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925" yWindow="165" windowWidth="11565" windowHeight="8505" activeTab="1"/>
  </bookViews>
  <sheets>
    <sheet name="4º básico A" sheetId="3" r:id="rId1"/>
    <sheet name="4º básico B" sheetId="11" r:id="rId2"/>
    <sheet name="4º básico C" sheetId="7" r:id="rId3"/>
    <sheet name="INFORME GLOBAL" sheetId="8" r:id="rId4"/>
  </sheets>
  <definedNames>
    <definedName name="_xlnm._FilterDatabase" localSheetId="0" hidden="1">'4º básico A'!#REF!</definedName>
    <definedName name="_xlnm._FilterDatabase" localSheetId="1" hidden="1">'4º básico B'!#REF!</definedName>
    <definedName name="_xlnm._FilterDatabase" localSheetId="2" hidden="1">'4º básico C'!#REF!</definedName>
    <definedName name="_xlnm.Print_Area" localSheetId="3">'INFORME GLOBAL'!$A$1:$BU$99</definedName>
  </definedNames>
  <calcPr calcId="145621"/>
</workbook>
</file>

<file path=xl/calcChain.xml><?xml version="1.0" encoding="utf-8"?>
<calcChain xmlns="http://schemas.openxmlformats.org/spreadsheetml/2006/main">
  <c r="CO123" i="11" l="1"/>
  <c r="CO122" i="11"/>
  <c r="CO121" i="11"/>
  <c r="CO120" i="11"/>
  <c r="CO119" i="11"/>
  <c r="CO118" i="11"/>
  <c r="CO117" i="11"/>
  <c r="CO116" i="11"/>
  <c r="CO115" i="11"/>
  <c r="BF113" i="11"/>
  <c r="BB112" i="11"/>
  <c r="BA112" i="11"/>
  <c r="AZ112" i="11"/>
  <c r="AZ113" i="11" s="1"/>
  <c r="AH115" i="11" s="1"/>
  <c r="AY112" i="11"/>
  <c r="AX112" i="11"/>
  <c r="AW112" i="11"/>
  <c r="AV112" i="11"/>
  <c r="AV113" i="11" s="1"/>
  <c r="AT112" i="11"/>
  <c r="AR112" i="11"/>
  <c r="AR113" i="11" s="1"/>
  <c r="AB115" i="11" s="1"/>
  <c r="AP112" i="11"/>
  <c r="AN112" i="11"/>
  <c r="AN113" i="11" s="1"/>
  <c r="Z115" i="11" s="1"/>
  <c r="AL112" i="11"/>
  <c r="AJ112" i="11"/>
  <c r="AJ113" i="11" s="1"/>
  <c r="AH112" i="11"/>
  <c r="AF112" i="11"/>
  <c r="AF113" i="11" s="1"/>
  <c r="AD112" i="11"/>
  <c r="AC112" i="11"/>
  <c r="AB112" i="11"/>
  <c r="AA112" i="11"/>
  <c r="Z112" i="11"/>
  <c r="X112" i="11"/>
  <c r="V112" i="11"/>
  <c r="T112" i="11"/>
  <c r="T113" i="11" s="1"/>
  <c r="L115" i="11" s="1"/>
  <c r="R112" i="11"/>
  <c r="P112" i="11"/>
  <c r="N112" i="11"/>
  <c r="L112" i="11"/>
  <c r="J112" i="11"/>
  <c r="H112" i="11"/>
  <c r="F112" i="11"/>
  <c r="R111" i="11"/>
  <c r="T111" i="11" s="1"/>
  <c r="V111" i="11" s="1"/>
  <c r="X111" i="11" s="1"/>
  <c r="Z111" i="11" s="1"/>
  <c r="AB111" i="11" s="1"/>
  <c r="AD111" i="11" s="1"/>
  <c r="AF111" i="11" s="1"/>
  <c r="AH111" i="11" s="1"/>
  <c r="AJ111" i="11" s="1"/>
  <c r="AL111" i="11" s="1"/>
  <c r="AN111" i="11" s="1"/>
  <c r="AP111" i="11" s="1"/>
  <c r="AR111" i="11" s="1"/>
  <c r="AT111" i="11" s="1"/>
  <c r="AV111" i="11" s="1"/>
  <c r="AX111" i="11" s="1"/>
  <c r="AZ111" i="11" s="1"/>
  <c r="BB111" i="11" s="1"/>
  <c r="J111" i="11"/>
  <c r="L111" i="11" s="1"/>
  <c r="N111" i="11" s="1"/>
  <c r="P111" i="11" s="1"/>
  <c r="H111" i="11"/>
  <c r="BR110" i="11"/>
  <c r="BQ110" i="11"/>
  <c r="BP110" i="11"/>
  <c r="BO110" i="11"/>
  <c r="BN110" i="11"/>
  <c r="BM110" i="11"/>
  <c r="BL110" i="11"/>
  <c r="BK110" i="11"/>
  <c r="BI110" i="11"/>
  <c r="BH110" i="11"/>
  <c r="BG110" i="11"/>
  <c r="BD110" i="11"/>
  <c r="BC110" i="11"/>
  <c r="BA110" i="11"/>
  <c r="AY110" i="11"/>
  <c r="AW110" i="11"/>
  <c r="AU110" i="11"/>
  <c r="AS110" i="11"/>
  <c r="AQ110" i="11"/>
  <c r="AO110" i="11"/>
  <c r="AM110" i="11"/>
  <c r="AK110" i="11"/>
  <c r="AI110" i="11"/>
  <c r="AG110" i="11"/>
  <c r="AE110" i="11"/>
  <c r="AC110" i="11"/>
  <c r="AA110" i="11"/>
  <c r="Y110" i="11"/>
  <c r="W110" i="11"/>
  <c r="U110" i="11"/>
  <c r="S110" i="11"/>
  <c r="Q110" i="11"/>
  <c r="O110" i="11"/>
  <c r="M110" i="11"/>
  <c r="K110" i="11"/>
  <c r="I110" i="11"/>
  <c r="G110" i="11"/>
  <c r="BR109" i="11"/>
  <c r="BQ109" i="11"/>
  <c r="BP109" i="11"/>
  <c r="BO109" i="11"/>
  <c r="BN109" i="11"/>
  <c r="BM109" i="11"/>
  <c r="BL109" i="11"/>
  <c r="BK109" i="11"/>
  <c r="BI109" i="11"/>
  <c r="BH109" i="11"/>
  <c r="BG109" i="11"/>
  <c r="BD109" i="11"/>
  <c r="BC109" i="11"/>
  <c r="BA109" i="11"/>
  <c r="AY109" i="11"/>
  <c r="AW109" i="11"/>
  <c r="AU109" i="11"/>
  <c r="AS109" i="11"/>
  <c r="AQ109" i="11"/>
  <c r="AO109" i="11"/>
  <c r="AM109" i="11"/>
  <c r="AK109" i="11"/>
  <c r="AI109" i="11"/>
  <c r="AG109" i="11"/>
  <c r="AE109" i="11"/>
  <c r="AC109" i="11"/>
  <c r="AA109" i="11"/>
  <c r="Y109" i="11"/>
  <c r="W109" i="11"/>
  <c r="U109" i="11"/>
  <c r="S109" i="11"/>
  <c r="Q109" i="11"/>
  <c r="O109" i="11"/>
  <c r="M109" i="11"/>
  <c r="K109" i="11"/>
  <c r="I109" i="11"/>
  <c r="G109" i="11"/>
  <c r="BR108" i="11"/>
  <c r="BQ108" i="11"/>
  <c r="BP108" i="11"/>
  <c r="BO108" i="11"/>
  <c r="BN108" i="11"/>
  <c r="BM108" i="11"/>
  <c r="BL108" i="11"/>
  <c r="BK108" i="11"/>
  <c r="BI108" i="11"/>
  <c r="BH108" i="11"/>
  <c r="BG108" i="11"/>
  <c r="BD108" i="11"/>
  <c r="BC108" i="11"/>
  <c r="BA108" i="11"/>
  <c r="AY108" i="11"/>
  <c r="AW108" i="11"/>
  <c r="AU108" i="11"/>
  <c r="AS108" i="11"/>
  <c r="AQ108" i="11"/>
  <c r="AO108" i="11"/>
  <c r="AM108" i="11"/>
  <c r="AK108" i="11"/>
  <c r="AI108" i="11"/>
  <c r="AG108" i="11"/>
  <c r="AE108" i="11"/>
  <c r="AC108" i="11"/>
  <c r="AA108" i="11"/>
  <c r="Y108" i="11"/>
  <c r="W108" i="11"/>
  <c r="U108" i="11"/>
  <c r="S108" i="11"/>
  <c r="Q108" i="11"/>
  <c r="O108" i="11"/>
  <c r="M108" i="11"/>
  <c r="K108" i="11"/>
  <c r="I108" i="11"/>
  <c r="G108" i="11"/>
  <c r="BR107" i="11"/>
  <c r="BQ107" i="11"/>
  <c r="BP107" i="11"/>
  <c r="BO107" i="11"/>
  <c r="BN107" i="11"/>
  <c r="BM107" i="11"/>
  <c r="BL107" i="11"/>
  <c r="BK107" i="11"/>
  <c r="BI107" i="11"/>
  <c r="BH107" i="11"/>
  <c r="BG107" i="11"/>
  <c r="BD107" i="11"/>
  <c r="BC107" i="11"/>
  <c r="BA107" i="11"/>
  <c r="AY107" i="11"/>
  <c r="AW107" i="11"/>
  <c r="AU107" i="11"/>
  <c r="AS107" i="11"/>
  <c r="AQ107" i="11"/>
  <c r="AO107" i="11"/>
  <c r="AM107" i="11"/>
  <c r="AK107" i="11"/>
  <c r="AI107" i="11"/>
  <c r="AG107" i="11"/>
  <c r="AE107" i="11"/>
  <c r="AC107" i="11"/>
  <c r="AA107" i="11"/>
  <c r="Y107" i="11"/>
  <c r="W107" i="11"/>
  <c r="U107" i="11"/>
  <c r="S107" i="11"/>
  <c r="Q107" i="11"/>
  <c r="O107" i="11"/>
  <c r="M107" i="11"/>
  <c r="K107" i="11"/>
  <c r="I107" i="11"/>
  <c r="G107" i="11"/>
  <c r="BR106" i="11"/>
  <c r="BQ106" i="11"/>
  <c r="BP106" i="11"/>
  <c r="BO106" i="11"/>
  <c r="BN106" i="11"/>
  <c r="BM106" i="11"/>
  <c r="BL106" i="11"/>
  <c r="BK106" i="11"/>
  <c r="BI106" i="11"/>
  <c r="BH106" i="11"/>
  <c r="BG106" i="11"/>
  <c r="BD106" i="11"/>
  <c r="BC106" i="11"/>
  <c r="BA106" i="11"/>
  <c r="AY106" i="11"/>
  <c r="AW106" i="11"/>
  <c r="AU106" i="11"/>
  <c r="AS106" i="11"/>
  <c r="AQ106" i="11"/>
  <c r="AO106" i="11"/>
  <c r="AM106" i="11"/>
  <c r="AK106" i="11"/>
  <c r="AI106" i="11"/>
  <c r="AG106" i="11"/>
  <c r="AE106" i="11"/>
  <c r="AC106" i="11"/>
  <c r="AA106" i="11"/>
  <c r="Y106" i="11"/>
  <c r="W106" i="11"/>
  <c r="U106" i="11"/>
  <c r="S106" i="11"/>
  <c r="Q106" i="11"/>
  <c r="O106" i="11"/>
  <c r="M106" i="11"/>
  <c r="K106" i="11"/>
  <c r="I106" i="11"/>
  <c r="G106" i="11"/>
  <c r="BR105" i="11"/>
  <c r="BQ105" i="11"/>
  <c r="BP105" i="11"/>
  <c r="BO105" i="11"/>
  <c r="BN105" i="11"/>
  <c r="BM105" i="11"/>
  <c r="BL105" i="11"/>
  <c r="BK105" i="11"/>
  <c r="BI105" i="11"/>
  <c r="BH105" i="11"/>
  <c r="BG105" i="11"/>
  <c r="BD105" i="11"/>
  <c r="BC105" i="11"/>
  <c r="BA105" i="11"/>
  <c r="AY105" i="11"/>
  <c r="AW105" i="11"/>
  <c r="AU105" i="11"/>
  <c r="AS105" i="11"/>
  <c r="AQ105" i="11"/>
  <c r="AO105" i="11"/>
  <c r="AM105" i="11"/>
  <c r="AK105" i="11"/>
  <c r="AI105" i="11"/>
  <c r="AG105" i="11"/>
  <c r="AE105" i="11"/>
  <c r="AC105" i="11"/>
  <c r="AA105" i="11"/>
  <c r="Y105" i="11"/>
  <c r="W105" i="11"/>
  <c r="U105" i="11"/>
  <c r="S105" i="11"/>
  <c r="Q105" i="11"/>
  <c r="O105" i="11"/>
  <c r="M105" i="11"/>
  <c r="K105" i="11"/>
  <c r="I105" i="11"/>
  <c r="G105" i="11"/>
  <c r="BR104" i="11"/>
  <c r="BQ104" i="11"/>
  <c r="BP104" i="11"/>
  <c r="BO104" i="11"/>
  <c r="BN104" i="11"/>
  <c r="BM104" i="11"/>
  <c r="BL104" i="11"/>
  <c r="BK104" i="11"/>
  <c r="BI104" i="11"/>
  <c r="BH104" i="11"/>
  <c r="BG104" i="11"/>
  <c r="BD104" i="11"/>
  <c r="BC104" i="11"/>
  <c r="BA104" i="11"/>
  <c r="AY104" i="11"/>
  <c r="AW104" i="11"/>
  <c r="AU104" i="11"/>
  <c r="AS104" i="11"/>
  <c r="AQ104" i="11"/>
  <c r="AO104" i="11"/>
  <c r="AM104" i="11"/>
  <c r="AK104" i="11"/>
  <c r="AI104" i="11"/>
  <c r="AG104" i="11"/>
  <c r="AE104" i="11"/>
  <c r="AC104" i="11"/>
  <c r="AA104" i="11"/>
  <c r="Y104" i="11"/>
  <c r="W104" i="11"/>
  <c r="U104" i="11"/>
  <c r="S104" i="11"/>
  <c r="Q104" i="11"/>
  <c r="O104" i="11"/>
  <c r="M104" i="11"/>
  <c r="K104" i="11"/>
  <c r="I104" i="11"/>
  <c r="G104" i="11"/>
  <c r="BR103" i="11"/>
  <c r="BQ103" i="11"/>
  <c r="BP103" i="11"/>
  <c r="BO103" i="11"/>
  <c r="BN103" i="11"/>
  <c r="BM103" i="11"/>
  <c r="BL103" i="11"/>
  <c r="BK103" i="11"/>
  <c r="BI103" i="11"/>
  <c r="BH103" i="11"/>
  <c r="BG103" i="11"/>
  <c r="BD103" i="11"/>
  <c r="BC103" i="11"/>
  <c r="BA103" i="11"/>
  <c r="AY103" i="11"/>
  <c r="AW103" i="11"/>
  <c r="AU103" i="11"/>
  <c r="AS103" i="11"/>
  <c r="AQ103" i="11"/>
  <c r="AO103" i="11"/>
  <c r="AM103" i="11"/>
  <c r="AK103" i="11"/>
  <c r="AI103" i="11"/>
  <c r="AG103" i="11"/>
  <c r="AE103" i="11"/>
  <c r="AC103" i="11"/>
  <c r="AA103" i="11"/>
  <c r="Y103" i="11"/>
  <c r="W103" i="11"/>
  <c r="U103" i="11"/>
  <c r="S103" i="11"/>
  <c r="Q103" i="11"/>
  <c r="O103" i="11"/>
  <c r="M103" i="11"/>
  <c r="K103" i="11"/>
  <c r="I103" i="11"/>
  <c r="G103" i="11"/>
  <c r="BR102" i="11"/>
  <c r="BQ102" i="11"/>
  <c r="BP102" i="11"/>
  <c r="BO102" i="11"/>
  <c r="BN102" i="11"/>
  <c r="BM102" i="11"/>
  <c r="BL102" i="11"/>
  <c r="BK102" i="11"/>
  <c r="BI102" i="11"/>
  <c r="BH102" i="11"/>
  <c r="BG102" i="11"/>
  <c r="BD102" i="11"/>
  <c r="BC102" i="11"/>
  <c r="BA102" i="11"/>
  <c r="AY102" i="11"/>
  <c r="AW102" i="11"/>
  <c r="AU102" i="11"/>
  <c r="AS102" i="11"/>
  <c r="AQ102" i="11"/>
  <c r="AO102" i="11"/>
  <c r="AM102" i="11"/>
  <c r="AK102" i="11"/>
  <c r="AI102" i="11"/>
  <c r="AG102" i="11"/>
  <c r="AE102" i="11"/>
  <c r="AC102" i="11"/>
  <c r="AA102" i="11"/>
  <c r="Y102" i="11"/>
  <c r="W102" i="11"/>
  <c r="U102" i="11"/>
  <c r="S102" i="11"/>
  <c r="Q102" i="11"/>
  <c r="O102" i="11"/>
  <c r="M102" i="11"/>
  <c r="K102" i="11"/>
  <c r="I102" i="11"/>
  <c r="G102" i="11"/>
  <c r="BR101" i="11"/>
  <c r="BQ101" i="11"/>
  <c r="BP101" i="11"/>
  <c r="BO101" i="11"/>
  <c r="BN101" i="11"/>
  <c r="BM101" i="11"/>
  <c r="BL101" i="11"/>
  <c r="BK101" i="11"/>
  <c r="BI101" i="11"/>
  <c r="BH101" i="11"/>
  <c r="BG101" i="11"/>
  <c r="BD101" i="11"/>
  <c r="BC101" i="11"/>
  <c r="BA101" i="11"/>
  <c r="AY101" i="11"/>
  <c r="AW101" i="11"/>
  <c r="AU101" i="11"/>
  <c r="AS101" i="11"/>
  <c r="AQ101" i="11"/>
  <c r="AO101" i="11"/>
  <c r="AM101" i="11"/>
  <c r="AK101" i="11"/>
  <c r="AI101" i="11"/>
  <c r="AG101" i="11"/>
  <c r="AE101" i="11"/>
  <c r="AC101" i="11"/>
  <c r="AA101" i="11"/>
  <c r="Y101" i="11"/>
  <c r="W101" i="11"/>
  <c r="U101" i="11"/>
  <c r="S101" i="11"/>
  <c r="Q101" i="11"/>
  <c r="O101" i="11"/>
  <c r="M101" i="11"/>
  <c r="K101" i="11"/>
  <c r="I101" i="11"/>
  <c r="G101" i="11"/>
  <c r="BR100" i="11"/>
  <c r="BQ100" i="11"/>
  <c r="BP100" i="11"/>
  <c r="BO100" i="11"/>
  <c r="BN100" i="11"/>
  <c r="BM100" i="11"/>
  <c r="BL100" i="11"/>
  <c r="BK100" i="11"/>
  <c r="BI100" i="11"/>
  <c r="BH100" i="11"/>
  <c r="BG100" i="11"/>
  <c r="BD100" i="11"/>
  <c r="BC100" i="11"/>
  <c r="BA100" i="11"/>
  <c r="AY100" i="11"/>
  <c r="AW100" i="11"/>
  <c r="AU100" i="11"/>
  <c r="AS100" i="11"/>
  <c r="AQ100" i="11"/>
  <c r="AO100" i="11"/>
  <c r="AM100" i="11"/>
  <c r="AK100" i="11"/>
  <c r="AI100" i="11"/>
  <c r="AG100" i="11"/>
  <c r="AE100" i="11"/>
  <c r="AC100" i="11"/>
  <c r="AA100" i="11"/>
  <c r="Y100" i="11"/>
  <c r="W100" i="11"/>
  <c r="U100" i="11"/>
  <c r="S100" i="11"/>
  <c r="Q100" i="11"/>
  <c r="O100" i="11"/>
  <c r="M100" i="11"/>
  <c r="K100" i="11"/>
  <c r="I100" i="11"/>
  <c r="G100" i="11"/>
  <c r="BR99" i="11"/>
  <c r="BQ99" i="11"/>
  <c r="BP99" i="11"/>
  <c r="BO99" i="11"/>
  <c r="BN99" i="11"/>
  <c r="BM99" i="11"/>
  <c r="BL99" i="11"/>
  <c r="BK99" i="11"/>
  <c r="BI99" i="11"/>
  <c r="BH99" i="11"/>
  <c r="BG99" i="11"/>
  <c r="BD99" i="11"/>
  <c r="BC99" i="11"/>
  <c r="BA99" i="11"/>
  <c r="AY99" i="11"/>
  <c r="AW99" i="11"/>
  <c r="AU99" i="11"/>
  <c r="AS99" i="11"/>
  <c r="AQ99" i="11"/>
  <c r="AO99" i="11"/>
  <c r="AM99" i="11"/>
  <c r="AK99" i="11"/>
  <c r="AI99" i="11"/>
  <c r="AG99" i="11"/>
  <c r="AE99" i="11"/>
  <c r="AC99" i="11"/>
  <c r="AA99" i="11"/>
  <c r="Y99" i="11"/>
  <c r="W99" i="11"/>
  <c r="U99" i="11"/>
  <c r="S99" i="11"/>
  <c r="Q99" i="11"/>
  <c r="O99" i="11"/>
  <c r="M99" i="11"/>
  <c r="K99" i="11"/>
  <c r="I99" i="11"/>
  <c r="G99" i="11"/>
  <c r="BR98" i="11"/>
  <c r="BQ98" i="11"/>
  <c r="BP98" i="11"/>
  <c r="BO98" i="11"/>
  <c r="BN98" i="11"/>
  <c r="BM98" i="11"/>
  <c r="BL98" i="11"/>
  <c r="BK98" i="11"/>
  <c r="BI98" i="11"/>
  <c r="BH98" i="11"/>
  <c r="BG98" i="11"/>
  <c r="BD98" i="11"/>
  <c r="BC98" i="11"/>
  <c r="BA98" i="11"/>
  <c r="AY98" i="11"/>
  <c r="AW98" i="11"/>
  <c r="AU98" i="11"/>
  <c r="AS98" i="11"/>
  <c r="AQ98" i="11"/>
  <c r="AO98" i="11"/>
  <c r="AM98" i="11"/>
  <c r="AK98" i="11"/>
  <c r="AI98" i="11"/>
  <c r="AG98" i="11"/>
  <c r="AE98" i="11"/>
  <c r="AC98" i="11"/>
  <c r="AA98" i="11"/>
  <c r="Y98" i="11"/>
  <c r="W98" i="11"/>
  <c r="U98" i="11"/>
  <c r="S98" i="11"/>
  <c r="Q98" i="11"/>
  <c r="O98" i="11"/>
  <c r="M98" i="11"/>
  <c r="K98" i="11"/>
  <c r="I98" i="11"/>
  <c r="G98" i="11"/>
  <c r="BR97" i="11"/>
  <c r="BQ97" i="11"/>
  <c r="BP97" i="11"/>
  <c r="BO97" i="11"/>
  <c r="BN97" i="11"/>
  <c r="BM97" i="11"/>
  <c r="BL97" i="11"/>
  <c r="BK97" i="11"/>
  <c r="BI97" i="11"/>
  <c r="BH97" i="11"/>
  <c r="BG97" i="11"/>
  <c r="BD97" i="11"/>
  <c r="BC97" i="11"/>
  <c r="BA97" i="11"/>
  <c r="AY97" i="11"/>
  <c r="AW97" i="11"/>
  <c r="AU97" i="11"/>
  <c r="AS97" i="11"/>
  <c r="AQ97" i="11"/>
  <c r="AO97" i="11"/>
  <c r="AM97" i="11"/>
  <c r="AK97" i="11"/>
  <c r="AI97" i="11"/>
  <c r="AG97" i="11"/>
  <c r="AE97" i="11"/>
  <c r="AC97" i="11"/>
  <c r="AA97" i="11"/>
  <c r="Y97" i="11"/>
  <c r="W97" i="11"/>
  <c r="U97" i="11"/>
  <c r="S97" i="11"/>
  <c r="Q97" i="11"/>
  <c r="O97" i="11"/>
  <c r="M97" i="11"/>
  <c r="K97" i="11"/>
  <c r="I97" i="11"/>
  <c r="G97" i="11"/>
  <c r="BR96" i="11"/>
  <c r="BQ96" i="11"/>
  <c r="BP96" i="11"/>
  <c r="BO96" i="11"/>
  <c r="BN96" i="11"/>
  <c r="BM96" i="11"/>
  <c r="BL96" i="11"/>
  <c r="BK96" i="11"/>
  <c r="BI96" i="11"/>
  <c r="BH96" i="11"/>
  <c r="BG96" i="11"/>
  <c r="BD96" i="11"/>
  <c r="BC96" i="11"/>
  <c r="BA96" i="11"/>
  <c r="AY96" i="11"/>
  <c r="AW96" i="11"/>
  <c r="AU96" i="11"/>
  <c r="AS96" i="11"/>
  <c r="AQ96" i="11"/>
  <c r="AO96" i="11"/>
  <c r="AM96" i="11"/>
  <c r="AK96" i="11"/>
  <c r="AI96" i="11"/>
  <c r="AG96" i="11"/>
  <c r="AE96" i="11"/>
  <c r="AC96" i="11"/>
  <c r="AA96" i="11"/>
  <c r="Y96" i="11"/>
  <c r="W96" i="11"/>
  <c r="U96" i="11"/>
  <c r="S96" i="11"/>
  <c r="Q96" i="11"/>
  <c r="O96" i="11"/>
  <c r="M96" i="11"/>
  <c r="K96" i="11"/>
  <c r="I96" i="11"/>
  <c r="G96" i="11"/>
  <c r="BR95" i="11"/>
  <c r="BQ95" i="11"/>
  <c r="BP95" i="11"/>
  <c r="BO95" i="11"/>
  <c r="BN95" i="11"/>
  <c r="BM95" i="11"/>
  <c r="BL95" i="11"/>
  <c r="BK95" i="11"/>
  <c r="BI95" i="11"/>
  <c r="BH95" i="11"/>
  <c r="BG95" i="11"/>
  <c r="BD95" i="11"/>
  <c r="BC95" i="11"/>
  <c r="BA95" i="11"/>
  <c r="AY95" i="11"/>
  <c r="AW95" i="11"/>
  <c r="AU95" i="11"/>
  <c r="AS95" i="11"/>
  <c r="AQ95" i="11"/>
  <c r="AO95" i="11"/>
  <c r="AM95" i="11"/>
  <c r="AK95" i="11"/>
  <c r="AI95" i="11"/>
  <c r="AG95" i="11"/>
  <c r="AE95" i="11"/>
  <c r="AC95" i="11"/>
  <c r="AA95" i="11"/>
  <c r="Y95" i="11"/>
  <c r="W95" i="11"/>
  <c r="U95" i="11"/>
  <c r="S95" i="11"/>
  <c r="Q95" i="11"/>
  <c r="O95" i="11"/>
  <c r="M95" i="11"/>
  <c r="K95" i="11"/>
  <c r="I95" i="11"/>
  <c r="G95" i="11"/>
  <c r="BR94" i="11"/>
  <c r="BQ94" i="11"/>
  <c r="BP94" i="11"/>
  <c r="BO94" i="11"/>
  <c r="BN94" i="11"/>
  <c r="BM94" i="11"/>
  <c r="BL94" i="11"/>
  <c r="BK94" i="11"/>
  <c r="BI94" i="11"/>
  <c r="BH94" i="11"/>
  <c r="BG94" i="11"/>
  <c r="BD94" i="11"/>
  <c r="BC94" i="11"/>
  <c r="BA94" i="11"/>
  <c r="AY94" i="11"/>
  <c r="AW94" i="11"/>
  <c r="AU94" i="11"/>
  <c r="AS94" i="11"/>
  <c r="AQ94" i="11"/>
  <c r="AO94" i="11"/>
  <c r="AM94" i="11"/>
  <c r="AK94" i="11"/>
  <c r="AI94" i="11"/>
  <c r="AG94" i="11"/>
  <c r="AE94" i="11"/>
  <c r="AC94" i="11"/>
  <c r="AA94" i="11"/>
  <c r="Y94" i="11"/>
  <c r="W94" i="11"/>
  <c r="U94" i="11"/>
  <c r="S94" i="11"/>
  <c r="Q94" i="11"/>
  <c r="O94" i="11"/>
  <c r="M94" i="11"/>
  <c r="K94" i="11"/>
  <c r="I94" i="11"/>
  <c r="G94" i="11"/>
  <c r="BR93" i="11"/>
  <c r="BQ93" i="11"/>
  <c r="BP93" i="11"/>
  <c r="BO93" i="11"/>
  <c r="BN93" i="11"/>
  <c r="BM93" i="11"/>
  <c r="BL93" i="11"/>
  <c r="BK93" i="11"/>
  <c r="BI93" i="11"/>
  <c r="BH93" i="11"/>
  <c r="BG93" i="11"/>
  <c r="BD93" i="11"/>
  <c r="BC93" i="11"/>
  <c r="BA93" i="11"/>
  <c r="AY93" i="11"/>
  <c r="AW93" i="11"/>
  <c r="AU93" i="11"/>
  <c r="AS93" i="11"/>
  <c r="AQ93" i="11"/>
  <c r="AO93" i="11"/>
  <c r="AM93" i="11"/>
  <c r="AK93" i="11"/>
  <c r="AI93" i="11"/>
  <c r="AG93" i="11"/>
  <c r="AE93" i="11"/>
  <c r="AC93" i="11"/>
  <c r="AA93" i="11"/>
  <c r="Y93" i="11"/>
  <c r="W93" i="11"/>
  <c r="U93" i="11"/>
  <c r="S93" i="11"/>
  <c r="Q93" i="11"/>
  <c r="O93" i="11"/>
  <c r="M93" i="11"/>
  <c r="K93" i="11"/>
  <c r="I93" i="11"/>
  <c r="G93" i="11"/>
  <c r="BR92" i="11"/>
  <c r="BQ92" i="11"/>
  <c r="BP92" i="11"/>
  <c r="BO92" i="11"/>
  <c r="BN92" i="11"/>
  <c r="BM92" i="11"/>
  <c r="BL92" i="11"/>
  <c r="BK92" i="11"/>
  <c r="BI92" i="11"/>
  <c r="BH92" i="11"/>
  <c r="BG92" i="11"/>
  <c r="BD92" i="11"/>
  <c r="BC92" i="11"/>
  <c r="BA92" i="11"/>
  <c r="AY92" i="11"/>
  <c r="AW92" i="11"/>
  <c r="AU92" i="11"/>
  <c r="AS92" i="11"/>
  <c r="AQ92" i="11"/>
  <c r="AO92" i="11"/>
  <c r="AM92" i="11"/>
  <c r="AK92" i="11"/>
  <c r="AI92" i="11"/>
  <c r="AG92" i="11"/>
  <c r="AE92" i="11"/>
  <c r="AC92" i="11"/>
  <c r="AA92" i="11"/>
  <c r="Y92" i="11"/>
  <c r="W92" i="11"/>
  <c r="U92" i="11"/>
  <c r="S92" i="11"/>
  <c r="Q92" i="11"/>
  <c r="O92" i="11"/>
  <c r="M92" i="11"/>
  <c r="K92" i="11"/>
  <c r="I92" i="11"/>
  <c r="G92" i="11"/>
  <c r="CQ91" i="11"/>
  <c r="BR91" i="11"/>
  <c r="BQ91" i="11"/>
  <c r="BP91" i="11"/>
  <c r="BO91" i="11"/>
  <c r="BN91" i="11"/>
  <c r="BM91" i="11"/>
  <c r="BL91" i="11"/>
  <c r="BK91" i="11"/>
  <c r="BI91" i="11"/>
  <c r="BH91" i="11"/>
  <c r="BG91" i="11"/>
  <c r="BD91" i="11"/>
  <c r="BC91" i="11"/>
  <c r="BA91" i="11"/>
  <c r="AY91" i="11"/>
  <c r="AW91" i="11"/>
  <c r="AU91" i="11"/>
  <c r="AS91" i="11"/>
  <c r="AQ91" i="11"/>
  <c r="AO91" i="11"/>
  <c r="AM91" i="11"/>
  <c r="AK91" i="11"/>
  <c r="AI91" i="11"/>
  <c r="AG91" i="11"/>
  <c r="AE91" i="11"/>
  <c r="AC91" i="11"/>
  <c r="AA91" i="11"/>
  <c r="Y91" i="11"/>
  <c r="W91" i="11"/>
  <c r="U91" i="11"/>
  <c r="S91" i="11"/>
  <c r="Q91" i="11"/>
  <c r="O91" i="11"/>
  <c r="M91" i="11"/>
  <c r="K91" i="11"/>
  <c r="I91" i="11"/>
  <c r="G91" i="11"/>
  <c r="CQ90" i="11"/>
  <c r="BR90" i="11"/>
  <c r="BQ90" i="11"/>
  <c r="BP90" i="11"/>
  <c r="BO90" i="11"/>
  <c r="BN90" i="11"/>
  <c r="BM90" i="11"/>
  <c r="BL90" i="11"/>
  <c r="BK90" i="11"/>
  <c r="BI90" i="11"/>
  <c r="BH90" i="11"/>
  <c r="BG90" i="11"/>
  <c r="BD90" i="11"/>
  <c r="BC90" i="11"/>
  <c r="BA90" i="11"/>
  <c r="AY90" i="11"/>
  <c r="AW90" i="11"/>
  <c r="AU90" i="11"/>
  <c r="AS90" i="11"/>
  <c r="AQ90" i="11"/>
  <c r="AO90" i="11"/>
  <c r="AM90" i="11"/>
  <c r="AK90" i="11"/>
  <c r="AI90" i="11"/>
  <c r="AG90" i="11"/>
  <c r="AE90" i="11"/>
  <c r="AC90" i="11"/>
  <c r="AA90" i="11"/>
  <c r="Y90" i="11"/>
  <c r="W90" i="11"/>
  <c r="U90" i="11"/>
  <c r="S90" i="11"/>
  <c r="Q90" i="11"/>
  <c r="O90" i="11"/>
  <c r="M90" i="11"/>
  <c r="K90" i="11"/>
  <c r="I90" i="11"/>
  <c r="G90" i="11"/>
  <c r="CQ89" i="11"/>
  <c r="BR89" i="11"/>
  <c r="BQ89" i="11"/>
  <c r="BP89" i="11"/>
  <c r="BO89" i="11"/>
  <c r="BN89" i="11"/>
  <c r="BM89" i="11"/>
  <c r="BL89" i="11"/>
  <c r="BK89" i="11"/>
  <c r="BI89" i="11"/>
  <c r="BH89" i="11"/>
  <c r="BG89" i="11"/>
  <c r="BD89" i="11"/>
  <c r="BC89" i="11"/>
  <c r="BA89" i="11"/>
  <c r="AY89" i="11"/>
  <c r="AW89" i="11"/>
  <c r="AU89" i="11"/>
  <c r="AS89" i="11"/>
  <c r="AQ89" i="11"/>
  <c r="AO89" i="11"/>
  <c r="AM89" i="11"/>
  <c r="AK89" i="11"/>
  <c r="AI89" i="11"/>
  <c r="AG89" i="11"/>
  <c r="AE89" i="11"/>
  <c r="AC89" i="11"/>
  <c r="AA89" i="11"/>
  <c r="Y89" i="11"/>
  <c r="W89" i="11"/>
  <c r="U89" i="11"/>
  <c r="S89" i="11"/>
  <c r="Q89" i="11"/>
  <c r="O89" i="11"/>
  <c r="M89" i="11"/>
  <c r="K89" i="11"/>
  <c r="I89" i="11"/>
  <c r="G89" i="11"/>
  <c r="CQ88" i="11"/>
  <c r="BR88" i="11"/>
  <c r="BQ88" i="11"/>
  <c r="BP88" i="11"/>
  <c r="BO88" i="11"/>
  <c r="BN88" i="11"/>
  <c r="BM88" i="11"/>
  <c r="BL88" i="11"/>
  <c r="BK88" i="11"/>
  <c r="BI88" i="11"/>
  <c r="BH88" i="11"/>
  <c r="BG88" i="11"/>
  <c r="BD88" i="11"/>
  <c r="BC88" i="11"/>
  <c r="BA88" i="11"/>
  <c r="AY88" i="11"/>
  <c r="AW88" i="11"/>
  <c r="AU88" i="11"/>
  <c r="AS88" i="11"/>
  <c r="AQ88" i="11"/>
  <c r="AO88" i="11"/>
  <c r="AM88" i="11"/>
  <c r="AK88" i="11"/>
  <c r="AI88" i="11"/>
  <c r="AG88" i="11"/>
  <c r="AE88" i="11"/>
  <c r="AC88" i="11"/>
  <c r="AA88" i="11"/>
  <c r="Y88" i="11"/>
  <c r="W88" i="11"/>
  <c r="U88" i="11"/>
  <c r="S88" i="11"/>
  <c r="Q88" i="11"/>
  <c r="O88" i="11"/>
  <c r="M88" i="11"/>
  <c r="K88" i="11"/>
  <c r="I88" i="11"/>
  <c r="G88" i="11"/>
  <c r="BR87" i="11"/>
  <c r="BQ87" i="11"/>
  <c r="BP87" i="11"/>
  <c r="BO87" i="11"/>
  <c r="BN87" i="11"/>
  <c r="BM87" i="11"/>
  <c r="BL87" i="11"/>
  <c r="BK87" i="11"/>
  <c r="BI87" i="11"/>
  <c r="BH87" i="11"/>
  <c r="BG87" i="11"/>
  <c r="BD87" i="11"/>
  <c r="BC87" i="11"/>
  <c r="BA87" i="11"/>
  <c r="AY87" i="11"/>
  <c r="AW87" i="11"/>
  <c r="AU87" i="11"/>
  <c r="AS87" i="11"/>
  <c r="AQ87" i="11"/>
  <c r="AO87" i="11"/>
  <c r="AM87" i="11"/>
  <c r="AK87" i="11"/>
  <c r="AI87" i="11"/>
  <c r="AG87" i="11"/>
  <c r="AE87" i="11"/>
  <c r="AC87" i="11"/>
  <c r="AA87" i="11"/>
  <c r="Y87" i="11"/>
  <c r="W87" i="11"/>
  <c r="U87" i="11"/>
  <c r="S87" i="11"/>
  <c r="Q87" i="11"/>
  <c r="O87" i="11"/>
  <c r="M87" i="11"/>
  <c r="K87" i="11"/>
  <c r="I87" i="11"/>
  <c r="G87" i="11"/>
  <c r="BR86" i="11"/>
  <c r="BQ86" i="11"/>
  <c r="BP86" i="11"/>
  <c r="BO86" i="11"/>
  <c r="BN86" i="11"/>
  <c r="BM86" i="11"/>
  <c r="BL86" i="11"/>
  <c r="BK86" i="11"/>
  <c r="BI86" i="11"/>
  <c r="BH86" i="11"/>
  <c r="BG86" i="11"/>
  <c r="BD86" i="11"/>
  <c r="BE86" i="11" s="1"/>
  <c r="BC86" i="11"/>
  <c r="BA86" i="11"/>
  <c r="AY86" i="11"/>
  <c r="AW86" i="11"/>
  <c r="AU86" i="11"/>
  <c r="AS86" i="11"/>
  <c r="AQ86" i="11"/>
  <c r="AO86" i="11"/>
  <c r="AM86" i="11"/>
  <c r="AK86" i="11"/>
  <c r="AI86" i="11"/>
  <c r="AG86" i="11"/>
  <c r="AE86" i="11"/>
  <c r="AC86" i="11"/>
  <c r="AA86" i="11"/>
  <c r="Y86" i="11"/>
  <c r="W86" i="11"/>
  <c r="U86" i="11"/>
  <c r="S86" i="11"/>
  <c r="Q86" i="11"/>
  <c r="O86" i="11"/>
  <c r="M86" i="11"/>
  <c r="K86" i="11"/>
  <c r="I86" i="11"/>
  <c r="G86" i="11"/>
  <c r="BR85" i="11"/>
  <c r="BQ85" i="11"/>
  <c r="BP85" i="11"/>
  <c r="BO85" i="11"/>
  <c r="BN85" i="11"/>
  <c r="BM85" i="11"/>
  <c r="BL85" i="11"/>
  <c r="BK85" i="11"/>
  <c r="BI85" i="11"/>
  <c r="BH85" i="11"/>
  <c r="BG85" i="11"/>
  <c r="BD85" i="11"/>
  <c r="BC85" i="11"/>
  <c r="BA85" i="11"/>
  <c r="AY85" i="11"/>
  <c r="AW85" i="11"/>
  <c r="AU85" i="11"/>
  <c r="AS85" i="11"/>
  <c r="AQ85" i="11"/>
  <c r="AO85" i="11"/>
  <c r="AM85" i="11"/>
  <c r="AK85" i="11"/>
  <c r="AI85" i="11"/>
  <c r="AG85" i="11"/>
  <c r="AE85" i="11"/>
  <c r="AC85" i="11"/>
  <c r="AA85" i="11"/>
  <c r="Y85" i="11"/>
  <c r="W85" i="11"/>
  <c r="U85" i="11"/>
  <c r="S85" i="11"/>
  <c r="Q85" i="11"/>
  <c r="O85" i="11"/>
  <c r="M85" i="11"/>
  <c r="K85" i="11"/>
  <c r="I85" i="11"/>
  <c r="G85" i="11"/>
  <c r="BR84" i="11"/>
  <c r="BQ84" i="11"/>
  <c r="BP84" i="11"/>
  <c r="BO84" i="11"/>
  <c r="BN84" i="11"/>
  <c r="BM84" i="11"/>
  <c r="BL84" i="11"/>
  <c r="BK84" i="11"/>
  <c r="BI84" i="11"/>
  <c r="BH84" i="11"/>
  <c r="BG84" i="11"/>
  <c r="BD84" i="11"/>
  <c r="BC84" i="11"/>
  <c r="BA84" i="11"/>
  <c r="AY84" i="11"/>
  <c r="AW84" i="11"/>
  <c r="AU84" i="11"/>
  <c r="AS84" i="11"/>
  <c r="AQ84" i="11"/>
  <c r="AO84" i="11"/>
  <c r="AM84" i="11"/>
  <c r="AK84" i="11"/>
  <c r="AI84" i="11"/>
  <c r="AG84" i="11"/>
  <c r="AE84" i="11"/>
  <c r="AC84" i="11"/>
  <c r="AA84" i="11"/>
  <c r="Y84" i="11"/>
  <c r="W84" i="11"/>
  <c r="U84" i="11"/>
  <c r="S84" i="11"/>
  <c r="Q84" i="11"/>
  <c r="O84" i="11"/>
  <c r="M84" i="11"/>
  <c r="K84" i="11"/>
  <c r="I84" i="11"/>
  <c r="G84" i="11"/>
  <c r="BR83" i="11"/>
  <c r="BQ83" i="11"/>
  <c r="BP83" i="11"/>
  <c r="BO83" i="11"/>
  <c r="BN83" i="11"/>
  <c r="BM83" i="11"/>
  <c r="BL83" i="11"/>
  <c r="BK83" i="11"/>
  <c r="BI83" i="11"/>
  <c r="BH83" i="11"/>
  <c r="BG83" i="11"/>
  <c r="BD83" i="11"/>
  <c r="BC83" i="11"/>
  <c r="BA83" i="11"/>
  <c r="AY83" i="11"/>
  <c r="AW83" i="11"/>
  <c r="AU83" i="11"/>
  <c r="AS83" i="11"/>
  <c r="AQ83" i="11"/>
  <c r="AO83" i="11"/>
  <c r="AM83" i="11"/>
  <c r="AK83" i="11"/>
  <c r="AI83" i="11"/>
  <c r="AG83" i="11"/>
  <c r="AE83" i="11"/>
  <c r="AC83" i="11"/>
  <c r="AA83" i="11"/>
  <c r="Y83" i="11"/>
  <c r="W83" i="11"/>
  <c r="U83" i="11"/>
  <c r="S83" i="11"/>
  <c r="Q83" i="11"/>
  <c r="O83" i="11"/>
  <c r="M83" i="11"/>
  <c r="K83" i="11"/>
  <c r="I83" i="11"/>
  <c r="G83" i="11"/>
  <c r="BR82" i="11"/>
  <c r="BQ82" i="11"/>
  <c r="BP82" i="11"/>
  <c r="BO82" i="11"/>
  <c r="BN82" i="11"/>
  <c r="BM82" i="11"/>
  <c r="BL82" i="11"/>
  <c r="BK82" i="11"/>
  <c r="BI82" i="11"/>
  <c r="BH82" i="11"/>
  <c r="BG82" i="11"/>
  <c r="BD82" i="11"/>
  <c r="BC82" i="11"/>
  <c r="BA82" i="11"/>
  <c r="AY82" i="11"/>
  <c r="AW82" i="11"/>
  <c r="AU82" i="11"/>
  <c r="AS82" i="11"/>
  <c r="AQ82" i="11"/>
  <c r="AO82" i="11"/>
  <c r="AM82" i="11"/>
  <c r="AK82" i="11"/>
  <c r="AI82" i="11"/>
  <c r="AG82" i="11"/>
  <c r="AE82" i="11"/>
  <c r="AC82" i="11"/>
  <c r="AA82" i="11"/>
  <c r="Y82" i="11"/>
  <c r="W82" i="11"/>
  <c r="U82" i="11"/>
  <c r="S82" i="11"/>
  <c r="Q82" i="11"/>
  <c r="O82" i="11"/>
  <c r="M82" i="11"/>
  <c r="K82" i="11"/>
  <c r="I82" i="11"/>
  <c r="G82" i="11"/>
  <c r="BR81" i="11"/>
  <c r="BQ81" i="11"/>
  <c r="BP81" i="11"/>
  <c r="BO81" i="11"/>
  <c r="BN81" i="11"/>
  <c r="BM81" i="11"/>
  <c r="BL81" i="11"/>
  <c r="BK81" i="11"/>
  <c r="BI81" i="11"/>
  <c r="BH81" i="11"/>
  <c r="BG81" i="11"/>
  <c r="BD81" i="11"/>
  <c r="BC81" i="11"/>
  <c r="BA81" i="11"/>
  <c r="AY81" i="11"/>
  <c r="AW81" i="11"/>
  <c r="AU81" i="11"/>
  <c r="AS81" i="11"/>
  <c r="AQ81" i="11"/>
  <c r="AO81" i="11"/>
  <c r="AM81" i="11"/>
  <c r="AK81" i="11"/>
  <c r="AI81" i="11"/>
  <c r="AG81" i="11"/>
  <c r="AE81" i="11"/>
  <c r="AC81" i="11"/>
  <c r="AA81" i="11"/>
  <c r="Y81" i="11"/>
  <c r="W81" i="11"/>
  <c r="U81" i="11"/>
  <c r="S81" i="11"/>
  <c r="Q81" i="11"/>
  <c r="O81" i="11"/>
  <c r="M81" i="11"/>
  <c r="K81" i="11"/>
  <c r="I81" i="11"/>
  <c r="G81" i="11"/>
  <c r="BR80" i="11"/>
  <c r="BQ80" i="11"/>
  <c r="BP80" i="11"/>
  <c r="BO80" i="11"/>
  <c r="BN80" i="11"/>
  <c r="BM80" i="11"/>
  <c r="BL80" i="11"/>
  <c r="BK80" i="11"/>
  <c r="BI80" i="11"/>
  <c r="BH80" i="11"/>
  <c r="BG80" i="11"/>
  <c r="BD80" i="11"/>
  <c r="BC80" i="11"/>
  <c r="BA80" i="11"/>
  <c r="AY80" i="11"/>
  <c r="AW80" i="11"/>
  <c r="AU80" i="11"/>
  <c r="AS80" i="11"/>
  <c r="AQ80" i="11"/>
  <c r="AO80" i="11"/>
  <c r="AM80" i="11"/>
  <c r="AK80" i="11"/>
  <c r="AI80" i="11"/>
  <c r="AG80" i="11"/>
  <c r="AE80" i="11"/>
  <c r="AC80" i="11"/>
  <c r="AA80" i="11"/>
  <c r="Y80" i="11"/>
  <c r="W80" i="11"/>
  <c r="U80" i="11"/>
  <c r="S80" i="11"/>
  <c r="Q80" i="11"/>
  <c r="O80" i="11"/>
  <c r="M80" i="11"/>
  <c r="K80" i="11"/>
  <c r="I80" i="11"/>
  <c r="G80" i="11"/>
  <c r="BR79" i="11"/>
  <c r="BQ79" i="11"/>
  <c r="BP79" i="11"/>
  <c r="BO79" i="11"/>
  <c r="BN79" i="11"/>
  <c r="BM79" i="11"/>
  <c r="BL79" i="11"/>
  <c r="BK79" i="11"/>
  <c r="BI79" i="11"/>
  <c r="BH79" i="11"/>
  <c r="BG79" i="11"/>
  <c r="BD79" i="11"/>
  <c r="BC79" i="11"/>
  <c r="BA79" i="11"/>
  <c r="AY79" i="11"/>
  <c r="AW79" i="11"/>
  <c r="AU79" i="11"/>
  <c r="AS79" i="11"/>
  <c r="AQ79" i="11"/>
  <c r="AO79" i="11"/>
  <c r="AM79" i="11"/>
  <c r="AK79" i="11"/>
  <c r="AI79" i="11"/>
  <c r="AG79" i="11"/>
  <c r="AE79" i="11"/>
  <c r="AC79" i="11"/>
  <c r="AA79" i="11"/>
  <c r="Y79" i="11"/>
  <c r="W79" i="11"/>
  <c r="U79" i="11"/>
  <c r="S79" i="11"/>
  <c r="Q79" i="11"/>
  <c r="O79" i="11"/>
  <c r="M79" i="11"/>
  <c r="K79" i="11"/>
  <c r="I79" i="11"/>
  <c r="G79" i="11"/>
  <c r="BR78" i="11"/>
  <c r="BQ78" i="11"/>
  <c r="BP78" i="11"/>
  <c r="BO78" i="11"/>
  <c r="BN78" i="11"/>
  <c r="BM78" i="11"/>
  <c r="BL78" i="11"/>
  <c r="BK78" i="11"/>
  <c r="BI78" i="11"/>
  <c r="BH78" i="11"/>
  <c r="BG78" i="11"/>
  <c r="BD78" i="11"/>
  <c r="BC78" i="11"/>
  <c r="BA78" i="11"/>
  <c r="AY78" i="11"/>
  <c r="AW78" i="11"/>
  <c r="AU78" i="11"/>
  <c r="AS78" i="11"/>
  <c r="AQ78" i="11"/>
  <c r="AO78" i="11"/>
  <c r="AM78" i="11"/>
  <c r="AK78" i="11"/>
  <c r="AI78" i="11"/>
  <c r="AG78" i="11"/>
  <c r="AE78" i="11"/>
  <c r="AC78" i="11"/>
  <c r="AA78" i="11"/>
  <c r="Y78" i="11"/>
  <c r="W78" i="11"/>
  <c r="U78" i="11"/>
  <c r="S78" i="11"/>
  <c r="Q78" i="11"/>
  <c r="O78" i="11"/>
  <c r="M78" i="11"/>
  <c r="K78" i="11"/>
  <c r="I78" i="11"/>
  <c r="G78" i="11"/>
  <c r="BR77" i="11"/>
  <c r="BQ77" i="11"/>
  <c r="BP77" i="11"/>
  <c r="BO77" i="11"/>
  <c r="BN77" i="11"/>
  <c r="BM77" i="11"/>
  <c r="BL77" i="11"/>
  <c r="BK77" i="11"/>
  <c r="BI77" i="11"/>
  <c r="BH77" i="11"/>
  <c r="BG77" i="11"/>
  <c r="BD77" i="11"/>
  <c r="BC77" i="11"/>
  <c r="BA77" i="11"/>
  <c r="AY77" i="11"/>
  <c r="AW77" i="11"/>
  <c r="AU77" i="11"/>
  <c r="AS77" i="11"/>
  <c r="AQ77" i="11"/>
  <c r="AO77" i="11"/>
  <c r="AM77" i="11"/>
  <c r="AK77" i="11"/>
  <c r="AI77" i="11"/>
  <c r="AG77" i="11"/>
  <c r="AE77" i="11"/>
  <c r="AC77" i="11"/>
  <c r="AA77" i="11"/>
  <c r="Y77" i="11"/>
  <c r="W77" i="11"/>
  <c r="U77" i="11"/>
  <c r="S77" i="11"/>
  <c r="Q77" i="11"/>
  <c r="O77" i="11"/>
  <c r="M77" i="11"/>
  <c r="K77" i="11"/>
  <c r="I77" i="11"/>
  <c r="G77" i="11"/>
  <c r="BR76" i="11"/>
  <c r="BQ76" i="11"/>
  <c r="BP76" i="11"/>
  <c r="BO76" i="11"/>
  <c r="BN76" i="11"/>
  <c r="BM76" i="11"/>
  <c r="BL76" i="11"/>
  <c r="BK76" i="11"/>
  <c r="BI76" i="11"/>
  <c r="BH76" i="11"/>
  <c r="BG76" i="11"/>
  <c r="BD76" i="11"/>
  <c r="BC76" i="11"/>
  <c r="BA76" i="11"/>
  <c r="AY76" i="11"/>
  <c r="AW76" i="11"/>
  <c r="AU76" i="11"/>
  <c r="AS76" i="11"/>
  <c r="AQ76" i="11"/>
  <c r="AO76" i="11"/>
  <c r="AM76" i="11"/>
  <c r="AK76" i="11"/>
  <c r="AI76" i="11"/>
  <c r="AG76" i="11"/>
  <c r="AE76" i="11"/>
  <c r="AC76" i="11"/>
  <c r="AA76" i="11"/>
  <c r="Y76" i="11"/>
  <c r="W76" i="11"/>
  <c r="U76" i="11"/>
  <c r="S76" i="11"/>
  <c r="Q76" i="11"/>
  <c r="O76" i="11"/>
  <c r="M76" i="11"/>
  <c r="K76" i="11"/>
  <c r="I76" i="11"/>
  <c r="G76" i="11"/>
  <c r="BR75" i="11"/>
  <c r="BQ75" i="11"/>
  <c r="BP75" i="11"/>
  <c r="BO75" i="11"/>
  <c r="BN75" i="11"/>
  <c r="BM75" i="11"/>
  <c r="BL75" i="11"/>
  <c r="BK75" i="11"/>
  <c r="BI75" i="11"/>
  <c r="BH75" i="11"/>
  <c r="BG75" i="11"/>
  <c r="BD75" i="11"/>
  <c r="BC75" i="11"/>
  <c r="BA75" i="11"/>
  <c r="AY75" i="11"/>
  <c r="AW75" i="11"/>
  <c r="AU75" i="11"/>
  <c r="AS75" i="11"/>
  <c r="AQ75" i="11"/>
  <c r="AO75" i="11"/>
  <c r="AM75" i="11"/>
  <c r="AK75" i="11"/>
  <c r="AI75" i="11"/>
  <c r="AG75" i="11"/>
  <c r="AE75" i="11"/>
  <c r="AC75" i="11"/>
  <c r="AA75" i="11"/>
  <c r="Y75" i="11"/>
  <c r="W75" i="11"/>
  <c r="U75" i="11"/>
  <c r="S75" i="11"/>
  <c r="Q75" i="11"/>
  <c r="O75" i="11"/>
  <c r="M75" i="11"/>
  <c r="K75" i="11"/>
  <c r="I75" i="11"/>
  <c r="G75" i="11"/>
  <c r="BR74" i="11"/>
  <c r="BQ74" i="11"/>
  <c r="BP74" i="11"/>
  <c r="BO74" i="11"/>
  <c r="BN74" i="11"/>
  <c r="BM74" i="11"/>
  <c r="BL74" i="11"/>
  <c r="BK74" i="11"/>
  <c r="BI74" i="11"/>
  <c r="BH74" i="11"/>
  <c r="BG74" i="11"/>
  <c r="BD74" i="11"/>
  <c r="BC74" i="11"/>
  <c r="BA74" i="11"/>
  <c r="AY74" i="11"/>
  <c r="AW74" i="11"/>
  <c r="AU74" i="11"/>
  <c r="AS74" i="11"/>
  <c r="AQ74" i="11"/>
  <c r="AO74" i="11"/>
  <c r="AM74" i="11"/>
  <c r="AK74" i="11"/>
  <c r="AI74" i="11"/>
  <c r="AG74" i="11"/>
  <c r="AE74" i="11"/>
  <c r="AC74" i="11"/>
  <c r="AA74" i="11"/>
  <c r="Y74" i="11"/>
  <c r="W74" i="11"/>
  <c r="U74" i="11"/>
  <c r="S74" i="11"/>
  <c r="Q74" i="11"/>
  <c r="O74" i="11"/>
  <c r="M74" i="11"/>
  <c r="K74" i="11"/>
  <c r="I74" i="11"/>
  <c r="G74" i="11"/>
  <c r="BR73" i="11"/>
  <c r="BQ73" i="11"/>
  <c r="BP73" i="11"/>
  <c r="BO73" i="11"/>
  <c r="BN73" i="11"/>
  <c r="BM73" i="11"/>
  <c r="BL73" i="11"/>
  <c r="BK73" i="11"/>
  <c r="BI73" i="11"/>
  <c r="BH73" i="11"/>
  <c r="BG73" i="11"/>
  <c r="BD73" i="11"/>
  <c r="BC73" i="11"/>
  <c r="BA73" i="11"/>
  <c r="AY73" i="11"/>
  <c r="AW73" i="11"/>
  <c r="AU73" i="11"/>
  <c r="AS73" i="11"/>
  <c r="AQ73" i="11"/>
  <c r="AO73" i="11"/>
  <c r="AM73" i="11"/>
  <c r="AK73" i="11"/>
  <c r="AI73" i="11"/>
  <c r="AG73" i="11"/>
  <c r="AE73" i="11"/>
  <c r="AC73" i="11"/>
  <c r="AA73" i="11"/>
  <c r="Y73" i="11"/>
  <c r="W73" i="11"/>
  <c r="U73" i="11"/>
  <c r="S73" i="11"/>
  <c r="Q73" i="11"/>
  <c r="O73" i="11"/>
  <c r="M73" i="11"/>
  <c r="K73" i="11"/>
  <c r="I73" i="11"/>
  <c r="G73" i="11"/>
  <c r="BR72" i="11"/>
  <c r="BQ72" i="11"/>
  <c r="BP72" i="11"/>
  <c r="BO72" i="11"/>
  <c r="BN72" i="11"/>
  <c r="BM72" i="11"/>
  <c r="BL72" i="11"/>
  <c r="BK72" i="11"/>
  <c r="BI72" i="11"/>
  <c r="BH72" i="11"/>
  <c r="BG72" i="11"/>
  <c r="BD72" i="11"/>
  <c r="BC72" i="11"/>
  <c r="BA72" i="11"/>
  <c r="AY72" i="11"/>
  <c r="AW72" i="11"/>
  <c r="AU72" i="11"/>
  <c r="AS72" i="11"/>
  <c r="AQ72" i="11"/>
  <c r="AO72" i="11"/>
  <c r="AM72" i="11"/>
  <c r="AK72" i="11"/>
  <c r="AI72" i="11"/>
  <c r="AG72" i="11"/>
  <c r="AE72" i="11"/>
  <c r="AC72" i="11"/>
  <c r="AA72" i="11"/>
  <c r="Y72" i="11"/>
  <c r="W72" i="11"/>
  <c r="U72" i="11"/>
  <c r="S72" i="11"/>
  <c r="Q72" i="11"/>
  <c r="O72" i="11"/>
  <c r="M72" i="11"/>
  <c r="K72" i="11"/>
  <c r="I72" i="11"/>
  <c r="G72" i="11"/>
  <c r="BR71" i="11"/>
  <c r="BQ71" i="11"/>
  <c r="BP71" i="11"/>
  <c r="BO71" i="11"/>
  <c r="BN71" i="11"/>
  <c r="BM71" i="11"/>
  <c r="BL71" i="11"/>
  <c r="BK71" i="11"/>
  <c r="BI71" i="11"/>
  <c r="BH71" i="11"/>
  <c r="BG71" i="11"/>
  <c r="BD71" i="11"/>
  <c r="BC71" i="11"/>
  <c r="BA71" i="11"/>
  <c r="AY71" i="11"/>
  <c r="AW71" i="11"/>
  <c r="AU71" i="11"/>
  <c r="AS71" i="11"/>
  <c r="AQ71" i="11"/>
  <c r="AO71" i="11"/>
  <c r="AM71" i="11"/>
  <c r="AK71" i="11"/>
  <c r="AI71" i="11"/>
  <c r="AG71" i="11"/>
  <c r="AE71" i="11"/>
  <c r="AC71" i="11"/>
  <c r="AA71" i="11"/>
  <c r="Y71" i="11"/>
  <c r="W71" i="11"/>
  <c r="U71" i="11"/>
  <c r="S71" i="11"/>
  <c r="Q71" i="11"/>
  <c r="O71" i="11"/>
  <c r="M71" i="11"/>
  <c r="K71" i="11"/>
  <c r="I71" i="11"/>
  <c r="G71" i="11"/>
  <c r="BR70" i="11"/>
  <c r="BQ70" i="11"/>
  <c r="BP70" i="11"/>
  <c r="BO70" i="11"/>
  <c r="BN70" i="11"/>
  <c r="BM70" i="11"/>
  <c r="BL70" i="11"/>
  <c r="BK70" i="11"/>
  <c r="BI70" i="11"/>
  <c r="BH70" i="11"/>
  <c r="BG70" i="11"/>
  <c r="BD70" i="11"/>
  <c r="BE70" i="11" s="1"/>
  <c r="BC70" i="11"/>
  <c r="BA70" i="11"/>
  <c r="AY70" i="11"/>
  <c r="AW70" i="11"/>
  <c r="AU70" i="11"/>
  <c r="AS70" i="11"/>
  <c r="AQ70" i="11"/>
  <c r="AO70" i="11"/>
  <c r="AM70" i="11"/>
  <c r="AK70" i="11"/>
  <c r="AI70" i="11"/>
  <c r="AG70" i="11"/>
  <c r="AE70" i="11"/>
  <c r="AC70" i="11"/>
  <c r="AA70" i="11"/>
  <c r="Y70" i="11"/>
  <c r="W70" i="11"/>
  <c r="U70" i="11"/>
  <c r="S70" i="11"/>
  <c r="Q70" i="11"/>
  <c r="O70" i="11"/>
  <c r="M70" i="11"/>
  <c r="K70" i="11"/>
  <c r="I70" i="11"/>
  <c r="G70" i="11"/>
  <c r="BR69" i="11"/>
  <c r="BQ69" i="11"/>
  <c r="BP69" i="11"/>
  <c r="BO69" i="11"/>
  <c r="BN69" i="11"/>
  <c r="BM69" i="11"/>
  <c r="BL69" i="11"/>
  <c r="BK69" i="11"/>
  <c r="BI69" i="11"/>
  <c r="BH69" i="11"/>
  <c r="BG69" i="11"/>
  <c r="BD69" i="11"/>
  <c r="BC69" i="11"/>
  <c r="BA69" i="11"/>
  <c r="AY69" i="11"/>
  <c r="AW69" i="11"/>
  <c r="AU69" i="11"/>
  <c r="AS69" i="11"/>
  <c r="AQ69" i="11"/>
  <c r="AO69" i="11"/>
  <c r="AM69" i="11"/>
  <c r="AK69" i="11"/>
  <c r="AI69" i="11"/>
  <c r="AG69" i="11"/>
  <c r="AE69" i="11"/>
  <c r="AC69" i="11"/>
  <c r="AA69" i="11"/>
  <c r="Y69" i="11"/>
  <c r="W69" i="11"/>
  <c r="U69" i="11"/>
  <c r="S69" i="11"/>
  <c r="Q69" i="11"/>
  <c r="O69" i="11"/>
  <c r="M69" i="11"/>
  <c r="K69" i="11"/>
  <c r="I69" i="11"/>
  <c r="G69" i="11"/>
  <c r="BR68" i="11"/>
  <c r="BQ68" i="11"/>
  <c r="BP68" i="11"/>
  <c r="BO68" i="11"/>
  <c r="BN68" i="11"/>
  <c r="BM68" i="11"/>
  <c r="BL68" i="11"/>
  <c r="BK68" i="11"/>
  <c r="BI68" i="11"/>
  <c r="BH68" i="11"/>
  <c r="BG68" i="11"/>
  <c r="BD68" i="11"/>
  <c r="BC68" i="11"/>
  <c r="BA68" i="11"/>
  <c r="AY68" i="11"/>
  <c r="AW68" i="11"/>
  <c r="AU68" i="11"/>
  <c r="AS68" i="11"/>
  <c r="AQ68" i="11"/>
  <c r="AO68" i="11"/>
  <c r="AM68" i="11"/>
  <c r="AK68" i="11"/>
  <c r="AI68" i="11"/>
  <c r="AG68" i="11"/>
  <c r="AE68" i="11"/>
  <c r="AC68" i="11"/>
  <c r="AA68" i="11"/>
  <c r="Y68" i="11"/>
  <c r="W68" i="11"/>
  <c r="U68" i="11"/>
  <c r="S68" i="11"/>
  <c r="Q68" i="11"/>
  <c r="O68" i="11"/>
  <c r="M68" i="11"/>
  <c r="K68" i="11"/>
  <c r="I68" i="11"/>
  <c r="G68" i="11"/>
  <c r="B68" i="1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R67" i="11"/>
  <c r="BQ67" i="11"/>
  <c r="BP67" i="11"/>
  <c r="BO67" i="11"/>
  <c r="BN67" i="11"/>
  <c r="BM67" i="11"/>
  <c r="BL67" i="11"/>
  <c r="BK67" i="11"/>
  <c r="BI67" i="11"/>
  <c r="BH67" i="11"/>
  <c r="BG67" i="11"/>
  <c r="BD67" i="11"/>
  <c r="BC67" i="11"/>
  <c r="BA67" i="11"/>
  <c r="AY67" i="11"/>
  <c r="AW67" i="11"/>
  <c r="AU67" i="11"/>
  <c r="AS67" i="11"/>
  <c r="AQ67" i="11"/>
  <c r="AO67" i="11"/>
  <c r="AM67" i="11"/>
  <c r="AK67" i="11"/>
  <c r="AI67" i="11"/>
  <c r="AG67" i="11"/>
  <c r="AE67" i="11"/>
  <c r="AC67" i="11"/>
  <c r="AA67" i="11"/>
  <c r="Y67" i="11"/>
  <c r="W67" i="11"/>
  <c r="U67" i="11"/>
  <c r="S67" i="11"/>
  <c r="Q67" i="11"/>
  <c r="O67" i="11"/>
  <c r="M67" i="11"/>
  <c r="K67" i="11"/>
  <c r="I67" i="11"/>
  <c r="G67" i="11"/>
  <c r="B67" i="11"/>
  <c r="BR66" i="11"/>
  <c r="BQ66" i="11"/>
  <c r="BP66" i="11"/>
  <c r="BO66" i="11"/>
  <c r="BN66" i="11"/>
  <c r="BM66" i="11"/>
  <c r="BL66" i="11"/>
  <c r="BK66" i="11"/>
  <c r="BI66" i="11"/>
  <c r="BH66" i="11"/>
  <c r="BG66" i="11"/>
  <c r="BD66" i="11"/>
  <c r="BE66" i="11" s="1"/>
  <c r="BC66" i="11"/>
  <c r="BA66" i="11"/>
  <c r="AY66" i="11"/>
  <c r="AW66" i="11"/>
  <c r="AU66" i="11"/>
  <c r="AS66" i="11"/>
  <c r="AQ66" i="11"/>
  <c r="AO66" i="11"/>
  <c r="AM66" i="11"/>
  <c r="AK66" i="11"/>
  <c r="AI66" i="11"/>
  <c r="AG66" i="11"/>
  <c r="AE66" i="11"/>
  <c r="AC66" i="11"/>
  <c r="AA66" i="11"/>
  <c r="Y66" i="11"/>
  <c r="W66" i="11"/>
  <c r="U66" i="11"/>
  <c r="S66" i="11"/>
  <c r="Q66" i="11"/>
  <c r="O66" i="11"/>
  <c r="M66" i="11"/>
  <c r="K66" i="11"/>
  <c r="I66" i="11"/>
  <c r="G66" i="11"/>
  <c r="BR65" i="11"/>
  <c r="BQ65" i="11"/>
  <c r="BP65" i="11"/>
  <c r="BO65" i="11"/>
  <c r="BN65" i="11"/>
  <c r="BM65" i="11"/>
  <c r="BL65" i="11"/>
  <c r="BK65" i="11"/>
  <c r="BJ65" i="11"/>
  <c r="BI65" i="11"/>
  <c r="BH65" i="11"/>
  <c r="BG65" i="11"/>
  <c r="BD65" i="11"/>
  <c r="BC65" i="11"/>
  <c r="BA65" i="11"/>
  <c r="AY65" i="11"/>
  <c r="AW65" i="11"/>
  <c r="AU65" i="11"/>
  <c r="AS65" i="11"/>
  <c r="AQ65" i="11"/>
  <c r="AO65" i="11"/>
  <c r="AM65" i="11"/>
  <c r="AK65" i="11"/>
  <c r="AI65" i="11"/>
  <c r="AG65" i="11"/>
  <c r="AE65" i="11"/>
  <c r="AC65" i="11"/>
  <c r="AA65" i="11"/>
  <c r="Y65" i="11"/>
  <c r="W65" i="11"/>
  <c r="U65" i="11"/>
  <c r="S65" i="11"/>
  <c r="Q65" i="11"/>
  <c r="O65" i="11"/>
  <c r="M65" i="11"/>
  <c r="K65" i="11"/>
  <c r="I65" i="11"/>
  <c r="G65" i="11"/>
  <c r="BR64" i="11"/>
  <c r="BQ64" i="11"/>
  <c r="BP64" i="11"/>
  <c r="BO64" i="11"/>
  <c r="BN64" i="11"/>
  <c r="BN55" i="11" s="1"/>
  <c r="BM64" i="11"/>
  <c r="BL64" i="11"/>
  <c r="BK64" i="11"/>
  <c r="BJ64" i="11"/>
  <c r="BI64" i="11"/>
  <c r="BH64" i="11"/>
  <c r="BG64" i="11"/>
  <c r="BU64" i="11" s="1"/>
  <c r="BD64" i="11"/>
  <c r="BC64" i="11"/>
  <c r="BA64" i="11"/>
  <c r="AY64" i="11"/>
  <c r="AW64" i="11"/>
  <c r="AU64" i="11"/>
  <c r="AS64" i="11"/>
  <c r="AQ64" i="11"/>
  <c r="AO64" i="11"/>
  <c r="AM64" i="11"/>
  <c r="AK64" i="11"/>
  <c r="AI64" i="11"/>
  <c r="AG64" i="11"/>
  <c r="AE64" i="11"/>
  <c r="AC64" i="11"/>
  <c r="AA64" i="11"/>
  <c r="Y64" i="11"/>
  <c r="W64" i="11"/>
  <c r="U64" i="11"/>
  <c r="S64" i="11"/>
  <c r="Q64" i="11"/>
  <c r="O64" i="11"/>
  <c r="M64" i="11"/>
  <c r="K64" i="11"/>
  <c r="I64" i="11"/>
  <c r="G64" i="11"/>
  <c r="BN56" i="11"/>
  <c r="BR55" i="11"/>
  <c r="BN54" i="11"/>
  <c r="BR53" i="11"/>
  <c r="BQ49" i="11"/>
  <c r="BO49" i="11"/>
  <c r="BM49" i="11"/>
  <c r="BK49" i="11"/>
  <c r="F44" i="11"/>
  <c r="C42" i="11"/>
  <c r="B19" i="1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18" i="11"/>
  <c r="B15" i="11"/>
  <c r="F12" i="11"/>
  <c r="F11" i="11"/>
  <c r="AB113" i="11" s="1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64" i="3"/>
  <c r="AE65" i="3"/>
  <c r="L45" i="3"/>
  <c r="L44" i="3"/>
  <c r="F46" i="3"/>
  <c r="BR54" i="11" l="1"/>
  <c r="BX64" i="11"/>
  <c r="BX65" i="11" s="1"/>
  <c r="P115" i="11"/>
  <c r="R119" i="11"/>
  <c r="J117" i="11"/>
  <c r="V115" i="11"/>
  <c r="BF90" i="11"/>
  <c r="BE90" i="11"/>
  <c r="BE110" i="11"/>
  <c r="BE91" i="11"/>
  <c r="BE109" i="11"/>
  <c r="BE108" i="11"/>
  <c r="BE107" i="11"/>
  <c r="BE106" i="11"/>
  <c r="BE105" i="11"/>
  <c r="BE104" i="11"/>
  <c r="BE103" i="11"/>
  <c r="BE102" i="11"/>
  <c r="BE101" i="11"/>
  <c r="BE100" i="11"/>
  <c r="BE99" i="11"/>
  <c r="BE98" i="11"/>
  <c r="BE97" i="11"/>
  <c r="BE96" i="11"/>
  <c r="BE95" i="11"/>
  <c r="BE94" i="11"/>
  <c r="BE93" i="11"/>
  <c r="BE92" i="11"/>
  <c r="BE84" i="11"/>
  <c r="BE83" i="11"/>
  <c r="BE82" i="11"/>
  <c r="BE81" i="11"/>
  <c r="BE80" i="11"/>
  <c r="BE79" i="11"/>
  <c r="BE78" i="11"/>
  <c r="BE75" i="11"/>
  <c r="BE74" i="11"/>
  <c r="BE73" i="11"/>
  <c r="BE72" i="11"/>
  <c r="BE65" i="11"/>
  <c r="BE64" i="11"/>
  <c r="F45" i="11"/>
  <c r="BE69" i="11"/>
  <c r="BE68" i="11"/>
  <c r="BN53" i="11"/>
  <c r="BE67" i="11"/>
  <c r="BE71" i="11"/>
  <c r="BE87" i="11"/>
  <c r="BV64" i="11"/>
  <c r="BV65" i="11" s="1"/>
  <c r="BW64" i="11"/>
  <c r="BW65" i="11" s="1"/>
  <c r="BL56" i="11"/>
  <c r="BL55" i="11"/>
  <c r="BL54" i="11"/>
  <c r="BL53" i="11"/>
  <c r="BK56" i="11"/>
  <c r="BK55" i="11"/>
  <c r="BK54" i="11"/>
  <c r="BK53" i="11"/>
  <c r="BP56" i="11"/>
  <c r="BP55" i="11"/>
  <c r="BP54" i="11"/>
  <c r="BP53" i="11"/>
  <c r="BO56" i="11"/>
  <c r="BO55" i="11"/>
  <c r="BO54" i="11"/>
  <c r="BO53" i="11"/>
  <c r="J113" i="11"/>
  <c r="J119" i="11" s="1"/>
  <c r="R113" i="11"/>
  <c r="N119" i="11" s="1"/>
  <c r="Z113" i="11"/>
  <c r="AD113" i="11"/>
  <c r="R115" i="11" s="1"/>
  <c r="AL113" i="11"/>
  <c r="AT113" i="11"/>
  <c r="AD115" i="11" s="1"/>
  <c r="L113" i="11"/>
  <c r="BQ56" i="11"/>
  <c r="BQ55" i="11"/>
  <c r="BQ54" i="11"/>
  <c r="BQ53" i="11"/>
  <c r="BE77" i="11"/>
  <c r="BE85" i="11"/>
  <c r="F113" i="11"/>
  <c r="N113" i="11"/>
  <c r="V113" i="11"/>
  <c r="AH113" i="11"/>
  <c r="T115" i="11" s="1"/>
  <c r="AP113" i="11"/>
  <c r="BM56" i="11"/>
  <c r="BM55" i="11"/>
  <c r="BM54" i="11"/>
  <c r="BM53" i="11"/>
  <c r="BR56" i="11"/>
  <c r="BU65" i="11"/>
  <c r="BE76" i="11"/>
  <c r="BE88" i="11"/>
  <c r="BE89" i="11"/>
  <c r="H113" i="11"/>
  <c r="H119" i="11" s="1"/>
  <c r="P113" i="11"/>
  <c r="J115" i="11" s="1"/>
  <c r="X113" i="11"/>
  <c r="AX113" i="11"/>
  <c r="BB113" i="11"/>
  <c r="AJ115" i="11" s="1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I64" i="3"/>
  <c r="AK64" i="3"/>
  <c r="AM64" i="3"/>
  <c r="AO64" i="3"/>
  <c r="AQ64" i="3"/>
  <c r="AS64" i="3"/>
  <c r="AU64" i="3"/>
  <c r="AW64" i="3"/>
  <c r="AY64" i="3"/>
  <c r="C42" i="3"/>
  <c r="BD66" i="3"/>
  <c r="BF66" i="3" s="1"/>
  <c r="BD67" i="3"/>
  <c r="BF67" i="3" s="1"/>
  <c r="BD68" i="3"/>
  <c r="BF68" i="3" s="1"/>
  <c r="BD69" i="3"/>
  <c r="BF69" i="3" s="1"/>
  <c r="BD70" i="3"/>
  <c r="BF70" i="3" s="1"/>
  <c r="BD71" i="3"/>
  <c r="BF71" i="3" s="1"/>
  <c r="BD72" i="3"/>
  <c r="BF72" i="3" s="1"/>
  <c r="BD73" i="3"/>
  <c r="BF73" i="3" s="1"/>
  <c r="BD74" i="3"/>
  <c r="BF74" i="3" s="1"/>
  <c r="BD75" i="3"/>
  <c r="BF75" i="3" s="1"/>
  <c r="BD76" i="3"/>
  <c r="BF76" i="3" s="1"/>
  <c r="BD77" i="3"/>
  <c r="BF77" i="3" s="1"/>
  <c r="BD78" i="3"/>
  <c r="BF78" i="3" s="1"/>
  <c r="BD79" i="3"/>
  <c r="BF79" i="3" s="1"/>
  <c r="BD80" i="3"/>
  <c r="BF80" i="3" s="1"/>
  <c r="BD81" i="3"/>
  <c r="BF81" i="3" s="1"/>
  <c r="BD82" i="3"/>
  <c r="BF82" i="3" s="1"/>
  <c r="BD83" i="3"/>
  <c r="BF83" i="3" s="1"/>
  <c r="BD84" i="3"/>
  <c r="BF84" i="3" s="1"/>
  <c r="BD85" i="3"/>
  <c r="BF85" i="3" s="1"/>
  <c r="BD86" i="3"/>
  <c r="BF86" i="3" s="1"/>
  <c r="BD87" i="3"/>
  <c r="BF87" i="3" s="1"/>
  <c r="BD88" i="3"/>
  <c r="BF88" i="3" s="1"/>
  <c r="BD89" i="3"/>
  <c r="BF89" i="3" s="1"/>
  <c r="BD90" i="3"/>
  <c r="BF90" i="3" s="1"/>
  <c r="BD91" i="3"/>
  <c r="BF91" i="3" s="1"/>
  <c r="BD92" i="3"/>
  <c r="BF92" i="3" s="1"/>
  <c r="BD93" i="3"/>
  <c r="BF93" i="3" s="1"/>
  <c r="BD94" i="3"/>
  <c r="BF94" i="3" s="1"/>
  <c r="BD95" i="3"/>
  <c r="BF95" i="3" s="1"/>
  <c r="BD96" i="3"/>
  <c r="BF96" i="3" s="1"/>
  <c r="BD97" i="3"/>
  <c r="BF97" i="3" s="1"/>
  <c r="BD98" i="3"/>
  <c r="BF98" i="3" s="1"/>
  <c r="BD99" i="3"/>
  <c r="BF99" i="3" s="1"/>
  <c r="BD100" i="3"/>
  <c r="BF100" i="3" s="1"/>
  <c r="BD101" i="3"/>
  <c r="BF101" i="3" s="1"/>
  <c r="BD102" i="3"/>
  <c r="BF102" i="3" s="1"/>
  <c r="BD103" i="3"/>
  <c r="BF103" i="3" s="1"/>
  <c r="BD104" i="3"/>
  <c r="BF104" i="3" s="1"/>
  <c r="BD105" i="3"/>
  <c r="BF105" i="3" s="1"/>
  <c r="BD106" i="3"/>
  <c r="BF106" i="3" s="1"/>
  <c r="BD107" i="3"/>
  <c r="BF107" i="3" s="1"/>
  <c r="BD108" i="3"/>
  <c r="BF108" i="3" s="1"/>
  <c r="BD109" i="3"/>
  <c r="BF109" i="3" s="1"/>
  <c r="BD110" i="3"/>
  <c r="BF110" i="3" s="1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Q101" i="3"/>
  <c r="BQ102" i="3"/>
  <c r="BQ103" i="3"/>
  <c r="BQ104" i="3"/>
  <c r="BQ105" i="3"/>
  <c r="BQ106" i="3"/>
  <c r="BQ107" i="3"/>
  <c r="BQ108" i="3"/>
  <c r="BQ109" i="3"/>
  <c r="BQ110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K106" i="3"/>
  <c r="BK107" i="3"/>
  <c r="BK108" i="3"/>
  <c r="BK109" i="3"/>
  <c r="BK110" i="3"/>
  <c r="AW112" i="3"/>
  <c r="AY112" i="3"/>
  <c r="BA112" i="3"/>
  <c r="BA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G65" i="3"/>
  <c r="I65" i="3"/>
  <c r="K65" i="3"/>
  <c r="M65" i="3"/>
  <c r="O65" i="3"/>
  <c r="Q65" i="3"/>
  <c r="S65" i="3"/>
  <c r="U65" i="3"/>
  <c r="W65" i="3"/>
  <c r="Y65" i="3"/>
  <c r="AA65" i="3"/>
  <c r="AI65" i="3"/>
  <c r="AK65" i="3"/>
  <c r="AM65" i="3"/>
  <c r="AO65" i="3"/>
  <c r="AQ65" i="3"/>
  <c r="AS65" i="3"/>
  <c r="AU65" i="3"/>
  <c r="AW65" i="3"/>
  <c r="G66" i="3"/>
  <c r="I66" i="3"/>
  <c r="K66" i="3"/>
  <c r="M66" i="3"/>
  <c r="O66" i="3"/>
  <c r="Q66" i="3"/>
  <c r="S66" i="3"/>
  <c r="U66" i="3"/>
  <c r="W66" i="3"/>
  <c r="Y66" i="3"/>
  <c r="AA66" i="3"/>
  <c r="AE66" i="3"/>
  <c r="AI66" i="3"/>
  <c r="AK66" i="3"/>
  <c r="AM66" i="3"/>
  <c r="AO66" i="3"/>
  <c r="AQ66" i="3"/>
  <c r="AS66" i="3"/>
  <c r="AU66" i="3"/>
  <c r="AW66" i="3"/>
  <c r="G67" i="3"/>
  <c r="I67" i="3"/>
  <c r="K67" i="3"/>
  <c r="M67" i="3"/>
  <c r="O67" i="3"/>
  <c r="Q67" i="3"/>
  <c r="S67" i="3"/>
  <c r="U67" i="3"/>
  <c r="W67" i="3"/>
  <c r="Y67" i="3"/>
  <c r="AA67" i="3"/>
  <c r="AE67" i="3"/>
  <c r="AI67" i="3"/>
  <c r="AK67" i="3"/>
  <c r="AM67" i="3"/>
  <c r="AO67" i="3"/>
  <c r="AQ67" i="3"/>
  <c r="AS67" i="3"/>
  <c r="AU67" i="3"/>
  <c r="AW67" i="3"/>
  <c r="G68" i="3"/>
  <c r="I68" i="3"/>
  <c r="K68" i="3"/>
  <c r="M68" i="3"/>
  <c r="O68" i="3"/>
  <c r="Q68" i="3"/>
  <c r="S68" i="3"/>
  <c r="U68" i="3"/>
  <c r="W68" i="3"/>
  <c r="Y68" i="3"/>
  <c r="AA68" i="3"/>
  <c r="AE68" i="3"/>
  <c r="AI68" i="3"/>
  <c r="AK68" i="3"/>
  <c r="AM68" i="3"/>
  <c r="AO68" i="3"/>
  <c r="AQ68" i="3"/>
  <c r="AS68" i="3"/>
  <c r="AU68" i="3"/>
  <c r="AW68" i="3"/>
  <c r="G69" i="3"/>
  <c r="I69" i="3"/>
  <c r="K69" i="3"/>
  <c r="M69" i="3"/>
  <c r="O69" i="3"/>
  <c r="Q69" i="3"/>
  <c r="S69" i="3"/>
  <c r="U69" i="3"/>
  <c r="W69" i="3"/>
  <c r="Y69" i="3"/>
  <c r="AA69" i="3"/>
  <c r="AE69" i="3"/>
  <c r="AI69" i="3"/>
  <c r="AK69" i="3"/>
  <c r="AM69" i="3"/>
  <c r="AO69" i="3"/>
  <c r="AQ69" i="3"/>
  <c r="AS69" i="3"/>
  <c r="AU69" i="3"/>
  <c r="AW69" i="3"/>
  <c r="G70" i="3"/>
  <c r="I70" i="3"/>
  <c r="K70" i="3"/>
  <c r="M70" i="3"/>
  <c r="O70" i="3"/>
  <c r="Q70" i="3"/>
  <c r="S70" i="3"/>
  <c r="U70" i="3"/>
  <c r="W70" i="3"/>
  <c r="Y70" i="3"/>
  <c r="AA70" i="3"/>
  <c r="AE70" i="3"/>
  <c r="AI70" i="3"/>
  <c r="AK70" i="3"/>
  <c r="AM70" i="3"/>
  <c r="AO70" i="3"/>
  <c r="AQ70" i="3"/>
  <c r="AS70" i="3"/>
  <c r="AU70" i="3"/>
  <c r="AW70" i="3"/>
  <c r="G71" i="3"/>
  <c r="I71" i="3"/>
  <c r="K71" i="3"/>
  <c r="M71" i="3"/>
  <c r="O71" i="3"/>
  <c r="Q71" i="3"/>
  <c r="S71" i="3"/>
  <c r="U71" i="3"/>
  <c r="W71" i="3"/>
  <c r="Y71" i="3"/>
  <c r="AA71" i="3"/>
  <c r="AE71" i="3"/>
  <c r="AI71" i="3"/>
  <c r="AK71" i="3"/>
  <c r="AM71" i="3"/>
  <c r="AO71" i="3"/>
  <c r="AQ71" i="3"/>
  <c r="AS71" i="3"/>
  <c r="AU71" i="3"/>
  <c r="AW71" i="3"/>
  <c r="G72" i="3"/>
  <c r="I72" i="3"/>
  <c r="K72" i="3"/>
  <c r="M72" i="3"/>
  <c r="O72" i="3"/>
  <c r="Q72" i="3"/>
  <c r="S72" i="3"/>
  <c r="U72" i="3"/>
  <c r="W72" i="3"/>
  <c r="Y72" i="3"/>
  <c r="AA72" i="3"/>
  <c r="AE72" i="3"/>
  <c r="AI72" i="3"/>
  <c r="AK72" i="3"/>
  <c r="AM72" i="3"/>
  <c r="AO72" i="3"/>
  <c r="AQ72" i="3"/>
  <c r="AS72" i="3"/>
  <c r="AU72" i="3"/>
  <c r="AW72" i="3"/>
  <c r="G73" i="3"/>
  <c r="I73" i="3"/>
  <c r="K73" i="3"/>
  <c r="M73" i="3"/>
  <c r="O73" i="3"/>
  <c r="Q73" i="3"/>
  <c r="S73" i="3"/>
  <c r="U73" i="3"/>
  <c r="W73" i="3"/>
  <c r="Y73" i="3"/>
  <c r="AA73" i="3"/>
  <c r="AE73" i="3"/>
  <c r="AI73" i="3"/>
  <c r="AK73" i="3"/>
  <c r="AM73" i="3"/>
  <c r="AO73" i="3"/>
  <c r="AQ73" i="3"/>
  <c r="AS73" i="3"/>
  <c r="AU73" i="3"/>
  <c r="AW73" i="3"/>
  <c r="G74" i="3"/>
  <c r="I74" i="3"/>
  <c r="K74" i="3"/>
  <c r="M74" i="3"/>
  <c r="O74" i="3"/>
  <c r="Q74" i="3"/>
  <c r="S74" i="3"/>
  <c r="U74" i="3"/>
  <c r="W74" i="3"/>
  <c r="Y74" i="3"/>
  <c r="AA74" i="3"/>
  <c r="AE74" i="3"/>
  <c r="AI74" i="3"/>
  <c r="AK74" i="3"/>
  <c r="AM74" i="3"/>
  <c r="AO74" i="3"/>
  <c r="AQ74" i="3"/>
  <c r="AS74" i="3"/>
  <c r="AU74" i="3"/>
  <c r="AW74" i="3"/>
  <c r="G75" i="3"/>
  <c r="I75" i="3"/>
  <c r="K75" i="3"/>
  <c r="M75" i="3"/>
  <c r="O75" i="3"/>
  <c r="Q75" i="3"/>
  <c r="S75" i="3"/>
  <c r="U75" i="3"/>
  <c r="W75" i="3"/>
  <c r="Y75" i="3"/>
  <c r="AA75" i="3"/>
  <c r="AE75" i="3"/>
  <c r="AI75" i="3"/>
  <c r="AK75" i="3"/>
  <c r="AM75" i="3"/>
  <c r="AO75" i="3"/>
  <c r="AQ75" i="3"/>
  <c r="AS75" i="3"/>
  <c r="AU75" i="3"/>
  <c r="AW75" i="3"/>
  <c r="G76" i="3"/>
  <c r="I76" i="3"/>
  <c r="K76" i="3"/>
  <c r="M76" i="3"/>
  <c r="O76" i="3"/>
  <c r="Q76" i="3"/>
  <c r="S76" i="3"/>
  <c r="U76" i="3"/>
  <c r="W76" i="3"/>
  <c r="Y76" i="3"/>
  <c r="AA76" i="3"/>
  <c r="AE76" i="3"/>
  <c r="AI76" i="3"/>
  <c r="AK76" i="3"/>
  <c r="AM76" i="3"/>
  <c r="AO76" i="3"/>
  <c r="AQ76" i="3"/>
  <c r="AS76" i="3"/>
  <c r="AU76" i="3"/>
  <c r="AW76" i="3"/>
  <c r="G77" i="3"/>
  <c r="I77" i="3"/>
  <c r="K77" i="3"/>
  <c r="M77" i="3"/>
  <c r="O77" i="3"/>
  <c r="Q77" i="3"/>
  <c r="S77" i="3"/>
  <c r="U77" i="3"/>
  <c r="W77" i="3"/>
  <c r="Y77" i="3"/>
  <c r="AA77" i="3"/>
  <c r="AE77" i="3"/>
  <c r="AI77" i="3"/>
  <c r="AK77" i="3"/>
  <c r="AM77" i="3"/>
  <c r="AO77" i="3"/>
  <c r="AQ77" i="3"/>
  <c r="AS77" i="3"/>
  <c r="AU77" i="3"/>
  <c r="AW77" i="3"/>
  <c r="G78" i="3"/>
  <c r="I78" i="3"/>
  <c r="K78" i="3"/>
  <c r="M78" i="3"/>
  <c r="O78" i="3"/>
  <c r="Q78" i="3"/>
  <c r="S78" i="3"/>
  <c r="U78" i="3"/>
  <c r="W78" i="3"/>
  <c r="Y78" i="3"/>
  <c r="AA78" i="3"/>
  <c r="AE78" i="3"/>
  <c r="AI78" i="3"/>
  <c r="AK78" i="3"/>
  <c r="AM78" i="3"/>
  <c r="AO78" i="3"/>
  <c r="AQ78" i="3"/>
  <c r="AS78" i="3"/>
  <c r="AU78" i="3"/>
  <c r="AW78" i="3"/>
  <c r="G79" i="3"/>
  <c r="I79" i="3"/>
  <c r="K79" i="3"/>
  <c r="M79" i="3"/>
  <c r="O79" i="3"/>
  <c r="Q79" i="3"/>
  <c r="S79" i="3"/>
  <c r="U79" i="3"/>
  <c r="W79" i="3"/>
  <c r="Y79" i="3"/>
  <c r="AA79" i="3"/>
  <c r="AE79" i="3"/>
  <c r="AI79" i="3"/>
  <c r="AK79" i="3"/>
  <c r="AM79" i="3"/>
  <c r="AO79" i="3"/>
  <c r="AQ79" i="3"/>
  <c r="AS79" i="3"/>
  <c r="AU79" i="3"/>
  <c r="AW79" i="3"/>
  <c r="G80" i="3"/>
  <c r="I80" i="3"/>
  <c r="K80" i="3"/>
  <c r="M80" i="3"/>
  <c r="O80" i="3"/>
  <c r="Q80" i="3"/>
  <c r="S80" i="3"/>
  <c r="U80" i="3"/>
  <c r="W80" i="3"/>
  <c r="Y80" i="3"/>
  <c r="AA80" i="3"/>
  <c r="AE80" i="3"/>
  <c r="AI80" i="3"/>
  <c r="AK80" i="3"/>
  <c r="AM80" i="3"/>
  <c r="AO80" i="3"/>
  <c r="AQ80" i="3"/>
  <c r="AS80" i="3"/>
  <c r="AU80" i="3"/>
  <c r="AW80" i="3"/>
  <c r="G81" i="3"/>
  <c r="I81" i="3"/>
  <c r="K81" i="3"/>
  <c r="M81" i="3"/>
  <c r="O81" i="3"/>
  <c r="Q81" i="3"/>
  <c r="S81" i="3"/>
  <c r="U81" i="3"/>
  <c r="W81" i="3"/>
  <c r="Y81" i="3"/>
  <c r="AA81" i="3"/>
  <c r="AE81" i="3"/>
  <c r="AI81" i="3"/>
  <c r="AK81" i="3"/>
  <c r="AM81" i="3"/>
  <c r="AO81" i="3"/>
  <c r="AQ81" i="3"/>
  <c r="AS81" i="3"/>
  <c r="AU81" i="3"/>
  <c r="AW81" i="3"/>
  <c r="G82" i="3"/>
  <c r="I82" i="3"/>
  <c r="K82" i="3"/>
  <c r="M82" i="3"/>
  <c r="O82" i="3"/>
  <c r="Q82" i="3"/>
  <c r="S82" i="3"/>
  <c r="U82" i="3"/>
  <c r="W82" i="3"/>
  <c r="Y82" i="3"/>
  <c r="AA82" i="3"/>
  <c r="AE82" i="3"/>
  <c r="AI82" i="3"/>
  <c r="AK82" i="3"/>
  <c r="AM82" i="3"/>
  <c r="AO82" i="3"/>
  <c r="AQ82" i="3"/>
  <c r="AS82" i="3"/>
  <c r="AU82" i="3"/>
  <c r="AW82" i="3"/>
  <c r="G83" i="3"/>
  <c r="I83" i="3"/>
  <c r="K83" i="3"/>
  <c r="M83" i="3"/>
  <c r="O83" i="3"/>
  <c r="Q83" i="3"/>
  <c r="S83" i="3"/>
  <c r="U83" i="3"/>
  <c r="W83" i="3"/>
  <c r="Y83" i="3"/>
  <c r="AA83" i="3"/>
  <c r="AE83" i="3"/>
  <c r="AI83" i="3"/>
  <c r="AK83" i="3"/>
  <c r="AM83" i="3"/>
  <c r="AO83" i="3"/>
  <c r="AQ83" i="3"/>
  <c r="AS83" i="3"/>
  <c r="AU83" i="3"/>
  <c r="AW83" i="3"/>
  <c r="G84" i="3"/>
  <c r="I84" i="3"/>
  <c r="K84" i="3"/>
  <c r="M84" i="3"/>
  <c r="O84" i="3"/>
  <c r="Q84" i="3"/>
  <c r="S84" i="3"/>
  <c r="U84" i="3"/>
  <c r="W84" i="3"/>
  <c r="Y84" i="3"/>
  <c r="AA84" i="3"/>
  <c r="AE84" i="3"/>
  <c r="AI84" i="3"/>
  <c r="AK84" i="3"/>
  <c r="AM84" i="3"/>
  <c r="AO84" i="3"/>
  <c r="AQ84" i="3"/>
  <c r="AS84" i="3"/>
  <c r="AU84" i="3"/>
  <c r="AW84" i="3"/>
  <c r="G85" i="3"/>
  <c r="I85" i="3"/>
  <c r="K85" i="3"/>
  <c r="M85" i="3"/>
  <c r="O85" i="3"/>
  <c r="Q85" i="3"/>
  <c r="S85" i="3"/>
  <c r="U85" i="3"/>
  <c r="W85" i="3"/>
  <c r="Y85" i="3"/>
  <c r="AA85" i="3"/>
  <c r="AE85" i="3"/>
  <c r="AI85" i="3"/>
  <c r="AK85" i="3"/>
  <c r="AM85" i="3"/>
  <c r="AO85" i="3"/>
  <c r="AQ85" i="3"/>
  <c r="AS85" i="3"/>
  <c r="AU85" i="3"/>
  <c r="AW85" i="3"/>
  <c r="G86" i="3"/>
  <c r="I86" i="3"/>
  <c r="K86" i="3"/>
  <c r="M86" i="3"/>
  <c r="O86" i="3"/>
  <c r="Q86" i="3"/>
  <c r="S86" i="3"/>
  <c r="U86" i="3"/>
  <c r="W86" i="3"/>
  <c r="Y86" i="3"/>
  <c r="AA86" i="3"/>
  <c r="AE86" i="3"/>
  <c r="AI86" i="3"/>
  <c r="AK86" i="3"/>
  <c r="AM86" i="3"/>
  <c r="AO86" i="3"/>
  <c r="AQ86" i="3"/>
  <c r="AS86" i="3"/>
  <c r="AU86" i="3"/>
  <c r="AW86" i="3"/>
  <c r="G87" i="3"/>
  <c r="I87" i="3"/>
  <c r="K87" i="3"/>
  <c r="M87" i="3"/>
  <c r="O87" i="3"/>
  <c r="Q87" i="3"/>
  <c r="S87" i="3"/>
  <c r="U87" i="3"/>
  <c r="W87" i="3"/>
  <c r="Y87" i="3"/>
  <c r="AA87" i="3"/>
  <c r="AE87" i="3"/>
  <c r="AI87" i="3"/>
  <c r="AK87" i="3"/>
  <c r="AM87" i="3"/>
  <c r="AO87" i="3"/>
  <c r="AQ87" i="3"/>
  <c r="AS87" i="3"/>
  <c r="AU87" i="3"/>
  <c r="AW87" i="3"/>
  <c r="G88" i="3"/>
  <c r="I88" i="3"/>
  <c r="K88" i="3"/>
  <c r="M88" i="3"/>
  <c r="O88" i="3"/>
  <c r="Q88" i="3"/>
  <c r="S88" i="3"/>
  <c r="U88" i="3"/>
  <c r="W88" i="3"/>
  <c r="Y88" i="3"/>
  <c r="AA88" i="3"/>
  <c r="AE88" i="3"/>
  <c r="AI88" i="3"/>
  <c r="AK88" i="3"/>
  <c r="AM88" i="3"/>
  <c r="AO88" i="3"/>
  <c r="AQ88" i="3"/>
  <c r="AS88" i="3"/>
  <c r="AU88" i="3"/>
  <c r="AW88" i="3"/>
  <c r="G89" i="3"/>
  <c r="I89" i="3"/>
  <c r="K89" i="3"/>
  <c r="M89" i="3"/>
  <c r="O89" i="3"/>
  <c r="Q89" i="3"/>
  <c r="S89" i="3"/>
  <c r="U89" i="3"/>
  <c r="W89" i="3"/>
  <c r="Y89" i="3"/>
  <c r="AA89" i="3"/>
  <c r="AE89" i="3"/>
  <c r="AI89" i="3"/>
  <c r="AK89" i="3"/>
  <c r="AM89" i="3"/>
  <c r="AO89" i="3"/>
  <c r="AQ89" i="3"/>
  <c r="AS89" i="3"/>
  <c r="AU89" i="3"/>
  <c r="AW89" i="3"/>
  <c r="G90" i="3"/>
  <c r="I90" i="3"/>
  <c r="K90" i="3"/>
  <c r="M90" i="3"/>
  <c r="O90" i="3"/>
  <c r="Q90" i="3"/>
  <c r="S90" i="3"/>
  <c r="U90" i="3"/>
  <c r="W90" i="3"/>
  <c r="Y90" i="3"/>
  <c r="AA90" i="3"/>
  <c r="AE90" i="3"/>
  <c r="AI90" i="3"/>
  <c r="AK90" i="3"/>
  <c r="AM90" i="3"/>
  <c r="AO90" i="3"/>
  <c r="AQ90" i="3"/>
  <c r="AS90" i="3"/>
  <c r="AU90" i="3"/>
  <c r="AW90" i="3"/>
  <c r="G91" i="3"/>
  <c r="I91" i="3"/>
  <c r="K91" i="3"/>
  <c r="M91" i="3"/>
  <c r="O91" i="3"/>
  <c r="Q91" i="3"/>
  <c r="S91" i="3"/>
  <c r="U91" i="3"/>
  <c r="W91" i="3"/>
  <c r="Y91" i="3"/>
  <c r="AA91" i="3"/>
  <c r="AE91" i="3"/>
  <c r="AI91" i="3"/>
  <c r="AK91" i="3"/>
  <c r="AM91" i="3"/>
  <c r="AO91" i="3"/>
  <c r="AQ91" i="3"/>
  <c r="AS91" i="3"/>
  <c r="AU91" i="3"/>
  <c r="AW91" i="3"/>
  <c r="G92" i="3"/>
  <c r="I92" i="3"/>
  <c r="K92" i="3"/>
  <c r="M92" i="3"/>
  <c r="O92" i="3"/>
  <c r="Q92" i="3"/>
  <c r="S92" i="3"/>
  <c r="U92" i="3"/>
  <c r="W92" i="3"/>
  <c r="Y92" i="3"/>
  <c r="AA92" i="3"/>
  <c r="AE92" i="3"/>
  <c r="AI92" i="3"/>
  <c r="AK92" i="3"/>
  <c r="AM92" i="3"/>
  <c r="AO92" i="3"/>
  <c r="AQ92" i="3"/>
  <c r="AS92" i="3"/>
  <c r="AU92" i="3"/>
  <c r="AW92" i="3"/>
  <c r="G93" i="3"/>
  <c r="I93" i="3"/>
  <c r="K93" i="3"/>
  <c r="M93" i="3"/>
  <c r="O93" i="3"/>
  <c r="Q93" i="3"/>
  <c r="S93" i="3"/>
  <c r="U93" i="3"/>
  <c r="W93" i="3"/>
  <c r="Y93" i="3"/>
  <c r="AA93" i="3"/>
  <c r="AE93" i="3"/>
  <c r="AI93" i="3"/>
  <c r="AK93" i="3"/>
  <c r="AM93" i="3"/>
  <c r="AO93" i="3"/>
  <c r="AQ93" i="3"/>
  <c r="AS93" i="3"/>
  <c r="AU93" i="3"/>
  <c r="AW93" i="3"/>
  <c r="G94" i="3"/>
  <c r="I94" i="3"/>
  <c r="K94" i="3"/>
  <c r="M94" i="3"/>
  <c r="O94" i="3"/>
  <c r="Q94" i="3"/>
  <c r="S94" i="3"/>
  <c r="U94" i="3"/>
  <c r="W94" i="3"/>
  <c r="Y94" i="3"/>
  <c r="AA94" i="3"/>
  <c r="AE94" i="3"/>
  <c r="AI94" i="3"/>
  <c r="AK94" i="3"/>
  <c r="AM94" i="3"/>
  <c r="AO94" i="3"/>
  <c r="AQ94" i="3"/>
  <c r="AS94" i="3"/>
  <c r="AU94" i="3"/>
  <c r="AW94" i="3"/>
  <c r="G95" i="3"/>
  <c r="I95" i="3"/>
  <c r="K95" i="3"/>
  <c r="M95" i="3"/>
  <c r="O95" i="3"/>
  <c r="Q95" i="3"/>
  <c r="S95" i="3"/>
  <c r="U95" i="3"/>
  <c r="W95" i="3"/>
  <c r="Y95" i="3"/>
  <c r="AA95" i="3"/>
  <c r="AE95" i="3"/>
  <c r="AI95" i="3"/>
  <c r="AK95" i="3"/>
  <c r="AM95" i="3"/>
  <c r="AO95" i="3"/>
  <c r="AQ95" i="3"/>
  <c r="AS95" i="3"/>
  <c r="AU95" i="3"/>
  <c r="AW95" i="3"/>
  <c r="G96" i="3"/>
  <c r="I96" i="3"/>
  <c r="K96" i="3"/>
  <c r="M96" i="3"/>
  <c r="O96" i="3"/>
  <c r="Q96" i="3"/>
  <c r="S96" i="3"/>
  <c r="U96" i="3"/>
  <c r="W96" i="3"/>
  <c r="Y96" i="3"/>
  <c r="AA96" i="3"/>
  <c r="AE96" i="3"/>
  <c r="AI96" i="3"/>
  <c r="AK96" i="3"/>
  <c r="AM96" i="3"/>
  <c r="AO96" i="3"/>
  <c r="AQ96" i="3"/>
  <c r="AS96" i="3"/>
  <c r="AU96" i="3"/>
  <c r="AW96" i="3"/>
  <c r="G97" i="3"/>
  <c r="I97" i="3"/>
  <c r="K97" i="3"/>
  <c r="M97" i="3"/>
  <c r="O97" i="3"/>
  <c r="Q97" i="3"/>
  <c r="S97" i="3"/>
  <c r="U97" i="3"/>
  <c r="W97" i="3"/>
  <c r="Y97" i="3"/>
  <c r="AA97" i="3"/>
  <c r="AE97" i="3"/>
  <c r="AI97" i="3"/>
  <c r="AK97" i="3"/>
  <c r="AM97" i="3"/>
  <c r="AO97" i="3"/>
  <c r="AQ97" i="3"/>
  <c r="AS97" i="3"/>
  <c r="AU97" i="3"/>
  <c r="AW97" i="3"/>
  <c r="G98" i="3"/>
  <c r="I98" i="3"/>
  <c r="K98" i="3"/>
  <c r="M98" i="3"/>
  <c r="O98" i="3"/>
  <c r="Q98" i="3"/>
  <c r="S98" i="3"/>
  <c r="U98" i="3"/>
  <c r="W98" i="3"/>
  <c r="Y98" i="3"/>
  <c r="AA98" i="3"/>
  <c r="AE98" i="3"/>
  <c r="AI98" i="3"/>
  <c r="AK98" i="3"/>
  <c r="AM98" i="3"/>
  <c r="AO98" i="3"/>
  <c r="AQ98" i="3"/>
  <c r="AS98" i="3"/>
  <c r="AU98" i="3"/>
  <c r="AW98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100" i="3"/>
  <c r="BA101" i="3"/>
  <c r="BA102" i="3"/>
  <c r="BA103" i="3"/>
  <c r="BA104" i="3"/>
  <c r="BA105" i="3"/>
  <c r="BA106" i="3"/>
  <c r="BA107" i="3"/>
  <c r="BA108" i="3"/>
  <c r="BA109" i="3"/>
  <c r="BA110" i="3"/>
  <c r="BA99" i="3"/>
  <c r="BC99" i="3"/>
  <c r="AA112" i="3"/>
  <c r="AB112" i="3"/>
  <c r="AC112" i="3"/>
  <c r="F119" i="11" l="1"/>
  <c r="F115" i="11"/>
  <c r="F117" i="11"/>
  <c r="L117" i="11"/>
  <c r="AF115" i="11"/>
  <c r="V119" i="11"/>
  <c r="H115" i="11"/>
  <c r="L119" i="11"/>
  <c r="BF89" i="11"/>
  <c r="BF110" i="11"/>
  <c r="BF91" i="11"/>
  <c r="L45" i="11"/>
  <c r="BF108" i="11"/>
  <c r="BF104" i="11"/>
  <c r="BF100" i="11"/>
  <c r="BF96" i="11"/>
  <c r="BF92" i="11"/>
  <c r="BF85" i="11"/>
  <c r="BF81" i="11"/>
  <c r="BF77" i="11"/>
  <c r="BF69" i="11"/>
  <c r="BF65" i="11"/>
  <c r="BF64" i="11"/>
  <c r="BF83" i="11"/>
  <c r="BF79" i="11"/>
  <c r="BF109" i="11"/>
  <c r="BF105" i="11"/>
  <c r="BF101" i="11"/>
  <c r="BF97" i="11"/>
  <c r="BF93" i="11"/>
  <c r="BF86" i="11"/>
  <c r="BF82" i="11"/>
  <c r="BF78" i="11"/>
  <c r="BF74" i="11"/>
  <c r="BF70" i="11"/>
  <c r="BF107" i="11"/>
  <c r="BF103" i="11"/>
  <c r="BF99" i="11"/>
  <c r="BF95" i="11"/>
  <c r="BF88" i="11"/>
  <c r="BF84" i="11"/>
  <c r="BF80" i="11"/>
  <c r="BF76" i="11"/>
  <c r="BF72" i="11"/>
  <c r="BF68" i="11"/>
  <c r="BF73" i="11"/>
  <c r="BF66" i="11"/>
  <c r="BF106" i="11"/>
  <c r="BF102" i="11"/>
  <c r="BF98" i="11"/>
  <c r="BF94" i="11"/>
  <c r="BF87" i="11"/>
  <c r="BF75" i="11"/>
  <c r="BF71" i="11"/>
  <c r="BF67" i="11"/>
  <c r="P119" i="11"/>
  <c r="N115" i="11"/>
  <c r="H117" i="11"/>
  <c r="BE113" i="11"/>
  <c r="BG113" i="11" s="1"/>
  <c r="X115" i="11"/>
  <c r="T119" i="11"/>
  <c r="F46" i="11"/>
  <c r="L44" i="11" s="1"/>
  <c r="AZ112" i="3"/>
  <c r="BO65" i="3"/>
  <c r="BK65" i="3"/>
  <c r="BL65" i="3" s="1"/>
  <c r="BM65" i="3"/>
  <c r="BN65" i="3" s="1"/>
  <c r="AX112" i="3"/>
  <c r="BO64" i="3"/>
  <c r="BM64" i="3"/>
  <c r="BK64" i="3"/>
  <c r="BL64" i="3" s="1"/>
  <c r="F10" i="8"/>
  <c r="AP53" i="8"/>
  <c r="D9" i="8"/>
  <c r="CO123" i="7"/>
  <c r="CO122" i="7"/>
  <c r="CO121" i="7"/>
  <c r="CO120" i="7"/>
  <c r="CO119" i="7"/>
  <c r="CO118" i="7"/>
  <c r="CO117" i="7"/>
  <c r="CO116" i="7"/>
  <c r="CO115" i="7"/>
  <c r="AZ112" i="7"/>
  <c r="AX112" i="7"/>
  <c r="AB112" i="7"/>
  <c r="H111" i="7"/>
  <c r="J111" i="7" s="1"/>
  <c r="L111" i="7" s="1"/>
  <c r="N111" i="7" s="1"/>
  <c r="P111" i="7" s="1"/>
  <c r="R111" i="7" s="1"/>
  <c r="T111" i="7" s="1"/>
  <c r="V111" i="7" s="1"/>
  <c r="X111" i="7" s="1"/>
  <c r="Z111" i="7" s="1"/>
  <c r="AB111" i="7" s="1"/>
  <c r="AD111" i="7" s="1"/>
  <c r="AF111" i="7" s="1"/>
  <c r="AH111" i="7" s="1"/>
  <c r="AJ111" i="7" s="1"/>
  <c r="AL111" i="7" s="1"/>
  <c r="AN111" i="7" s="1"/>
  <c r="AP111" i="7" s="1"/>
  <c r="AR111" i="7" s="1"/>
  <c r="AT111" i="7" s="1"/>
  <c r="AV111" i="7" s="1"/>
  <c r="AX111" i="7" s="1"/>
  <c r="AZ111" i="7" s="1"/>
  <c r="BB111" i="7" s="1"/>
  <c r="BR110" i="7"/>
  <c r="BQ110" i="7"/>
  <c r="BP110" i="7"/>
  <c r="BO110" i="7"/>
  <c r="BN110" i="7"/>
  <c r="BM110" i="7"/>
  <c r="BL110" i="7"/>
  <c r="BK110" i="7"/>
  <c r="BI110" i="7"/>
  <c r="BH110" i="7"/>
  <c r="BG110" i="7"/>
  <c r="BD110" i="7"/>
  <c r="BC110" i="7"/>
  <c r="AW110" i="7"/>
  <c r="AU110" i="7"/>
  <c r="AS110" i="7"/>
  <c r="AQ110" i="7"/>
  <c r="AO110" i="7"/>
  <c r="AM110" i="7"/>
  <c r="AK110" i="7"/>
  <c r="AI110" i="7"/>
  <c r="AG110" i="7"/>
  <c r="AE110" i="7"/>
  <c r="AA110" i="7"/>
  <c r="Y110" i="7"/>
  <c r="W110" i="7"/>
  <c r="U110" i="7"/>
  <c r="S110" i="7"/>
  <c r="Q110" i="7"/>
  <c r="O110" i="7"/>
  <c r="M110" i="7"/>
  <c r="K110" i="7"/>
  <c r="I110" i="7"/>
  <c r="G110" i="7"/>
  <c r="BR109" i="7"/>
  <c r="BQ109" i="7"/>
  <c r="BP109" i="7"/>
  <c r="BO109" i="7"/>
  <c r="BN109" i="7"/>
  <c r="BM109" i="7"/>
  <c r="BL109" i="7"/>
  <c r="BK109" i="7"/>
  <c r="BI109" i="7"/>
  <c r="BH109" i="7"/>
  <c r="BG109" i="7"/>
  <c r="BD109" i="7"/>
  <c r="BC109" i="7"/>
  <c r="AW109" i="7"/>
  <c r="AU109" i="7"/>
  <c r="AS109" i="7"/>
  <c r="AQ109" i="7"/>
  <c r="AO109" i="7"/>
  <c r="AM109" i="7"/>
  <c r="AK109" i="7"/>
  <c r="AI109" i="7"/>
  <c r="AG109" i="7"/>
  <c r="AE109" i="7"/>
  <c r="AA109" i="7"/>
  <c r="Y109" i="7"/>
  <c r="W109" i="7"/>
  <c r="U109" i="7"/>
  <c r="S109" i="7"/>
  <c r="Q109" i="7"/>
  <c r="O109" i="7"/>
  <c r="M109" i="7"/>
  <c r="K109" i="7"/>
  <c r="I109" i="7"/>
  <c r="G109" i="7"/>
  <c r="BR108" i="7"/>
  <c r="BQ108" i="7"/>
  <c r="BP108" i="7"/>
  <c r="BO108" i="7"/>
  <c r="BN108" i="7"/>
  <c r="BM108" i="7"/>
  <c r="BL108" i="7"/>
  <c r="BK108" i="7"/>
  <c r="BI108" i="7"/>
  <c r="BH108" i="7"/>
  <c r="BG108" i="7"/>
  <c r="BD108" i="7"/>
  <c r="BC108" i="7"/>
  <c r="AW108" i="7"/>
  <c r="AU108" i="7"/>
  <c r="AS108" i="7"/>
  <c r="AQ108" i="7"/>
  <c r="AO108" i="7"/>
  <c r="AM108" i="7"/>
  <c r="AK108" i="7"/>
  <c r="AI108" i="7"/>
  <c r="AG108" i="7"/>
  <c r="AE108" i="7"/>
  <c r="AA108" i="7"/>
  <c r="Y108" i="7"/>
  <c r="W108" i="7"/>
  <c r="U108" i="7"/>
  <c r="S108" i="7"/>
  <c r="Q108" i="7"/>
  <c r="O108" i="7"/>
  <c r="M108" i="7"/>
  <c r="K108" i="7"/>
  <c r="I108" i="7"/>
  <c r="G108" i="7"/>
  <c r="BR107" i="7"/>
  <c r="BQ107" i="7"/>
  <c r="BP107" i="7"/>
  <c r="BO107" i="7"/>
  <c r="BN107" i="7"/>
  <c r="BM107" i="7"/>
  <c r="BL107" i="7"/>
  <c r="BK107" i="7"/>
  <c r="BI107" i="7"/>
  <c r="BH107" i="7"/>
  <c r="BG107" i="7"/>
  <c r="BD107" i="7"/>
  <c r="BC107" i="7"/>
  <c r="AW107" i="7"/>
  <c r="AU107" i="7"/>
  <c r="AS107" i="7"/>
  <c r="AQ107" i="7"/>
  <c r="AO107" i="7"/>
  <c r="AM107" i="7"/>
  <c r="AK107" i="7"/>
  <c r="AI107" i="7"/>
  <c r="AG107" i="7"/>
  <c r="AE107" i="7"/>
  <c r="AA107" i="7"/>
  <c r="Y107" i="7"/>
  <c r="W107" i="7"/>
  <c r="U107" i="7"/>
  <c r="S107" i="7"/>
  <c r="Q107" i="7"/>
  <c r="O107" i="7"/>
  <c r="M107" i="7"/>
  <c r="K107" i="7"/>
  <c r="I107" i="7"/>
  <c r="G107" i="7"/>
  <c r="BR106" i="7"/>
  <c r="BQ106" i="7"/>
  <c r="BP106" i="7"/>
  <c r="BO106" i="7"/>
  <c r="BN106" i="7"/>
  <c r="BM106" i="7"/>
  <c r="BL106" i="7"/>
  <c r="BK106" i="7"/>
  <c r="BI106" i="7"/>
  <c r="BH106" i="7"/>
  <c r="BG106" i="7"/>
  <c r="BD106" i="7"/>
  <c r="BC106" i="7"/>
  <c r="AW106" i="7"/>
  <c r="AU106" i="7"/>
  <c r="AS106" i="7"/>
  <c r="AQ106" i="7"/>
  <c r="AO106" i="7"/>
  <c r="AM106" i="7"/>
  <c r="AK106" i="7"/>
  <c r="AI106" i="7"/>
  <c r="AG106" i="7"/>
  <c r="AE106" i="7"/>
  <c r="AA106" i="7"/>
  <c r="Y106" i="7"/>
  <c r="W106" i="7"/>
  <c r="U106" i="7"/>
  <c r="S106" i="7"/>
  <c r="Q106" i="7"/>
  <c r="O106" i="7"/>
  <c r="M106" i="7"/>
  <c r="K106" i="7"/>
  <c r="I106" i="7"/>
  <c r="G106" i="7"/>
  <c r="BR105" i="7"/>
  <c r="BQ105" i="7"/>
  <c r="BP105" i="7"/>
  <c r="BO105" i="7"/>
  <c r="BN105" i="7"/>
  <c r="BM105" i="7"/>
  <c r="BL105" i="7"/>
  <c r="BK105" i="7"/>
  <c r="BI105" i="7"/>
  <c r="BH105" i="7"/>
  <c r="BG105" i="7"/>
  <c r="BD105" i="7"/>
  <c r="BC105" i="7"/>
  <c r="AW105" i="7"/>
  <c r="AU105" i="7"/>
  <c r="AS105" i="7"/>
  <c r="AQ105" i="7"/>
  <c r="AO105" i="7"/>
  <c r="AM105" i="7"/>
  <c r="AK105" i="7"/>
  <c r="AI105" i="7"/>
  <c r="AG105" i="7"/>
  <c r="AE105" i="7"/>
  <c r="AA105" i="7"/>
  <c r="Y105" i="7"/>
  <c r="W105" i="7"/>
  <c r="U105" i="7"/>
  <c r="S105" i="7"/>
  <c r="Q105" i="7"/>
  <c r="O105" i="7"/>
  <c r="M105" i="7"/>
  <c r="K105" i="7"/>
  <c r="I105" i="7"/>
  <c r="G105" i="7"/>
  <c r="BR104" i="7"/>
  <c r="BQ104" i="7"/>
  <c r="BP104" i="7"/>
  <c r="BO104" i="7"/>
  <c r="BN104" i="7"/>
  <c r="BM104" i="7"/>
  <c r="BL104" i="7"/>
  <c r="BK104" i="7"/>
  <c r="BI104" i="7"/>
  <c r="BH104" i="7"/>
  <c r="BG104" i="7"/>
  <c r="BD104" i="7"/>
  <c r="BC104" i="7"/>
  <c r="AW104" i="7"/>
  <c r="AU104" i="7"/>
  <c r="AS104" i="7"/>
  <c r="AQ104" i="7"/>
  <c r="AO104" i="7"/>
  <c r="AM104" i="7"/>
  <c r="AK104" i="7"/>
  <c r="AI104" i="7"/>
  <c r="AG104" i="7"/>
  <c r="AE104" i="7"/>
  <c r="AA104" i="7"/>
  <c r="Y104" i="7"/>
  <c r="W104" i="7"/>
  <c r="U104" i="7"/>
  <c r="S104" i="7"/>
  <c r="Q104" i="7"/>
  <c r="O104" i="7"/>
  <c r="M104" i="7"/>
  <c r="K104" i="7"/>
  <c r="I104" i="7"/>
  <c r="G104" i="7"/>
  <c r="BR103" i="7"/>
  <c r="BQ103" i="7"/>
  <c r="BP103" i="7"/>
  <c r="BO103" i="7"/>
  <c r="BN103" i="7"/>
  <c r="BM103" i="7"/>
  <c r="BL103" i="7"/>
  <c r="BK103" i="7"/>
  <c r="BI103" i="7"/>
  <c r="BH103" i="7"/>
  <c r="BG103" i="7"/>
  <c r="BD103" i="7"/>
  <c r="BC103" i="7"/>
  <c r="AW103" i="7"/>
  <c r="AU103" i="7"/>
  <c r="AS103" i="7"/>
  <c r="AQ103" i="7"/>
  <c r="AO103" i="7"/>
  <c r="AM103" i="7"/>
  <c r="AK103" i="7"/>
  <c r="AI103" i="7"/>
  <c r="AG103" i="7"/>
  <c r="AE103" i="7"/>
  <c r="AA103" i="7"/>
  <c r="Y103" i="7"/>
  <c r="W103" i="7"/>
  <c r="U103" i="7"/>
  <c r="S103" i="7"/>
  <c r="Q103" i="7"/>
  <c r="O103" i="7"/>
  <c r="M103" i="7"/>
  <c r="K103" i="7"/>
  <c r="I103" i="7"/>
  <c r="G103" i="7"/>
  <c r="BR102" i="7"/>
  <c r="BQ102" i="7"/>
  <c r="BP102" i="7"/>
  <c r="BO102" i="7"/>
  <c r="BN102" i="7"/>
  <c r="BM102" i="7"/>
  <c r="BL102" i="7"/>
  <c r="BK102" i="7"/>
  <c r="BI102" i="7"/>
  <c r="BH102" i="7"/>
  <c r="BG102" i="7"/>
  <c r="BD102" i="7"/>
  <c r="BC102" i="7"/>
  <c r="AW102" i="7"/>
  <c r="AU102" i="7"/>
  <c r="AS102" i="7"/>
  <c r="AQ102" i="7"/>
  <c r="AO102" i="7"/>
  <c r="AM102" i="7"/>
  <c r="AK102" i="7"/>
  <c r="AI102" i="7"/>
  <c r="AG102" i="7"/>
  <c r="AE102" i="7"/>
  <c r="AA102" i="7"/>
  <c r="Y102" i="7"/>
  <c r="W102" i="7"/>
  <c r="U102" i="7"/>
  <c r="S102" i="7"/>
  <c r="Q102" i="7"/>
  <c r="O102" i="7"/>
  <c r="M102" i="7"/>
  <c r="K102" i="7"/>
  <c r="I102" i="7"/>
  <c r="G102" i="7"/>
  <c r="BR101" i="7"/>
  <c r="BQ101" i="7"/>
  <c r="BP101" i="7"/>
  <c r="BO101" i="7"/>
  <c r="BN101" i="7"/>
  <c r="BM101" i="7"/>
  <c r="BL101" i="7"/>
  <c r="BK101" i="7"/>
  <c r="BI101" i="7"/>
  <c r="BH101" i="7"/>
  <c r="BG101" i="7"/>
  <c r="BD101" i="7"/>
  <c r="BC101" i="7"/>
  <c r="AW101" i="7"/>
  <c r="AU101" i="7"/>
  <c r="AS101" i="7"/>
  <c r="AQ101" i="7"/>
  <c r="AO101" i="7"/>
  <c r="AM101" i="7"/>
  <c r="AK101" i="7"/>
  <c r="AI101" i="7"/>
  <c r="AG101" i="7"/>
  <c r="AE101" i="7"/>
  <c r="AA101" i="7"/>
  <c r="Y101" i="7"/>
  <c r="W101" i="7"/>
  <c r="U101" i="7"/>
  <c r="S101" i="7"/>
  <c r="Q101" i="7"/>
  <c r="O101" i="7"/>
  <c r="M101" i="7"/>
  <c r="K101" i="7"/>
  <c r="I101" i="7"/>
  <c r="G101" i="7"/>
  <c r="BR100" i="7"/>
  <c r="BQ100" i="7"/>
  <c r="BP100" i="7"/>
  <c r="BO100" i="7"/>
  <c r="BN100" i="7"/>
  <c r="BM100" i="7"/>
  <c r="BL100" i="7"/>
  <c r="BK100" i="7"/>
  <c r="BI100" i="7"/>
  <c r="BH100" i="7"/>
  <c r="BG100" i="7"/>
  <c r="BD100" i="7"/>
  <c r="BC100" i="7"/>
  <c r="AW100" i="7"/>
  <c r="AU100" i="7"/>
  <c r="AS100" i="7"/>
  <c r="AQ100" i="7"/>
  <c r="AO100" i="7"/>
  <c r="AM100" i="7"/>
  <c r="AK100" i="7"/>
  <c r="AI100" i="7"/>
  <c r="AG100" i="7"/>
  <c r="AE100" i="7"/>
  <c r="AA100" i="7"/>
  <c r="Y100" i="7"/>
  <c r="W100" i="7"/>
  <c r="U100" i="7"/>
  <c r="S100" i="7"/>
  <c r="Q100" i="7"/>
  <c r="O100" i="7"/>
  <c r="M100" i="7"/>
  <c r="K100" i="7"/>
  <c r="I100" i="7"/>
  <c r="G100" i="7"/>
  <c r="BR99" i="7"/>
  <c r="BQ99" i="7"/>
  <c r="BP99" i="7"/>
  <c r="BO99" i="7"/>
  <c r="BN99" i="7"/>
  <c r="BM99" i="7"/>
  <c r="BL99" i="7"/>
  <c r="BK99" i="7"/>
  <c r="BI99" i="7"/>
  <c r="BH99" i="7"/>
  <c r="BG99" i="7"/>
  <c r="BD99" i="7"/>
  <c r="BC99" i="7"/>
  <c r="AW99" i="7"/>
  <c r="AU99" i="7"/>
  <c r="AS99" i="7"/>
  <c r="AQ99" i="7"/>
  <c r="AO99" i="7"/>
  <c r="AM99" i="7"/>
  <c r="AK99" i="7"/>
  <c r="AI99" i="7"/>
  <c r="AG99" i="7"/>
  <c r="AE99" i="7"/>
  <c r="AA99" i="7"/>
  <c r="Y99" i="7"/>
  <c r="W99" i="7"/>
  <c r="U99" i="7"/>
  <c r="S99" i="7"/>
  <c r="Q99" i="7"/>
  <c r="O99" i="7"/>
  <c r="M99" i="7"/>
  <c r="K99" i="7"/>
  <c r="I99" i="7"/>
  <c r="G99" i="7"/>
  <c r="BR98" i="7"/>
  <c r="BQ98" i="7"/>
  <c r="BP98" i="7"/>
  <c r="BO98" i="7"/>
  <c r="BN98" i="7"/>
  <c r="BM98" i="7"/>
  <c r="BL98" i="7"/>
  <c r="BK98" i="7"/>
  <c r="BI98" i="7"/>
  <c r="BH98" i="7"/>
  <c r="BG98" i="7"/>
  <c r="BD98" i="7"/>
  <c r="BC98" i="7"/>
  <c r="AW98" i="7"/>
  <c r="AU98" i="7"/>
  <c r="AS98" i="7"/>
  <c r="AQ98" i="7"/>
  <c r="AO98" i="7"/>
  <c r="AM98" i="7"/>
  <c r="AK98" i="7"/>
  <c r="AI98" i="7"/>
  <c r="AG98" i="7"/>
  <c r="AE98" i="7"/>
  <c r="AA98" i="7"/>
  <c r="Y98" i="7"/>
  <c r="W98" i="7"/>
  <c r="U98" i="7"/>
  <c r="S98" i="7"/>
  <c r="Q98" i="7"/>
  <c r="O98" i="7"/>
  <c r="M98" i="7"/>
  <c r="K98" i="7"/>
  <c r="I98" i="7"/>
  <c r="G98" i="7"/>
  <c r="BR97" i="7"/>
  <c r="BQ97" i="7"/>
  <c r="BP97" i="7"/>
  <c r="BO97" i="7"/>
  <c r="BN97" i="7"/>
  <c r="BM97" i="7"/>
  <c r="BL97" i="7"/>
  <c r="BK97" i="7"/>
  <c r="BI97" i="7"/>
  <c r="BH97" i="7"/>
  <c r="BG97" i="7"/>
  <c r="BD97" i="7"/>
  <c r="BC97" i="7"/>
  <c r="AW97" i="7"/>
  <c r="AU97" i="7"/>
  <c r="AS97" i="7"/>
  <c r="AQ97" i="7"/>
  <c r="AO97" i="7"/>
  <c r="AM97" i="7"/>
  <c r="AK97" i="7"/>
  <c r="AI97" i="7"/>
  <c r="AG97" i="7"/>
  <c r="AE97" i="7"/>
  <c r="AA97" i="7"/>
  <c r="Y97" i="7"/>
  <c r="W97" i="7"/>
  <c r="U97" i="7"/>
  <c r="S97" i="7"/>
  <c r="Q97" i="7"/>
  <c r="O97" i="7"/>
  <c r="M97" i="7"/>
  <c r="K97" i="7"/>
  <c r="I97" i="7"/>
  <c r="G97" i="7"/>
  <c r="BR96" i="7"/>
  <c r="BQ96" i="7"/>
  <c r="BP96" i="7"/>
  <c r="BO96" i="7"/>
  <c r="BN96" i="7"/>
  <c r="BM96" i="7"/>
  <c r="BL96" i="7"/>
  <c r="BK96" i="7"/>
  <c r="BI96" i="7"/>
  <c r="BH96" i="7"/>
  <c r="BG96" i="7"/>
  <c r="BD96" i="7"/>
  <c r="BC96" i="7"/>
  <c r="AW96" i="7"/>
  <c r="AU96" i="7"/>
  <c r="AS96" i="7"/>
  <c r="AQ96" i="7"/>
  <c r="AO96" i="7"/>
  <c r="AM96" i="7"/>
  <c r="AK96" i="7"/>
  <c r="AI96" i="7"/>
  <c r="AG96" i="7"/>
  <c r="AE96" i="7"/>
  <c r="AA96" i="7"/>
  <c r="Y96" i="7"/>
  <c r="W96" i="7"/>
  <c r="U96" i="7"/>
  <c r="S96" i="7"/>
  <c r="Q96" i="7"/>
  <c r="O96" i="7"/>
  <c r="M96" i="7"/>
  <c r="K96" i="7"/>
  <c r="I96" i="7"/>
  <c r="G96" i="7"/>
  <c r="BR95" i="7"/>
  <c r="BQ95" i="7"/>
  <c r="BP95" i="7"/>
  <c r="BO95" i="7"/>
  <c r="BN95" i="7"/>
  <c r="BM95" i="7"/>
  <c r="BL95" i="7"/>
  <c r="BK95" i="7"/>
  <c r="BI95" i="7"/>
  <c r="BH95" i="7"/>
  <c r="BG95" i="7"/>
  <c r="BD95" i="7"/>
  <c r="BC95" i="7"/>
  <c r="AW95" i="7"/>
  <c r="AU95" i="7"/>
  <c r="AS95" i="7"/>
  <c r="AQ95" i="7"/>
  <c r="AO95" i="7"/>
  <c r="AM95" i="7"/>
  <c r="AK95" i="7"/>
  <c r="AI95" i="7"/>
  <c r="AG95" i="7"/>
  <c r="AE95" i="7"/>
  <c r="AA95" i="7"/>
  <c r="Y95" i="7"/>
  <c r="W95" i="7"/>
  <c r="U95" i="7"/>
  <c r="S95" i="7"/>
  <c r="Q95" i="7"/>
  <c r="O95" i="7"/>
  <c r="M95" i="7"/>
  <c r="K95" i="7"/>
  <c r="I95" i="7"/>
  <c r="G95" i="7"/>
  <c r="BR94" i="7"/>
  <c r="BQ94" i="7"/>
  <c r="BP94" i="7"/>
  <c r="BO94" i="7"/>
  <c r="BN94" i="7"/>
  <c r="BM94" i="7"/>
  <c r="BL94" i="7"/>
  <c r="BK94" i="7"/>
  <c r="BI94" i="7"/>
  <c r="BH94" i="7"/>
  <c r="BG94" i="7"/>
  <c r="BD94" i="7"/>
  <c r="BC94" i="7"/>
  <c r="AW94" i="7"/>
  <c r="AU94" i="7"/>
  <c r="AS94" i="7"/>
  <c r="AQ94" i="7"/>
  <c r="AO94" i="7"/>
  <c r="AM94" i="7"/>
  <c r="AK94" i="7"/>
  <c r="AI94" i="7"/>
  <c r="AG94" i="7"/>
  <c r="AE94" i="7"/>
  <c r="AA94" i="7"/>
  <c r="Y94" i="7"/>
  <c r="W94" i="7"/>
  <c r="U94" i="7"/>
  <c r="S94" i="7"/>
  <c r="Q94" i="7"/>
  <c r="O94" i="7"/>
  <c r="M94" i="7"/>
  <c r="K94" i="7"/>
  <c r="I94" i="7"/>
  <c r="G94" i="7"/>
  <c r="BR93" i="7"/>
  <c r="BQ93" i="7"/>
  <c r="BP93" i="7"/>
  <c r="BO93" i="7"/>
  <c r="BN93" i="7"/>
  <c r="BM93" i="7"/>
  <c r="BL93" i="7"/>
  <c r="BK93" i="7"/>
  <c r="BI93" i="7"/>
  <c r="BH93" i="7"/>
  <c r="BG93" i="7"/>
  <c r="BD93" i="7"/>
  <c r="BC93" i="7"/>
  <c r="AW93" i="7"/>
  <c r="AU93" i="7"/>
  <c r="AS93" i="7"/>
  <c r="AQ93" i="7"/>
  <c r="AO93" i="7"/>
  <c r="AM93" i="7"/>
  <c r="AK93" i="7"/>
  <c r="AI93" i="7"/>
  <c r="AG93" i="7"/>
  <c r="AE93" i="7"/>
  <c r="AA93" i="7"/>
  <c r="Y93" i="7"/>
  <c r="W93" i="7"/>
  <c r="U93" i="7"/>
  <c r="S93" i="7"/>
  <c r="Q93" i="7"/>
  <c r="O93" i="7"/>
  <c r="M93" i="7"/>
  <c r="K93" i="7"/>
  <c r="I93" i="7"/>
  <c r="G93" i="7"/>
  <c r="BR92" i="7"/>
  <c r="BQ92" i="7"/>
  <c r="BP92" i="7"/>
  <c r="BO92" i="7"/>
  <c r="BN92" i="7"/>
  <c r="BM92" i="7"/>
  <c r="BL92" i="7"/>
  <c r="BK92" i="7"/>
  <c r="BI92" i="7"/>
  <c r="BH92" i="7"/>
  <c r="BG92" i="7"/>
  <c r="BD92" i="7"/>
  <c r="BC92" i="7"/>
  <c r="AW92" i="7"/>
  <c r="AU92" i="7"/>
  <c r="AS92" i="7"/>
  <c r="AQ92" i="7"/>
  <c r="AO92" i="7"/>
  <c r="AM92" i="7"/>
  <c r="AK92" i="7"/>
  <c r="AI92" i="7"/>
  <c r="AG92" i="7"/>
  <c r="AE92" i="7"/>
  <c r="AA92" i="7"/>
  <c r="Y92" i="7"/>
  <c r="W92" i="7"/>
  <c r="U92" i="7"/>
  <c r="S92" i="7"/>
  <c r="Q92" i="7"/>
  <c r="O92" i="7"/>
  <c r="M92" i="7"/>
  <c r="K92" i="7"/>
  <c r="I92" i="7"/>
  <c r="G92" i="7"/>
  <c r="CQ91" i="7"/>
  <c r="BR91" i="7"/>
  <c r="BQ91" i="7"/>
  <c r="BP91" i="7"/>
  <c r="BO91" i="7"/>
  <c r="BN91" i="7"/>
  <c r="BM91" i="7"/>
  <c r="BL91" i="7"/>
  <c r="BK91" i="7"/>
  <c r="BI91" i="7"/>
  <c r="BH91" i="7"/>
  <c r="BG91" i="7"/>
  <c r="BD91" i="7"/>
  <c r="BC91" i="7"/>
  <c r="AW91" i="7"/>
  <c r="AU91" i="7"/>
  <c r="AS91" i="7"/>
  <c r="AQ91" i="7"/>
  <c r="AO91" i="7"/>
  <c r="AM91" i="7"/>
  <c r="AK91" i="7"/>
  <c r="AI91" i="7"/>
  <c r="AG91" i="7"/>
  <c r="AE91" i="7"/>
  <c r="AA91" i="7"/>
  <c r="Y91" i="7"/>
  <c r="W91" i="7"/>
  <c r="U91" i="7"/>
  <c r="S91" i="7"/>
  <c r="Q91" i="7"/>
  <c r="O91" i="7"/>
  <c r="M91" i="7"/>
  <c r="K91" i="7"/>
  <c r="I91" i="7"/>
  <c r="G91" i="7"/>
  <c r="CQ90" i="7"/>
  <c r="BR90" i="7"/>
  <c r="BQ90" i="7"/>
  <c r="BP90" i="7"/>
  <c r="BO90" i="7"/>
  <c r="BN90" i="7"/>
  <c r="BM90" i="7"/>
  <c r="BL90" i="7"/>
  <c r="BK90" i="7"/>
  <c r="BI90" i="7"/>
  <c r="BH90" i="7"/>
  <c r="BG90" i="7"/>
  <c r="BD90" i="7"/>
  <c r="BC90" i="7"/>
  <c r="AW90" i="7"/>
  <c r="AU90" i="7"/>
  <c r="AS90" i="7"/>
  <c r="AQ90" i="7"/>
  <c r="AO90" i="7"/>
  <c r="AM90" i="7"/>
  <c r="AK90" i="7"/>
  <c r="AI90" i="7"/>
  <c r="AG90" i="7"/>
  <c r="AE90" i="7"/>
  <c r="AA90" i="7"/>
  <c r="Y90" i="7"/>
  <c r="W90" i="7"/>
  <c r="U90" i="7"/>
  <c r="S90" i="7"/>
  <c r="Q90" i="7"/>
  <c r="O90" i="7"/>
  <c r="M90" i="7"/>
  <c r="K90" i="7"/>
  <c r="I90" i="7"/>
  <c r="G90" i="7"/>
  <c r="CQ89" i="7"/>
  <c r="BR89" i="7"/>
  <c r="BQ89" i="7"/>
  <c r="BP89" i="7"/>
  <c r="BO89" i="7"/>
  <c r="BN89" i="7"/>
  <c r="BM89" i="7"/>
  <c r="BL89" i="7"/>
  <c r="BK89" i="7"/>
  <c r="BI89" i="7"/>
  <c r="BH89" i="7"/>
  <c r="BG89" i="7"/>
  <c r="BD89" i="7"/>
  <c r="BC89" i="7"/>
  <c r="AW89" i="7"/>
  <c r="AU89" i="7"/>
  <c r="AS89" i="7"/>
  <c r="AQ89" i="7"/>
  <c r="AO89" i="7"/>
  <c r="AM89" i="7"/>
  <c r="AK89" i="7"/>
  <c r="AI89" i="7"/>
  <c r="AG89" i="7"/>
  <c r="AE89" i="7"/>
  <c r="AA89" i="7"/>
  <c r="Y89" i="7"/>
  <c r="W89" i="7"/>
  <c r="U89" i="7"/>
  <c r="S89" i="7"/>
  <c r="Q89" i="7"/>
  <c r="O89" i="7"/>
  <c r="M89" i="7"/>
  <c r="K89" i="7"/>
  <c r="I89" i="7"/>
  <c r="G89" i="7"/>
  <c r="CQ88" i="7"/>
  <c r="BR88" i="7"/>
  <c r="BQ88" i="7"/>
  <c r="BP88" i="7"/>
  <c r="BO88" i="7"/>
  <c r="BN88" i="7"/>
  <c r="BM88" i="7"/>
  <c r="BL88" i="7"/>
  <c r="BK88" i="7"/>
  <c r="BI88" i="7"/>
  <c r="BH88" i="7"/>
  <c r="BG88" i="7"/>
  <c r="BD88" i="7"/>
  <c r="BC88" i="7"/>
  <c r="AW88" i="7"/>
  <c r="AU88" i="7"/>
  <c r="AS88" i="7"/>
  <c r="AQ88" i="7"/>
  <c r="AO88" i="7"/>
  <c r="AM88" i="7"/>
  <c r="AK88" i="7"/>
  <c r="AI88" i="7"/>
  <c r="AG88" i="7"/>
  <c r="AE88" i="7"/>
  <c r="AA88" i="7"/>
  <c r="Y88" i="7"/>
  <c r="W88" i="7"/>
  <c r="U88" i="7"/>
  <c r="S88" i="7"/>
  <c r="Q88" i="7"/>
  <c r="O88" i="7"/>
  <c r="M88" i="7"/>
  <c r="K88" i="7"/>
  <c r="I88" i="7"/>
  <c r="G88" i="7"/>
  <c r="BR87" i="7"/>
  <c r="BQ87" i="7"/>
  <c r="BP87" i="7"/>
  <c r="BO87" i="7"/>
  <c r="BN87" i="7"/>
  <c r="BM87" i="7"/>
  <c r="BL87" i="7"/>
  <c r="BK87" i="7"/>
  <c r="BI87" i="7"/>
  <c r="BH87" i="7"/>
  <c r="BG87" i="7"/>
  <c r="BD87" i="7"/>
  <c r="BC87" i="7"/>
  <c r="AW87" i="7"/>
  <c r="AU87" i="7"/>
  <c r="AS87" i="7"/>
  <c r="AQ87" i="7"/>
  <c r="AO87" i="7"/>
  <c r="AM87" i="7"/>
  <c r="AK87" i="7"/>
  <c r="AI87" i="7"/>
  <c r="AG87" i="7"/>
  <c r="AE87" i="7"/>
  <c r="AA87" i="7"/>
  <c r="Y87" i="7"/>
  <c r="W87" i="7"/>
  <c r="U87" i="7"/>
  <c r="S87" i="7"/>
  <c r="Q87" i="7"/>
  <c r="O87" i="7"/>
  <c r="M87" i="7"/>
  <c r="K87" i="7"/>
  <c r="I87" i="7"/>
  <c r="G87" i="7"/>
  <c r="BR86" i="7"/>
  <c r="BQ86" i="7"/>
  <c r="BP86" i="7"/>
  <c r="BO86" i="7"/>
  <c r="BN86" i="7"/>
  <c r="BM86" i="7"/>
  <c r="BL86" i="7"/>
  <c r="BK86" i="7"/>
  <c r="BI86" i="7"/>
  <c r="BH86" i="7"/>
  <c r="BG86" i="7"/>
  <c r="BD86" i="7"/>
  <c r="BC86" i="7"/>
  <c r="AW86" i="7"/>
  <c r="AU86" i="7"/>
  <c r="AS86" i="7"/>
  <c r="AQ86" i="7"/>
  <c r="AO86" i="7"/>
  <c r="AM86" i="7"/>
  <c r="AK86" i="7"/>
  <c r="AI86" i="7"/>
  <c r="AG86" i="7"/>
  <c r="AE86" i="7"/>
  <c r="AA86" i="7"/>
  <c r="Y86" i="7"/>
  <c r="W86" i="7"/>
  <c r="U86" i="7"/>
  <c r="S86" i="7"/>
  <c r="Q86" i="7"/>
  <c r="O86" i="7"/>
  <c r="M86" i="7"/>
  <c r="K86" i="7"/>
  <c r="I86" i="7"/>
  <c r="G86" i="7"/>
  <c r="BR85" i="7"/>
  <c r="BQ85" i="7"/>
  <c r="BP85" i="7"/>
  <c r="BO85" i="7"/>
  <c r="BN85" i="7"/>
  <c r="BM85" i="7"/>
  <c r="BL85" i="7"/>
  <c r="BK85" i="7"/>
  <c r="BI85" i="7"/>
  <c r="BH85" i="7"/>
  <c r="BG85" i="7"/>
  <c r="BD85" i="7"/>
  <c r="BC85" i="7"/>
  <c r="AW85" i="7"/>
  <c r="AU85" i="7"/>
  <c r="AS85" i="7"/>
  <c r="AQ85" i="7"/>
  <c r="AO85" i="7"/>
  <c r="AM85" i="7"/>
  <c r="AK85" i="7"/>
  <c r="AI85" i="7"/>
  <c r="AG85" i="7"/>
  <c r="AE85" i="7"/>
  <c r="AA85" i="7"/>
  <c r="Y85" i="7"/>
  <c r="W85" i="7"/>
  <c r="U85" i="7"/>
  <c r="S85" i="7"/>
  <c r="Q85" i="7"/>
  <c r="O85" i="7"/>
  <c r="M85" i="7"/>
  <c r="K85" i="7"/>
  <c r="I85" i="7"/>
  <c r="G85" i="7"/>
  <c r="BR84" i="7"/>
  <c r="BQ84" i="7"/>
  <c r="BP84" i="7"/>
  <c r="BO84" i="7"/>
  <c r="BN84" i="7"/>
  <c r="BM84" i="7"/>
  <c r="BL84" i="7"/>
  <c r="BK84" i="7"/>
  <c r="BI84" i="7"/>
  <c r="BH84" i="7"/>
  <c r="BG84" i="7"/>
  <c r="BD84" i="7"/>
  <c r="BC84" i="7"/>
  <c r="AW84" i="7"/>
  <c r="AU84" i="7"/>
  <c r="AS84" i="7"/>
  <c r="AQ84" i="7"/>
  <c r="AO84" i="7"/>
  <c r="AM84" i="7"/>
  <c r="AK84" i="7"/>
  <c r="AI84" i="7"/>
  <c r="AG84" i="7"/>
  <c r="AE84" i="7"/>
  <c r="AA84" i="7"/>
  <c r="Y84" i="7"/>
  <c r="W84" i="7"/>
  <c r="U84" i="7"/>
  <c r="S84" i="7"/>
  <c r="Q84" i="7"/>
  <c r="O84" i="7"/>
  <c r="M84" i="7"/>
  <c r="K84" i="7"/>
  <c r="I84" i="7"/>
  <c r="G84" i="7"/>
  <c r="BR83" i="7"/>
  <c r="BQ83" i="7"/>
  <c r="BP83" i="7"/>
  <c r="BO83" i="7"/>
  <c r="BN83" i="7"/>
  <c r="BM83" i="7"/>
  <c r="BL83" i="7"/>
  <c r="BK83" i="7"/>
  <c r="BI83" i="7"/>
  <c r="BH83" i="7"/>
  <c r="BG83" i="7"/>
  <c r="BD83" i="7"/>
  <c r="BC83" i="7"/>
  <c r="AW83" i="7"/>
  <c r="AU83" i="7"/>
  <c r="AS83" i="7"/>
  <c r="AQ83" i="7"/>
  <c r="AO83" i="7"/>
  <c r="AM83" i="7"/>
  <c r="AK83" i="7"/>
  <c r="AI83" i="7"/>
  <c r="AG83" i="7"/>
  <c r="AE83" i="7"/>
  <c r="AA83" i="7"/>
  <c r="Y83" i="7"/>
  <c r="W83" i="7"/>
  <c r="U83" i="7"/>
  <c r="S83" i="7"/>
  <c r="Q83" i="7"/>
  <c r="O83" i="7"/>
  <c r="M83" i="7"/>
  <c r="K83" i="7"/>
  <c r="I83" i="7"/>
  <c r="G83" i="7"/>
  <c r="BR82" i="7"/>
  <c r="BQ82" i="7"/>
  <c r="BP82" i="7"/>
  <c r="BO82" i="7"/>
  <c r="BN82" i="7"/>
  <c r="BM82" i="7"/>
  <c r="BL82" i="7"/>
  <c r="BK82" i="7"/>
  <c r="BI82" i="7"/>
  <c r="BH82" i="7"/>
  <c r="BG82" i="7"/>
  <c r="BD82" i="7"/>
  <c r="BC82" i="7"/>
  <c r="AW82" i="7"/>
  <c r="AU82" i="7"/>
  <c r="AS82" i="7"/>
  <c r="AQ82" i="7"/>
  <c r="AO82" i="7"/>
  <c r="AM82" i="7"/>
  <c r="AK82" i="7"/>
  <c r="AI82" i="7"/>
  <c r="AG82" i="7"/>
  <c r="AE82" i="7"/>
  <c r="AA82" i="7"/>
  <c r="Y82" i="7"/>
  <c r="W82" i="7"/>
  <c r="U82" i="7"/>
  <c r="S82" i="7"/>
  <c r="Q82" i="7"/>
  <c r="O82" i="7"/>
  <c r="M82" i="7"/>
  <c r="K82" i="7"/>
  <c r="I82" i="7"/>
  <c r="G82" i="7"/>
  <c r="BR81" i="7"/>
  <c r="BQ81" i="7"/>
  <c r="BP81" i="7"/>
  <c r="BO81" i="7"/>
  <c r="BN81" i="7"/>
  <c r="BM81" i="7"/>
  <c r="BL81" i="7"/>
  <c r="BK81" i="7"/>
  <c r="BI81" i="7"/>
  <c r="BH81" i="7"/>
  <c r="BG81" i="7"/>
  <c r="BD81" i="7"/>
  <c r="BC81" i="7"/>
  <c r="AW81" i="7"/>
  <c r="AU81" i="7"/>
  <c r="AS81" i="7"/>
  <c r="AQ81" i="7"/>
  <c r="AO81" i="7"/>
  <c r="AM81" i="7"/>
  <c r="AK81" i="7"/>
  <c r="AI81" i="7"/>
  <c r="AG81" i="7"/>
  <c r="AE81" i="7"/>
  <c r="AA81" i="7"/>
  <c r="Y81" i="7"/>
  <c r="W81" i="7"/>
  <c r="U81" i="7"/>
  <c r="S81" i="7"/>
  <c r="Q81" i="7"/>
  <c r="O81" i="7"/>
  <c r="M81" i="7"/>
  <c r="K81" i="7"/>
  <c r="I81" i="7"/>
  <c r="G81" i="7"/>
  <c r="BR80" i="7"/>
  <c r="BQ80" i="7"/>
  <c r="BP80" i="7"/>
  <c r="BO80" i="7"/>
  <c r="BN80" i="7"/>
  <c r="BM80" i="7"/>
  <c r="BL80" i="7"/>
  <c r="BK80" i="7"/>
  <c r="BI80" i="7"/>
  <c r="BH80" i="7"/>
  <c r="BG80" i="7"/>
  <c r="BD80" i="7"/>
  <c r="BC80" i="7"/>
  <c r="AW80" i="7"/>
  <c r="AU80" i="7"/>
  <c r="AS80" i="7"/>
  <c r="AQ80" i="7"/>
  <c r="AO80" i="7"/>
  <c r="AM80" i="7"/>
  <c r="AK80" i="7"/>
  <c r="AI80" i="7"/>
  <c r="AG80" i="7"/>
  <c r="AE80" i="7"/>
  <c r="AA80" i="7"/>
  <c r="Y80" i="7"/>
  <c r="W80" i="7"/>
  <c r="U80" i="7"/>
  <c r="S80" i="7"/>
  <c r="Q80" i="7"/>
  <c r="O80" i="7"/>
  <c r="M80" i="7"/>
  <c r="K80" i="7"/>
  <c r="I80" i="7"/>
  <c r="G80" i="7"/>
  <c r="BR79" i="7"/>
  <c r="BQ79" i="7"/>
  <c r="BP79" i="7"/>
  <c r="BO79" i="7"/>
  <c r="BN79" i="7"/>
  <c r="BM79" i="7"/>
  <c r="BL79" i="7"/>
  <c r="BK79" i="7"/>
  <c r="BI79" i="7"/>
  <c r="BH79" i="7"/>
  <c r="BG79" i="7"/>
  <c r="BD79" i="7"/>
  <c r="BC79" i="7"/>
  <c r="AW79" i="7"/>
  <c r="AU79" i="7"/>
  <c r="AS79" i="7"/>
  <c r="AQ79" i="7"/>
  <c r="AO79" i="7"/>
  <c r="AM79" i="7"/>
  <c r="AK79" i="7"/>
  <c r="AI79" i="7"/>
  <c r="AG79" i="7"/>
  <c r="AE79" i="7"/>
  <c r="AA79" i="7"/>
  <c r="Y79" i="7"/>
  <c r="W79" i="7"/>
  <c r="U79" i="7"/>
  <c r="S79" i="7"/>
  <c r="Q79" i="7"/>
  <c r="O79" i="7"/>
  <c r="M79" i="7"/>
  <c r="K79" i="7"/>
  <c r="I79" i="7"/>
  <c r="G79" i="7"/>
  <c r="BR78" i="7"/>
  <c r="BQ78" i="7"/>
  <c r="BP78" i="7"/>
  <c r="BO78" i="7"/>
  <c r="BN78" i="7"/>
  <c r="BM78" i="7"/>
  <c r="BL78" i="7"/>
  <c r="BK78" i="7"/>
  <c r="BI78" i="7"/>
  <c r="BH78" i="7"/>
  <c r="BG78" i="7"/>
  <c r="BD78" i="7"/>
  <c r="BC78" i="7"/>
  <c r="AW78" i="7"/>
  <c r="AU78" i="7"/>
  <c r="AS78" i="7"/>
  <c r="AQ78" i="7"/>
  <c r="AO78" i="7"/>
  <c r="AM78" i="7"/>
  <c r="AK78" i="7"/>
  <c r="AI78" i="7"/>
  <c r="AG78" i="7"/>
  <c r="AE78" i="7"/>
  <c r="AA78" i="7"/>
  <c r="Y78" i="7"/>
  <c r="W78" i="7"/>
  <c r="U78" i="7"/>
  <c r="S78" i="7"/>
  <c r="Q78" i="7"/>
  <c r="O78" i="7"/>
  <c r="M78" i="7"/>
  <c r="K78" i="7"/>
  <c r="I78" i="7"/>
  <c r="G78" i="7"/>
  <c r="BR77" i="7"/>
  <c r="BQ77" i="7"/>
  <c r="BP77" i="7"/>
  <c r="BO77" i="7"/>
  <c r="BN77" i="7"/>
  <c r="BM77" i="7"/>
  <c r="BL77" i="7"/>
  <c r="BK77" i="7"/>
  <c r="BI77" i="7"/>
  <c r="BH77" i="7"/>
  <c r="BG77" i="7"/>
  <c r="BD77" i="7"/>
  <c r="BC77" i="7"/>
  <c r="AW77" i="7"/>
  <c r="AU77" i="7"/>
  <c r="AS77" i="7"/>
  <c r="AQ77" i="7"/>
  <c r="AO77" i="7"/>
  <c r="AM77" i="7"/>
  <c r="AK77" i="7"/>
  <c r="AI77" i="7"/>
  <c r="AG77" i="7"/>
  <c r="AE77" i="7"/>
  <c r="AA77" i="7"/>
  <c r="Y77" i="7"/>
  <c r="W77" i="7"/>
  <c r="U77" i="7"/>
  <c r="S77" i="7"/>
  <c r="Q77" i="7"/>
  <c r="O77" i="7"/>
  <c r="M77" i="7"/>
  <c r="K77" i="7"/>
  <c r="I77" i="7"/>
  <c r="G77" i="7"/>
  <c r="BR76" i="7"/>
  <c r="BQ76" i="7"/>
  <c r="BP76" i="7"/>
  <c r="BO76" i="7"/>
  <c r="BN76" i="7"/>
  <c r="BM76" i="7"/>
  <c r="BL76" i="7"/>
  <c r="BK76" i="7"/>
  <c r="BI76" i="7"/>
  <c r="BH76" i="7"/>
  <c r="BG76" i="7"/>
  <c r="BD76" i="7"/>
  <c r="BC76" i="7"/>
  <c r="AW76" i="7"/>
  <c r="AU76" i="7"/>
  <c r="AS76" i="7"/>
  <c r="AQ76" i="7"/>
  <c r="AO76" i="7"/>
  <c r="AM76" i="7"/>
  <c r="AK76" i="7"/>
  <c r="AI76" i="7"/>
  <c r="AG76" i="7"/>
  <c r="AE76" i="7"/>
  <c r="AA76" i="7"/>
  <c r="Y76" i="7"/>
  <c r="W76" i="7"/>
  <c r="U76" i="7"/>
  <c r="S76" i="7"/>
  <c r="Q76" i="7"/>
  <c r="O76" i="7"/>
  <c r="M76" i="7"/>
  <c r="K76" i="7"/>
  <c r="I76" i="7"/>
  <c r="G76" i="7"/>
  <c r="BR75" i="7"/>
  <c r="BQ75" i="7"/>
  <c r="BP75" i="7"/>
  <c r="BO75" i="7"/>
  <c r="BN75" i="7"/>
  <c r="BM75" i="7"/>
  <c r="BL75" i="7"/>
  <c r="BK75" i="7"/>
  <c r="BI75" i="7"/>
  <c r="BH75" i="7"/>
  <c r="BG75" i="7"/>
  <c r="BD75" i="7"/>
  <c r="BC75" i="7"/>
  <c r="AW75" i="7"/>
  <c r="AU75" i="7"/>
  <c r="AS75" i="7"/>
  <c r="AQ75" i="7"/>
  <c r="AO75" i="7"/>
  <c r="AM75" i="7"/>
  <c r="AK75" i="7"/>
  <c r="AI75" i="7"/>
  <c r="AG75" i="7"/>
  <c r="AE75" i="7"/>
  <c r="AA75" i="7"/>
  <c r="Y75" i="7"/>
  <c r="W75" i="7"/>
  <c r="U75" i="7"/>
  <c r="S75" i="7"/>
  <c r="Q75" i="7"/>
  <c r="O75" i="7"/>
  <c r="M75" i="7"/>
  <c r="K75" i="7"/>
  <c r="I75" i="7"/>
  <c r="G75" i="7"/>
  <c r="BR74" i="7"/>
  <c r="BQ74" i="7"/>
  <c r="BP74" i="7"/>
  <c r="BO74" i="7"/>
  <c r="BN74" i="7"/>
  <c r="BM74" i="7"/>
  <c r="BL74" i="7"/>
  <c r="BK74" i="7"/>
  <c r="BI74" i="7"/>
  <c r="BH74" i="7"/>
  <c r="BG74" i="7"/>
  <c r="BD74" i="7"/>
  <c r="BC74" i="7"/>
  <c r="AW74" i="7"/>
  <c r="AU74" i="7"/>
  <c r="AS74" i="7"/>
  <c r="AQ74" i="7"/>
  <c r="AO74" i="7"/>
  <c r="AM74" i="7"/>
  <c r="AK74" i="7"/>
  <c r="AI74" i="7"/>
  <c r="AG74" i="7"/>
  <c r="AE74" i="7"/>
  <c r="AA74" i="7"/>
  <c r="Y74" i="7"/>
  <c r="W74" i="7"/>
  <c r="U74" i="7"/>
  <c r="S74" i="7"/>
  <c r="Q74" i="7"/>
  <c r="O74" i="7"/>
  <c r="M74" i="7"/>
  <c r="K74" i="7"/>
  <c r="I74" i="7"/>
  <c r="G74" i="7"/>
  <c r="BR73" i="7"/>
  <c r="BQ73" i="7"/>
  <c r="BP73" i="7"/>
  <c r="BO73" i="7"/>
  <c r="BN73" i="7"/>
  <c r="BM73" i="7"/>
  <c r="BL73" i="7"/>
  <c r="BK73" i="7"/>
  <c r="BI73" i="7"/>
  <c r="BH73" i="7"/>
  <c r="BG73" i="7"/>
  <c r="BD73" i="7"/>
  <c r="BC73" i="7"/>
  <c r="AW73" i="7"/>
  <c r="AU73" i="7"/>
  <c r="AS73" i="7"/>
  <c r="AQ73" i="7"/>
  <c r="AO73" i="7"/>
  <c r="AM73" i="7"/>
  <c r="AK73" i="7"/>
  <c r="AI73" i="7"/>
  <c r="AG73" i="7"/>
  <c r="AE73" i="7"/>
  <c r="AA73" i="7"/>
  <c r="Y73" i="7"/>
  <c r="W73" i="7"/>
  <c r="U73" i="7"/>
  <c r="S73" i="7"/>
  <c r="Q73" i="7"/>
  <c r="O73" i="7"/>
  <c r="M73" i="7"/>
  <c r="K73" i="7"/>
  <c r="I73" i="7"/>
  <c r="G73" i="7"/>
  <c r="BR72" i="7"/>
  <c r="BQ72" i="7"/>
  <c r="BP72" i="7"/>
  <c r="BO72" i="7"/>
  <c r="BN72" i="7"/>
  <c r="BM72" i="7"/>
  <c r="BL72" i="7"/>
  <c r="BK72" i="7"/>
  <c r="BI72" i="7"/>
  <c r="BH72" i="7"/>
  <c r="BG72" i="7"/>
  <c r="BD72" i="7"/>
  <c r="BC72" i="7"/>
  <c r="AW72" i="7"/>
  <c r="AU72" i="7"/>
  <c r="AS72" i="7"/>
  <c r="AQ72" i="7"/>
  <c r="AO72" i="7"/>
  <c r="AM72" i="7"/>
  <c r="AK72" i="7"/>
  <c r="AI72" i="7"/>
  <c r="AG72" i="7"/>
  <c r="AE72" i="7"/>
  <c r="AA72" i="7"/>
  <c r="Y72" i="7"/>
  <c r="W72" i="7"/>
  <c r="U72" i="7"/>
  <c r="S72" i="7"/>
  <c r="Q72" i="7"/>
  <c r="O72" i="7"/>
  <c r="M72" i="7"/>
  <c r="K72" i="7"/>
  <c r="I72" i="7"/>
  <c r="G72" i="7"/>
  <c r="BR71" i="7"/>
  <c r="BQ71" i="7"/>
  <c r="BP71" i="7"/>
  <c r="BO71" i="7"/>
  <c r="BN71" i="7"/>
  <c r="BM71" i="7"/>
  <c r="BL71" i="7"/>
  <c r="BK71" i="7"/>
  <c r="BI71" i="7"/>
  <c r="BH71" i="7"/>
  <c r="BG71" i="7"/>
  <c r="BD71" i="7"/>
  <c r="BC71" i="7"/>
  <c r="AW71" i="7"/>
  <c r="AU71" i="7"/>
  <c r="AS71" i="7"/>
  <c r="AQ71" i="7"/>
  <c r="AO71" i="7"/>
  <c r="AM71" i="7"/>
  <c r="AK71" i="7"/>
  <c r="AI71" i="7"/>
  <c r="AG71" i="7"/>
  <c r="AE71" i="7"/>
  <c r="AA71" i="7"/>
  <c r="Y71" i="7"/>
  <c r="W71" i="7"/>
  <c r="U71" i="7"/>
  <c r="S71" i="7"/>
  <c r="Q71" i="7"/>
  <c r="O71" i="7"/>
  <c r="M71" i="7"/>
  <c r="K71" i="7"/>
  <c r="I71" i="7"/>
  <c r="G71" i="7"/>
  <c r="BR70" i="7"/>
  <c r="BQ70" i="7"/>
  <c r="BP70" i="7"/>
  <c r="BO70" i="7"/>
  <c r="BN70" i="7"/>
  <c r="BM70" i="7"/>
  <c r="BL70" i="7"/>
  <c r="BK70" i="7"/>
  <c r="BI70" i="7"/>
  <c r="BH70" i="7"/>
  <c r="BG70" i="7"/>
  <c r="BD70" i="7"/>
  <c r="BC70" i="7"/>
  <c r="AW70" i="7"/>
  <c r="AU70" i="7"/>
  <c r="AS70" i="7"/>
  <c r="AQ70" i="7"/>
  <c r="AO70" i="7"/>
  <c r="AM70" i="7"/>
  <c r="AK70" i="7"/>
  <c r="AI70" i="7"/>
  <c r="AG70" i="7"/>
  <c r="AE70" i="7"/>
  <c r="AA70" i="7"/>
  <c r="Y70" i="7"/>
  <c r="W70" i="7"/>
  <c r="U70" i="7"/>
  <c r="S70" i="7"/>
  <c r="Q70" i="7"/>
  <c r="O70" i="7"/>
  <c r="M70" i="7"/>
  <c r="K70" i="7"/>
  <c r="I70" i="7"/>
  <c r="G70" i="7"/>
  <c r="BR69" i="7"/>
  <c r="BQ69" i="7"/>
  <c r="BP69" i="7"/>
  <c r="BO69" i="7"/>
  <c r="BN69" i="7"/>
  <c r="BM69" i="7"/>
  <c r="BL69" i="7"/>
  <c r="BK69" i="7"/>
  <c r="BI69" i="7"/>
  <c r="BH69" i="7"/>
  <c r="BG69" i="7"/>
  <c r="BD69" i="7"/>
  <c r="BC69" i="7"/>
  <c r="AW69" i="7"/>
  <c r="AU69" i="7"/>
  <c r="AS69" i="7"/>
  <c r="AQ69" i="7"/>
  <c r="AO69" i="7"/>
  <c r="AM69" i="7"/>
  <c r="AK69" i="7"/>
  <c r="AI69" i="7"/>
  <c r="AG69" i="7"/>
  <c r="AE69" i="7"/>
  <c r="AA69" i="7"/>
  <c r="Y69" i="7"/>
  <c r="W69" i="7"/>
  <c r="U69" i="7"/>
  <c r="S69" i="7"/>
  <c r="Q69" i="7"/>
  <c r="O69" i="7"/>
  <c r="M69" i="7"/>
  <c r="K69" i="7"/>
  <c r="I69" i="7"/>
  <c r="G69" i="7"/>
  <c r="BC68" i="7"/>
  <c r="BQ68" i="7" s="1"/>
  <c r="BR68" i="7" s="1"/>
  <c r="AW68" i="7"/>
  <c r="AU68" i="7"/>
  <c r="AS68" i="7"/>
  <c r="AQ68" i="7"/>
  <c r="AO68" i="7"/>
  <c r="AM68" i="7"/>
  <c r="AK68" i="7"/>
  <c r="BO68" i="7" s="1"/>
  <c r="BP68" i="7" s="1"/>
  <c r="AI68" i="7"/>
  <c r="AG68" i="7"/>
  <c r="AE68" i="7"/>
  <c r="AA68" i="7"/>
  <c r="Y68" i="7"/>
  <c r="BM68" i="7" s="1"/>
  <c r="BN68" i="7" s="1"/>
  <c r="W68" i="7"/>
  <c r="U68" i="7"/>
  <c r="S68" i="7"/>
  <c r="Q68" i="7"/>
  <c r="O68" i="7"/>
  <c r="M68" i="7"/>
  <c r="K68" i="7"/>
  <c r="I68" i="7"/>
  <c r="G68" i="7"/>
  <c r="BK68" i="7" s="1"/>
  <c r="BL68" i="7" s="1"/>
  <c r="BC67" i="7"/>
  <c r="BQ67" i="7" s="1"/>
  <c r="BR67" i="7" s="1"/>
  <c r="AW67" i="7"/>
  <c r="AU67" i="7"/>
  <c r="AS67" i="7"/>
  <c r="AQ67" i="7"/>
  <c r="AO67" i="7"/>
  <c r="AM67" i="7"/>
  <c r="AK67" i="7"/>
  <c r="BO67" i="7" s="1"/>
  <c r="BP67" i="7" s="1"/>
  <c r="AI67" i="7"/>
  <c r="AG67" i="7"/>
  <c r="AE67" i="7"/>
  <c r="AA67" i="7"/>
  <c r="Y67" i="7"/>
  <c r="BM67" i="7" s="1"/>
  <c r="BN67" i="7" s="1"/>
  <c r="W67" i="7"/>
  <c r="U67" i="7"/>
  <c r="S67" i="7"/>
  <c r="Q67" i="7"/>
  <c r="O67" i="7"/>
  <c r="M67" i="7"/>
  <c r="K67" i="7"/>
  <c r="I67" i="7"/>
  <c r="G67" i="7"/>
  <c r="BK67" i="7" s="1"/>
  <c r="BL67" i="7" s="1"/>
  <c r="B67" i="7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C66" i="7"/>
  <c r="BQ66" i="7" s="1"/>
  <c r="BR66" i="7" s="1"/>
  <c r="AW66" i="7"/>
  <c r="AU66" i="7"/>
  <c r="AS66" i="7"/>
  <c r="AQ66" i="7"/>
  <c r="AO66" i="7"/>
  <c r="AM66" i="7"/>
  <c r="AK66" i="7"/>
  <c r="BO66" i="7" s="1"/>
  <c r="BP66" i="7" s="1"/>
  <c r="AI66" i="7"/>
  <c r="AG66" i="7"/>
  <c r="AE66" i="7"/>
  <c r="AA66" i="7"/>
  <c r="Y66" i="7"/>
  <c r="BM66" i="7" s="1"/>
  <c r="BN66" i="7" s="1"/>
  <c r="W66" i="7"/>
  <c r="U66" i="7"/>
  <c r="S66" i="7"/>
  <c r="Q66" i="7"/>
  <c r="O66" i="7"/>
  <c r="M66" i="7"/>
  <c r="K66" i="7"/>
  <c r="I66" i="7"/>
  <c r="G66" i="7"/>
  <c r="BK66" i="7" s="1"/>
  <c r="BL66" i="7" s="1"/>
  <c r="BJ65" i="7"/>
  <c r="BC65" i="7"/>
  <c r="BQ65" i="7" s="1"/>
  <c r="BR65" i="7" s="1"/>
  <c r="AW65" i="7"/>
  <c r="AU65" i="7"/>
  <c r="AS65" i="7"/>
  <c r="AQ65" i="7"/>
  <c r="AO65" i="7"/>
  <c r="AM65" i="7"/>
  <c r="AK65" i="7"/>
  <c r="BO65" i="7" s="1"/>
  <c r="BP65" i="7" s="1"/>
  <c r="AI65" i="7"/>
  <c r="AG65" i="7"/>
  <c r="AE65" i="7"/>
  <c r="AA65" i="7"/>
  <c r="Y65" i="7"/>
  <c r="BM65" i="7" s="1"/>
  <c r="BN65" i="7" s="1"/>
  <c r="W65" i="7"/>
  <c r="U65" i="7"/>
  <c r="S65" i="7"/>
  <c r="Q65" i="7"/>
  <c r="O65" i="7"/>
  <c r="M65" i="7"/>
  <c r="K65" i="7"/>
  <c r="I65" i="7"/>
  <c r="G65" i="7"/>
  <c r="BK65" i="7" s="1"/>
  <c r="BL65" i="7" s="1"/>
  <c r="BC64" i="7"/>
  <c r="BB112" i="7" s="1"/>
  <c r="AW64" i="7"/>
  <c r="AV112" i="7" s="1"/>
  <c r="AU64" i="7"/>
  <c r="AT112" i="7" s="1"/>
  <c r="AS64" i="7"/>
  <c r="AR112" i="7" s="1"/>
  <c r="AQ64" i="7"/>
  <c r="AP112" i="7" s="1"/>
  <c r="AO64" i="7"/>
  <c r="AN112" i="7" s="1"/>
  <c r="AM64" i="7"/>
  <c r="AL112" i="7" s="1"/>
  <c r="AK64" i="7"/>
  <c r="AJ112" i="7" s="1"/>
  <c r="AI64" i="7"/>
  <c r="AH112" i="7" s="1"/>
  <c r="AG64" i="7"/>
  <c r="AF112" i="7" s="1"/>
  <c r="AE64" i="7"/>
  <c r="AD112" i="7" s="1"/>
  <c r="AA64" i="7"/>
  <c r="Z112" i="7" s="1"/>
  <c r="Y64" i="7"/>
  <c r="X112" i="7" s="1"/>
  <c r="W64" i="7"/>
  <c r="V112" i="7" s="1"/>
  <c r="U64" i="7"/>
  <c r="T112" i="7" s="1"/>
  <c r="S64" i="7"/>
  <c r="R112" i="7" s="1"/>
  <c r="Q64" i="7"/>
  <c r="P112" i="7" s="1"/>
  <c r="O64" i="7"/>
  <c r="N112" i="7" s="1"/>
  <c r="M64" i="7"/>
  <c r="L112" i="7" s="1"/>
  <c r="K64" i="7"/>
  <c r="J112" i="7" s="1"/>
  <c r="I64" i="7"/>
  <c r="H112" i="7" s="1"/>
  <c r="G64" i="7"/>
  <c r="F112" i="7" s="1"/>
  <c r="BQ49" i="7"/>
  <c r="BO49" i="7"/>
  <c r="BM49" i="7"/>
  <c r="BK49" i="7"/>
  <c r="C42" i="7"/>
  <c r="F44" i="7" s="1"/>
  <c r="F45" i="7" s="1"/>
  <c r="B18" i="7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15" i="7"/>
  <c r="F12" i="7"/>
  <c r="F11" i="7"/>
  <c r="BJ65" i="3"/>
  <c r="F11" i="3"/>
  <c r="AX113" i="3" s="1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H97" i="3"/>
  <c r="BH98" i="3"/>
  <c r="BH99" i="3"/>
  <c r="BH100" i="3"/>
  <c r="BH101" i="3"/>
  <c r="BH102" i="3"/>
  <c r="BH103" i="3"/>
  <c r="BH104" i="3"/>
  <c r="BH105" i="3"/>
  <c r="BH106" i="3"/>
  <c r="BH107" i="3"/>
  <c r="BH108" i="3"/>
  <c r="BH109" i="3"/>
  <c r="BH110" i="3"/>
  <c r="CQ88" i="3"/>
  <c r="CQ89" i="3"/>
  <c r="CQ90" i="3"/>
  <c r="CQ91" i="3"/>
  <c r="CO115" i="3"/>
  <c r="CO116" i="3"/>
  <c r="CO117" i="3"/>
  <c r="CO118" i="3"/>
  <c r="CO119" i="3"/>
  <c r="CO120" i="3"/>
  <c r="CO121" i="3"/>
  <c r="CO122" i="3"/>
  <c r="CO123" i="3"/>
  <c r="BP7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I99" i="3"/>
  <c r="K99" i="3"/>
  <c r="M99" i="3"/>
  <c r="O99" i="3"/>
  <c r="Q99" i="3"/>
  <c r="S99" i="3"/>
  <c r="U99" i="3"/>
  <c r="W99" i="3"/>
  <c r="Y99" i="3"/>
  <c r="AA99" i="3"/>
  <c r="AE99" i="3"/>
  <c r="AI99" i="3"/>
  <c r="AK99" i="3"/>
  <c r="AM99" i="3"/>
  <c r="AO99" i="3"/>
  <c r="AQ99" i="3"/>
  <c r="AS99" i="3"/>
  <c r="AU99" i="3"/>
  <c r="AW99" i="3"/>
  <c r="I100" i="3"/>
  <c r="K100" i="3"/>
  <c r="M100" i="3"/>
  <c r="O100" i="3"/>
  <c r="Q100" i="3"/>
  <c r="S100" i="3"/>
  <c r="U100" i="3"/>
  <c r="W100" i="3"/>
  <c r="Y100" i="3"/>
  <c r="AA100" i="3"/>
  <c r="AE100" i="3"/>
  <c r="AI100" i="3"/>
  <c r="AK100" i="3"/>
  <c r="AM100" i="3"/>
  <c r="AO100" i="3"/>
  <c r="AQ100" i="3"/>
  <c r="AS100" i="3"/>
  <c r="AU100" i="3"/>
  <c r="AW100" i="3"/>
  <c r="I101" i="3"/>
  <c r="K101" i="3"/>
  <c r="M101" i="3"/>
  <c r="O101" i="3"/>
  <c r="Q101" i="3"/>
  <c r="S101" i="3"/>
  <c r="U101" i="3"/>
  <c r="W101" i="3"/>
  <c r="Y101" i="3"/>
  <c r="AA101" i="3"/>
  <c r="AE101" i="3"/>
  <c r="AI101" i="3"/>
  <c r="AK101" i="3"/>
  <c r="AM101" i="3"/>
  <c r="AO101" i="3"/>
  <c r="AQ101" i="3"/>
  <c r="AS101" i="3"/>
  <c r="AU101" i="3"/>
  <c r="AW101" i="3"/>
  <c r="I102" i="3"/>
  <c r="K102" i="3"/>
  <c r="M102" i="3"/>
  <c r="O102" i="3"/>
  <c r="Q102" i="3"/>
  <c r="S102" i="3"/>
  <c r="U102" i="3"/>
  <c r="W102" i="3"/>
  <c r="Y102" i="3"/>
  <c r="AA102" i="3"/>
  <c r="AE102" i="3"/>
  <c r="AI102" i="3"/>
  <c r="AK102" i="3"/>
  <c r="AM102" i="3"/>
  <c r="AO102" i="3"/>
  <c r="AQ102" i="3"/>
  <c r="AS102" i="3"/>
  <c r="AU102" i="3"/>
  <c r="AW102" i="3"/>
  <c r="I103" i="3"/>
  <c r="K103" i="3"/>
  <c r="M103" i="3"/>
  <c r="O103" i="3"/>
  <c r="Q103" i="3"/>
  <c r="S103" i="3"/>
  <c r="U103" i="3"/>
  <c r="W103" i="3"/>
  <c r="Y103" i="3"/>
  <c r="AA103" i="3"/>
  <c r="AE103" i="3"/>
  <c r="AI103" i="3"/>
  <c r="AK103" i="3"/>
  <c r="AM103" i="3"/>
  <c r="AO103" i="3"/>
  <c r="AQ103" i="3"/>
  <c r="AS103" i="3"/>
  <c r="AU103" i="3"/>
  <c r="AW103" i="3"/>
  <c r="I104" i="3"/>
  <c r="K104" i="3"/>
  <c r="M104" i="3"/>
  <c r="O104" i="3"/>
  <c r="Q104" i="3"/>
  <c r="S104" i="3"/>
  <c r="U104" i="3"/>
  <c r="W104" i="3"/>
  <c r="Y104" i="3"/>
  <c r="AA104" i="3"/>
  <c r="AE104" i="3"/>
  <c r="AI104" i="3"/>
  <c r="AK104" i="3"/>
  <c r="AM104" i="3"/>
  <c r="AO104" i="3"/>
  <c r="AQ104" i="3"/>
  <c r="AS104" i="3"/>
  <c r="AU104" i="3"/>
  <c r="AW104" i="3"/>
  <c r="I105" i="3"/>
  <c r="K105" i="3"/>
  <c r="M105" i="3"/>
  <c r="O105" i="3"/>
  <c r="Q105" i="3"/>
  <c r="S105" i="3"/>
  <c r="U105" i="3"/>
  <c r="W105" i="3"/>
  <c r="Y105" i="3"/>
  <c r="AA105" i="3"/>
  <c r="AE105" i="3"/>
  <c r="AI105" i="3"/>
  <c r="AK105" i="3"/>
  <c r="AM105" i="3"/>
  <c r="AO105" i="3"/>
  <c r="AQ105" i="3"/>
  <c r="AS105" i="3"/>
  <c r="AU105" i="3"/>
  <c r="AW105" i="3"/>
  <c r="I106" i="3"/>
  <c r="K106" i="3"/>
  <c r="M106" i="3"/>
  <c r="O106" i="3"/>
  <c r="Q106" i="3"/>
  <c r="S106" i="3"/>
  <c r="U106" i="3"/>
  <c r="W106" i="3"/>
  <c r="Y106" i="3"/>
  <c r="AA106" i="3"/>
  <c r="AE106" i="3"/>
  <c r="AI106" i="3"/>
  <c r="AK106" i="3"/>
  <c r="AM106" i="3"/>
  <c r="AO106" i="3"/>
  <c r="AQ106" i="3"/>
  <c r="AS106" i="3"/>
  <c r="AU106" i="3"/>
  <c r="AW106" i="3"/>
  <c r="I107" i="3"/>
  <c r="K107" i="3"/>
  <c r="M107" i="3"/>
  <c r="O107" i="3"/>
  <c r="Q107" i="3"/>
  <c r="S107" i="3"/>
  <c r="U107" i="3"/>
  <c r="W107" i="3"/>
  <c r="Y107" i="3"/>
  <c r="AA107" i="3"/>
  <c r="AE107" i="3"/>
  <c r="AI107" i="3"/>
  <c r="AK107" i="3"/>
  <c r="AM107" i="3"/>
  <c r="AO107" i="3"/>
  <c r="AQ107" i="3"/>
  <c r="AS107" i="3"/>
  <c r="AU107" i="3"/>
  <c r="AW107" i="3"/>
  <c r="I108" i="3"/>
  <c r="K108" i="3"/>
  <c r="M108" i="3"/>
  <c r="O108" i="3"/>
  <c r="Q108" i="3"/>
  <c r="S108" i="3"/>
  <c r="U108" i="3"/>
  <c r="W108" i="3"/>
  <c r="Y108" i="3"/>
  <c r="AA108" i="3"/>
  <c r="AE108" i="3"/>
  <c r="AI108" i="3"/>
  <c r="AK108" i="3"/>
  <c r="AM108" i="3"/>
  <c r="AO108" i="3"/>
  <c r="AQ108" i="3"/>
  <c r="AS108" i="3"/>
  <c r="AU108" i="3"/>
  <c r="AW108" i="3"/>
  <c r="I109" i="3"/>
  <c r="K109" i="3"/>
  <c r="M109" i="3"/>
  <c r="O109" i="3"/>
  <c r="Q109" i="3"/>
  <c r="S109" i="3"/>
  <c r="U109" i="3"/>
  <c r="W109" i="3"/>
  <c r="Y109" i="3"/>
  <c r="AA109" i="3"/>
  <c r="AE109" i="3"/>
  <c r="AI109" i="3"/>
  <c r="AK109" i="3"/>
  <c r="AM109" i="3"/>
  <c r="AO109" i="3"/>
  <c r="AQ109" i="3"/>
  <c r="AS109" i="3"/>
  <c r="AU109" i="3"/>
  <c r="AW109" i="3"/>
  <c r="I110" i="3"/>
  <c r="K110" i="3"/>
  <c r="M110" i="3"/>
  <c r="O110" i="3"/>
  <c r="Q110" i="3"/>
  <c r="S110" i="3"/>
  <c r="U110" i="3"/>
  <c r="W110" i="3"/>
  <c r="Y110" i="3"/>
  <c r="AA110" i="3"/>
  <c r="AE110" i="3"/>
  <c r="AI110" i="3"/>
  <c r="AK110" i="3"/>
  <c r="AM110" i="3"/>
  <c r="AO110" i="3"/>
  <c r="AQ110" i="3"/>
  <c r="AS110" i="3"/>
  <c r="AU110" i="3"/>
  <c r="AW110" i="3"/>
  <c r="AV112" i="3"/>
  <c r="AR112" i="3"/>
  <c r="AN112" i="3"/>
  <c r="AD112" i="3"/>
  <c r="BL96" i="3"/>
  <c r="BL68" i="3"/>
  <c r="BL109" i="3"/>
  <c r="BL100" i="3"/>
  <c r="BL82" i="3"/>
  <c r="BL69" i="3"/>
  <c r="BL87" i="3"/>
  <c r="BL110" i="3"/>
  <c r="BL105" i="3"/>
  <c r="BL103" i="3"/>
  <c r="BL99" i="3"/>
  <c r="BL90" i="3"/>
  <c r="BL89" i="3"/>
  <c r="BL85" i="3"/>
  <c r="BL84" i="3"/>
  <c r="BL79" i="3"/>
  <c r="BL77" i="3"/>
  <c r="BL71" i="3"/>
  <c r="BL66" i="3"/>
  <c r="BL106" i="3"/>
  <c r="BL102" i="3"/>
  <c r="BL93" i="3"/>
  <c r="BL76" i="3"/>
  <c r="BL74" i="3"/>
  <c r="BL108" i="3"/>
  <c r="BL107" i="3"/>
  <c r="BL104" i="3"/>
  <c r="BL101" i="3"/>
  <c r="BL98" i="3"/>
  <c r="BL97" i="3"/>
  <c r="BL95" i="3"/>
  <c r="BL94" i="3"/>
  <c r="BL92" i="3"/>
  <c r="BL91" i="3"/>
  <c r="BL88" i="3"/>
  <c r="BL86" i="3"/>
  <c r="BL83" i="3"/>
  <c r="BL81" i="3"/>
  <c r="BL80" i="3"/>
  <c r="BL78" i="3"/>
  <c r="BL75" i="3"/>
  <c r="BL73" i="3"/>
  <c r="BL72" i="3"/>
  <c r="BL70" i="3"/>
  <c r="BL67" i="3"/>
  <c r="BN110" i="3"/>
  <c r="BN108" i="3"/>
  <c r="BN106" i="3"/>
  <c r="BN104" i="3"/>
  <c r="BN102" i="3"/>
  <c r="BN100" i="3"/>
  <c r="BN98" i="3"/>
  <c r="BN96" i="3"/>
  <c r="BN94" i="3"/>
  <c r="BN93" i="3"/>
  <c r="BN91" i="3"/>
  <c r="BN89" i="3"/>
  <c r="BN87" i="3"/>
  <c r="BN85" i="3"/>
  <c r="BN83" i="3"/>
  <c r="BN81" i="3"/>
  <c r="BN79" i="3"/>
  <c r="BN77" i="3"/>
  <c r="BN74" i="3"/>
  <c r="BN72" i="3"/>
  <c r="BN70" i="3"/>
  <c r="BN68" i="3"/>
  <c r="BN109" i="3"/>
  <c r="BN107" i="3"/>
  <c r="BN105" i="3"/>
  <c r="BN103" i="3"/>
  <c r="BN101" i="3"/>
  <c r="BN99" i="3"/>
  <c r="BN97" i="3"/>
  <c r="BN95" i="3"/>
  <c r="BN92" i="3"/>
  <c r="BN90" i="3"/>
  <c r="BN88" i="3"/>
  <c r="BN86" i="3"/>
  <c r="BN84" i="3"/>
  <c r="BN82" i="3"/>
  <c r="BN80" i="3"/>
  <c r="BN78" i="3"/>
  <c r="BN76" i="3"/>
  <c r="BN75" i="3"/>
  <c r="BN73" i="3"/>
  <c r="BN71" i="3"/>
  <c r="BN69" i="3"/>
  <c r="BN67" i="3"/>
  <c r="BN66" i="3"/>
  <c r="BP107" i="3"/>
  <c r="BP106" i="3"/>
  <c r="BP101" i="3"/>
  <c r="BP100" i="3"/>
  <c r="BP99" i="3"/>
  <c r="BP98" i="3"/>
  <c r="BP93" i="3"/>
  <c r="BP92" i="3"/>
  <c r="BP91" i="3"/>
  <c r="BP90" i="3"/>
  <c r="BP86" i="3"/>
  <c r="BP84" i="3"/>
  <c r="BP82" i="3"/>
  <c r="BP80" i="3"/>
  <c r="BP76" i="3"/>
  <c r="BP74" i="3"/>
  <c r="BP72" i="3"/>
  <c r="BP70" i="3"/>
  <c r="BP68" i="3"/>
  <c r="BP66" i="3"/>
  <c r="BP110" i="3"/>
  <c r="BP109" i="3"/>
  <c r="BP108" i="3"/>
  <c r="BP105" i="3"/>
  <c r="BP104" i="3"/>
  <c r="BP103" i="3"/>
  <c r="BP102" i="3"/>
  <c r="BP97" i="3"/>
  <c r="BP96" i="3"/>
  <c r="BP95" i="3"/>
  <c r="BP94" i="3"/>
  <c r="BP89" i="3"/>
  <c r="BP88" i="3"/>
  <c r="BP87" i="3"/>
  <c r="BP85" i="3"/>
  <c r="BP83" i="3"/>
  <c r="BP81" i="3"/>
  <c r="BP79" i="3"/>
  <c r="BP77" i="3"/>
  <c r="BP75" i="3"/>
  <c r="BP73" i="3"/>
  <c r="BP71" i="3"/>
  <c r="BP69" i="3"/>
  <c r="BP67" i="3"/>
  <c r="BP65" i="3"/>
  <c r="BC65" i="3"/>
  <c r="BQ65" i="3" s="1"/>
  <c r="BR65" i="3" s="1"/>
  <c r="BC66" i="3"/>
  <c r="BR66" i="3"/>
  <c r="BC67" i="3"/>
  <c r="BR67" i="3"/>
  <c r="BC68" i="3"/>
  <c r="BR68" i="3"/>
  <c r="BC69" i="3"/>
  <c r="BR69" i="3"/>
  <c r="BC70" i="3"/>
  <c r="BR70" i="3"/>
  <c r="BC71" i="3"/>
  <c r="BR71" i="3"/>
  <c r="BC72" i="3"/>
  <c r="BR72" i="3"/>
  <c r="BC73" i="3"/>
  <c r="BR73" i="3"/>
  <c r="BC74" i="3"/>
  <c r="BR74" i="3"/>
  <c r="BC75" i="3"/>
  <c r="BR75" i="3"/>
  <c r="BC76" i="3"/>
  <c r="BR76" i="3"/>
  <c r="BC77" i="3"/>
  <c r="BR77" i="3"/>
  <c r="BC78" i="3"/>
  <c r="BR78" i="3"/>
  <c r="BC79" i="3"/>
  <c r="BR79" i="3"/>
  <c r="BC80" i="3"/>
  <c r="BR80" i="3"/>
  <c r="BC81" i="3"/>
  <c r="BR81" i="3"/>
  <c r="BC82" i="3"/>
  <c r="BR82" i="3"/>
  <c r="BC83" i="3"/>
  <c r="BR83" i="3"/>
  <c r="BC84" i="3"/>
  <c r="BR84" i="3"/>
  <c r="BC85" i="3"/>
  <c r="BR85" i="3"/>
  <c r="BC86" i="3"/>
  <c r="BR86" i="3"/>
  <c r="BC87" i="3"/>
  <c r="BR87" i="3"/>
  <c r="BC88" i="3"/>
  <c r="BR88" i="3"/>
  <c r="BC89" i="3"/>
  <c r="BR89" i="3"/>
  <c r="BC90" i="3"/>
  <c r="BR90" i="3"/>
  <c r="BC91" i="3"/>
  <c r="BR91" i="3"/>
  <c r="BC92" i="3"/>
  <c r="BR92" i="3"/>
  <c r="BC93" i="3"/>
  <c r="BR93" i="3"/>
  <c r="BC94" i="3"/>
  <c r="BR94" i="3"/>
  <c r="BC95" i="3"/>
  <c r="BR95" i="3"/>
  <c r="BC96" i="3"/>
  <c r="BR96" i="3"/>
  <c r="BC97" i="3"/>
  <c r="BR97" i="3"/>
  <c r="BC98" i="3"/>
  <c r="BR98" i="3"/>
  <c r="BR99" i="3"/>
  <c r="BC100" i="3"/>
  <c r="BR100" i="3"/>
  <c r="BC101" i="3"/>
  <c r="BR101" i="3"/>
  <c r="BC102" i="3"/>
  <c r="BR102" i="3"/>
  <c r="BC103" i="3"/>
  <c r="BR103" i="3"/>
  <c r="BC104" i="3"/>
  <c r="BR104" i="3"/>
  <c r="BC105" i="3"/>
  <c r="BR105" i="3"/>
  <c r="BC106" i="3"/>
  <c r="BR106" i="3"/>
  <c r="BC107" i="3"/>
  <c r="BR107" i="3"/>
  <c r="BC108" i="3"/>
  <c r="BR108" i="3"/>
  <c r="BC109" i="3"/>
  <c r="BR109" i="3"/>
  <c r="BC110" i="3"/>
  <c r="BR110" i="3"/>
  <c r="J112" i="3"/>
  <c r="B15" i="3"/>
  <c r="BQ49" i="3"/>
  <c r="BM49" i="3"/>
  <c r="BO49" i="3"/>
  <c r="BK49" i="3"/>
  <c r="BC64" i="3"/>
  <c r="BQ64" i="3" s="1"/>
  <c r="BR64" i="3" s="1"/>
  <c r="H111" i="3"/>
  <c r="J111" i="3"/>
  <c r="L111" i="3"/>
  <c r="N111" i="3"/>
  <c r="P111" i="3"/>
  <c r="R111" i="3"/>
  <c r="T111" i="3"/>
  <c r="V111" i="3"/>
  <c r="X111" i="3"/>
  <c r="Z111" i="3"/>
  <c r="AB111" i="3"/>
  <c r="AD111" i="3"/>
  <c r="AF111" i="3"/>
  <c r="AH111" i="3"/>
  <c r="AJ111" i="3"/>
  <c r="AL111" i="3"/>
  <c r="AN111" i="3"/>
  <c r="AP111" i="3"/>
  <c r="AR111" i="3"/>
  <c r="AT111" i="3"/>
  <c r="AV111" i="3"/>
  <c r="AX111" i="3"/>
  <c r="AZ111" i="3"/>
  <c r="BB111" i="3"/>
  <c r="AT112" i="3"/>
  <c r="AP112" i="3"/>
  <c r="AL112" i="3"/>
  <c r="BP64" i="3"/>
  <c r="AH112" i="3"/>
  <c r="AF112" i="3"/>
  <c r="BN64" i="3"/>
  <c r="V112" i="3"/>
  <c r="T112" i="3"/>
  <c r="R112" i="3"/>
  <c r="P112" i="3"/>
  <c r="N112" i="3"/>
  <c r="L112" i="3"/>
  <c r="H112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F12" i="3"/>
  <c r="F44" i="3"/>
  <c r="BE98" i="3" s="1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G102" i="3"/>
  <c r="BG108" i="3"/>
  <c r="BG104" i="3"/>
  <c r="BG107" i="3"/>
  <c r="BG106" i="3"/>
  <c r="BG98" i="3"/>
  <c r="BG101" i="3"/>
  <c r="BG103" i="3"/>
  <c r="BG97" i="3"/>
  <c r="BG100" i="3"/>
  <c r="BG99" i="3"/>
  <c r="BG109" i="3"/>
  <c r="BG105" i="3"/>
  <c r="BG110" i="3"/>
  <c r="F112" i="3"/>
  <c r="X112" i="3"/>
  <c r="Z112" i="3"/>
  <c r="AJ112" i="3"/>
  <c r="AJ113" i="3" s="1"/>
  <c r="BD65" i="3" l="1"/>
  <c r="BB112" i="3"/>
  <c r="BB113" i="3" s="1"/>
  <c r="AJ115" i="3" s="1"/>
  <c r="AC20" i="8" s="1"/>
  <c r="BD64" i="3"/>
  <c r="BF64" i="3" s="1"/>
  <c r="BE67" i="3"/>
  <c r="BG67" i="3" s="1"/>
  <c r="BE75" i="3"/>
  <c r="BG75" i="3" s="1"/>
  <c r="BE79" i="3"/>
  <c r="BG79" i="3" s="1"/>
  <c r="BE87" i="3"/>
  <c r="BG87" i="3" s="1"/>
  <c r="BE91" i="3"/>
  <c r="BG91" i="3" s="1"/>
  <c r="BE95" i="3"/>
  <c r="BG95" i="3" s="1"/>
  <c r="F45" i="3"/>
  <c r="BE69" i="3"/>
  <c r="BG69" i="3" s="1"/>
  <c r="BE77" i="3"/>
  <c r="BG77" i="3" s="1"/>
  <c r="BE81" i="3"/>
  <c r="BG81" i="3" s="1"/>
  <c r="BE85" i="3"/>
  <c r="BG85" i="3" s="1"/>
  <c r="BE93" i="3"/>
  <c r="BG93" i="3" s="1"/>
  <c r="BE97" i="3"/>
  <c r="BE74" i="3"/>
  <c r="BG74" i="3" s="1"/>
  <c r="Z113" i="3"/>
  <c r="BP21" i="8" s="1"/>
  <c r="J113" i="3"/>
  <c r="BH21" i="8" s="1"/>
  <c r="X113" i="3"/>
  <c r="BO21" i="8" s="1"/>
  <c r="P113" i="3"/>
  <c r="BK21" i="8" s="1"/>
  <c r="AL113" i="3"/>
  <c r="T119" i="3" s="1"/>
  <c r="AB16" i="8" s="1"/>
  <c r="AZ113" i="3"/>
  <c r="CC21" i="8" s="1"/>
  <c r="F113" i="3"/>
  <c r="F119" i="3" s="1"/>
  <c r="U16" i="8" s="1"/>
  <c r="H113" i="3"/>
  <c r="H119" i="3" s="1"/>
  <c r="V16" i="8" s="1"/>
  <c r="R113" i="3"/>
  <c r="AF113" i="3"/>
  <c r="BS21" i="8" s="1"/>
  <c r="AP113" i="3"/>
  <c r="BX21" i="8" s="1"/>
  <c r="AN113" i="3"/>
  <c r="BW21" i="8" s="1"/>
  <c r="L113" i="3"/>
  <c r="BI21" i="8" s="1"/>
  <c r="T113" i="3"/>
  <c r="BM21" i="8" s="1"/>
  <c r="AR113" i="3"/>
  <c r="AB115" i="3" s="1"/>
  <c r="Y20" i="8" s="1"/>
  <c r="BE106" i="3"/>
  <c r="BE70" i="3"/>
  <c r="BG70" i="3" s="1"/>
  <c r="AH113" i="3"/>
  <c r="BT21" i="8" s="1"/>
  <c r="AT113" i="3"/>
  <c r="AV113" i="3"/>
  <c r="CA21" i="8" s="1"/>
  <c r="N113" i="3"/>
  <c r="BJ21" i="8" s="1"/>
  <c r="V113" i="3"/>
  <c r="L115" i="3" s="1"/>
  <c r="Q20" i="8" s="1"/>
  <c r="AD113" i="3"/>
  <c r="BE109" i="3"/>
  <c r="BE110" i="3"/>
  <c r="BE101" i="3"/>
  <c r="BE105" i="3"/>
  <c r="BE108" i="3"/>
  <c r="BE99" i="3"/>
  <c r="BE102" i="3"/>
  <c r="BE107" i="3"/>
  <c r="BE100" i="3"/>
  <c r="BE103" i="3"/>
  <c r="BE104" i="3"/>
  <c r="AB113" i="3"/>
  <c r="BE96" i="3"/>
  <c r="BG96" i="3" s="1"/>
  <c r="BE83" i="3"/>
  <c r="BG83" i="3" s="1"/>
  <c r="BE73" i="3"/>
  <c r="BG73" i="3" s="1"/>
  <c r="BE78" i="3"/>
  <c r="BG78" i="3" s="1"/>
  <c r="BE66" i="3"/>
  <c r="BG66" i="3" s="1"/>
  <c r="BE86" i="3"/>
  <c r="BG86" i="3" s="1"/>
  <c r="BE90" i="3"/>
  <c r="BG90" i="3" s="1"/>
  <c r="BE82" i="3"/>
  <c r="BG82" i="3" s="1"/>
  <c r="BE88" i="3"/>
  <c r="BG88" i="3" s="1"/>
  <c r="BE84" i="3"/>
  <c r="BG84" i="3" s="1"/>
  <c r="BE76" i="3"/>
  <c r="BG76" i="3" s="1"/>
  <c r="BE72" i="3"/>
  <c r="BG72" i="3" s="1"/>
  <c r="BE92" i="3"/>
  <c r="BG92" i="3" s="1"/>
  <c r="BE94" i="3"/>
  <c r="BG94" i="3" s="1"/>
  <c r="BE89" i="3"/>
  <c r="BG89" i="3" s="1"/>
  <c r="BE80" i="3"/>
  <c r="BG80" i="3" s="1"/>
  <c r="BE71" i="3"/>
  <c r="BG71" i="3" s="1"/>
  <c r="BE68" i="3"/>
  <c r="BG68" i="3" s="1"/>
  <c r="BL56" i="3"/>
  <c r="BU21" i="8"/>
  <c r="V115" i="3"/>
  <c r="V20" i="8" s="1"/>
  <c r="BO53" i="3"/>
  <c r="BP55" i="3"/>
  <c r="BP53" i="3"/>
  <c r="BP56" i="3"/>
  <c r="CB21" i="8"/>
  <c r="AF115" i="3"/>
  <c r="AA20" i="8" s="1"/>
  <c r="BQ53" i="3"/>
  <c r="BR56" i="3"/>
  <c r="BK53" i="3"/>
  <c r="BK56" i="3"/>
  <c r="BO55" i="3"/>
  <c r="BK54" i="3"/>
  <c r="BL53" i="3"/>
  <c r="BP54" i="3"/>
  <c r="BR54" i="3"/>
  <c r="BO56" i="3"/>
  <c r="BR55" i="3"/>
  <c r="BL54" i="3"/>
  <c r="BK55" i="3"/>
  <c r="BL55" i="3"/>
  <c r="BR53" i="3"/>
  <c r="BQ54" i="3"/>
  <c r="BO54" i="3"/>
  <c r="BQ56" i="3"/>
  <c r="BQ55" i="3"/>
  <c r="F11" i="8"/>
  <c r="F12" i="8"/>
  <c r="BL21" i="8"/>
  <c r="F113" i="7"/>
  <c r="BF23" i="8" s="1"/>
  <c r="H113" i="7"/>
  <c r="J113" i="7"/>
  <c r="BH23" i="8" s="1"/>
  <c r="L113" i="7"/>
  <c r="BI23" i="8" s="1"/>
  <c r="N113" i="7"/>
  <c r="BJ23" i="8" s="1"/>
  <c r="P113" i="7"/>
  <c r="BK23" i="8" s="1"/>
  <c r="R113" i="7"/>
  <c r="BL23" i="8" s="1"/>
  <c r="T113" i="7"/>
  <c r="BM23" i="8" s="1"/>
  <c r="V113" i="7"/>
  <c r="BN23" i="8" s="1"/>
  <c r="X113" i="7"/>
  <c r="BO23" i="8" s="1"/>
  <c r="Z113" i="7"/>
  <c r="BP23" i="8" s="1"/>
  <c r="AD113" i="7"/>
  <c r="BR23" i="8" s="1"/>
  <c r="AF113" i="7"/>
  <c r="BS23" i="8" s="1"/>
  <c r="AH113" i="7"/>
  <c r="AJ113" i="7"/>
  <c r="BU23" i="8" s="1"/>
  <c r="AL113" i="7"/>
  <c r="BV23" i="8" s="1"/>
  <c r="AN113" i="7"/>
  <c r="BW23" i="8" s="1"/>
  <c r="AP113" i="7"/>
  <c r="BX23" i="8" s="1"/>
  <c r="AR113" i="7"/>
  <c r="AT113" i="7"/>
  <c r="BZ23" i="8" s="1"/>
  <c r="AV113" i="7"/>
  <c r="CA23" i="8" s="1"/>
  <c r="BB113" i="7"/>
  <c r="BD64" i="7"/>
  <c r="BK64" i="7"/>
  <c r="BL64" i="7" s="1"/>
  <c r="BM64" i="7"/>
  <c r="BN64" i="7" s="1"/>
  <c r="BO64" i="7"/>
  <c r="BP64" i="7" s="1"/>
  <c r="BQ64" i="7"/>
  <c r="BR64" i="7" s="1"/>
  <c r="BD65" i="7"/>
  <c r="BD66" i="7"/>
  <c r="BD67" i="7"/>
  <c r="BF69" i="7"/>
  <c r="BF70" i="7"/>
  <c r="BF71" i="7"/>
  <c r="BF72" i="7"/>
  <c r="BF73" i="7"/>
  <c r="BF74" i="7"/>
  <c r="BF75" i="7"/>
  <c r="BF76" i="7"/>
  <c r="BF77" i="7"/>
  <c r="BF78" i="7"/>
  <c r="BF79" i="7"/>
  <c r="BF80" i="7"/>
  <c r="BF81" i="7"/>
  <c r="BF82" i="7"/>
  <c r="BF83" i="7"/>
  <c r="BF84" i="7"/>
  <c r="BF85" i="7"/>
  <c r="BF86" i="7"/>
  <c r="BF87" i="7"/>
  <c r="BF88" i="7"/>
  <c r="BF89" i="7"/>
  <c r="BF90" i="7"/>
  <c r="BF91" i="7"/>
  <c r="BF92" i="7"/>
  <c r="BF93" i="7"/>
  <c r="BF94" i="7"/>
  <c r="BF95" i="7"/>
  <c r="BF96" i="7"/>
  <c r="BF97" i="7"/>
  <c r="BF98" i="7"/>
  <c r="BF99" i="7"/>
  <c r="BF100" i="7"/>
  <c r="BF101" i="7"/>
  <c r="BF102" i="7"/>
  <c r="BF103" i="7"/>
  <c r="BF104" i="7"/>
  <c r="BF105" i="7"/>
  <c r="BF106" i="7"/>
  <c r="BF107" i="7"/>
  <c r="BF108" i="7"/>
  <c r="BF109" i="7"/>
  <c r="BF110" i="7"/>
  <c r="BD68" i="7"/>
  <c r="BE69" i="7"/>
  <c r="BE70" i="7"/>
  <c r="BE71" i="7"/>
  <c r="BE72" i="7"/>
  <c r="BE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E99" i="7"/>
  <c r="BE100" i="7"/>
  <c r="BE101" i="7"/>
  <c r="BE102" i="7"/>
  <c r="BE103" i="7"/>
  <c r="BE104" i="7"/>
  <c r="BE105" i="7"/>
  <c r="BE106" i="7"/>
  <c r="BE107" i="7"/>
  <c r="BE108" i="7"/>
  <c r="BE109" i="7"/>
  <c r="BE110" i="7"/>
  <c r="AB113" i="7"/>
  <c r="BQ23" i="8" s="1"/>
  <c r="AX113" i="7"/>
  <c r="CB23" i="8" s="1"/>
  <c r="AZ113" i="7"/>
  <c r="BF22" i="8"/>
  <c r="BH22" i="8"/>
  <c r="BI22" i="8"/>
  <c r="BJ22" i="8"/>
  <c r="BK22" i="8"/>
  <c r="BL22" i="8"/>
  <c r="BM22" i="8"/>
  <c r="BN22" i="8"/>
  <c r="BO22" i="8"/>
  <c r="BP22" i="8"/>
  <c r="BR22" i="8"/>
  <c r="BS22" i="8"/>
  <c r="BU22" i="8"/>
  <c r="BV22" i="8"/>
  <c r="BW22" i="8"/>
  <c r="BX22" i="8"/>
  <c r="BZ22" i="8"/>
  <c r="CA22" i="8"/>
  <c r="BQ22" i="8"/>
  <c r="CB22" i="8"/>
  <c r="BM56" i="3"/>
  <c r="BN54" i="3"/>
  <c r="BN56" i="3"/>
  <c r="BM54" i="3"/>
  <c r="BN55" i="3"/>
  <c r="BM55" i="3"/>
  <c r="BN53" i="3"/>
  <c r="BM53" i="3"/>
  <c r="L117" i="3" l="1"/>
  <c r="Q16" i="8" s="1"/>
  <c r="BV21" i="8"/>
  <c r="AJ24" i="8" s="1"/>
  <c r="AH115" i="3"/>
  <c r="AB20" i="8" s="1"/>
  <c r="BE64" i="3"/>
  <c r="BG64" i="3" s="1"/>
  <c r="BE65" i="3"/>
  <c r="BG65" i="3" s="1"/>
  <c r="BF65" i="3"/>
  <c r="BG21" i="8"/>
  <c r="R115" i="3"/>
  <c r="T20" i="8" s="1"/>
  <c r="J115" i="3"/>
  <c r="P20" i="8" s="1"/>
  <c r="Z115" i="3"/>
  <c r="X20" i="8" s="1"/>
  <c r="H115" i="3"/>
  <c r="O20" i="8" s="1"/>
  <c r="BY21" i="8"/>
  <c r="X115" i="3"/>
  <c r="W20" i="8" s="1"/>
  <c r="F115" i="3"/>
  <c r="N20" i="8" s="1"/>
  <c r="BF21" i="8"/>
  <c r="AJ8" i="8" s="1"/>
  <c r="BN21" i="8"/>
  <c r="AJ16" i="8" s="1"/>
  <c r="V119" i="3"/>
  <c r="AC16" i="8" s="1"/>
  <c r="R119" i="3"/>
  <c r="AA16" i="8" s="1"/>
  <c r="N115" i="3"/>
  <c r="R20" i="8" s="1"/>
  <c r="CD21" i="8"/>
  <c r="J119" i="3"/>
  <c r="W16" i="8" s="1"/>
  <c r="F117" i="3"/>
  <c r="N16" i="8" s="1"/>
  <c r="L119" i="3"/>
  <c r="X16" i="8" s="1"/>
  <c r="J117" i="3"/>
  <c r="P16" i="8" s="1"/>
  <c r="AD115" i="3"/>
  <c r="Z20" i="8" s="1"/>
  <c r="N119" i="3"/>
  <c r="Y16" i="8" s="1"/>
  <c r="P119" i="3"/>
  <c r="Z16" i="8" s="1"/>
  <c r="H117" i="3"/>
  <c r="O16" i="8" s="1"/>
  <c r="T115" i="3"/>
  <c r="U20" i="8" s="1"/>
  <c r="BR21" i="8"/>
  <c r="AJ20" i="8" s="1"/>
  <c r="BZ21" i="8"/>
  <c r="AJ28" i="8" s="1"/>
  <c r="P115" i="3"/>
  <c r="S20" i="8" s="1"/>
  <c r="BQ21" i="8"/>
  <c r="AJ19" i="8" s="1"/>
  <c r="AB21" i="8"/>
  <c r="CC22" i="8"/>
  <c r="AC21" i="8"/>
  <c r="CD22" i="8"/>
  <c r="Y21" i="8"/>
  <c r="BY22" i="8"/>
  <c r="U21" i="8"/>
  <c r="BT22" i="8"/>
  <c r="V17" i="8"/>
  <c r="BG22" i="8"/>
  <c r="AJ30" i="8"/>
  <c r="AJ29" i="8"/>
  <c r="AJ26" i="8"/>
  <c r="AJ25" i="8"/>
  <c r="AJ23" i="8"/>
  <c r="AJ21" i="8"/>
  <c r="AJ18" i="8"/>
  <c r="AJ17" i="8"/>
  <c r="AJ15" i="8"/>
  <c r="AJ14" i="8"/>
  <c r="AJ13" i="8"/>
  <c r="AJ12" i="8"/>
  <c r="AJ11" i="8"/>
  <c r="AJ10" i="8"/>
  <c r="AH115" i="7"/>
  <c r="AB22" i="8" s="1"/>
  <c r="CC23" i="8"/>
  <c r="AJ31" i="8" s="1"/>
  <c r="AJ115" i="7"/>
  <c r="AC22" i="8" s="1"/>
  <c r="K33" i="8" s="1"/>
  <c r="CD23" i="8"/>
  <c r="AB115" i="7"/>
  <c r="Y22" i="8" s="1"/>
  <c r="K29" i="8" s="1"/>
  <c r="BY23" i="8"/>
  <c r="T115" i="7"/>
  <c r="U22" i="8" s="1"/>
  <c r="BT23" i="8"/>
  <c r="H119" i="7"/>
  <c r="V18" i="8" s="1"/>
  <c r="K54" i="8" s="1"/>
  <c r="BG23" i="8"/>
  <c r="V119" i="7"/>
  <c r="AC18" i="8" s="1"/>
  <c r="L117" i="7"/>
  <c r="Q18" i="8" s="1"/>
  <c r="AF115" i="7"/>
  <c r="AA22" i="8" s="1"/>
  <c r="R119" i="7"/>
  <c r="AA18" i="8" s="1"/>
  <c r="P115" i="7"/>
  <c r="S22" i="8" s="1"/>
  <c r="BF68" i="7"/>
  <c r="BE68" i="7"/>
  <c r="BG68" i="7" s="1"/>
  <c r="BF67" i="7"/>
  <c r="BE67" i="7"/>
  <c r="BG67" i="7" s="1"/>
  <c r="BF66" i="7"/>
  <c r="BE66" i="7"/>
  <c r="BG66" i="7" s="1"/>
  <c r="BF65" i="7"/>
  <c r="BE65" i="7"/>
  <c r="BG65" i="7" s="1"/>
  <c r="BR56" i="7"/>
  <c r="BQ56" i="7"/>
  <c r="BR55" i="7"/>
  <c r="BQ55" i="7"/>
  <c r="BR54" i="7"/>
  <c r="BQ54" i="7"/>
  <c r="BR53" i="7"/>
  <c r="BQ53" i="7"/>
  <c r="BP56" i="7"/>
  <c r="BO56" i="7"/>
  <c r="BP55" i="7"/>
  <c r="BO55" i="7"/>
  <c r="BP54" i="7"/>
  <c r="BO54" i="7"/>
  <c r="BP53" i="7"/>
  <c r="BO53" i="7"/>
  <c r="BN56" i="7"/>
  <c r="BM56" i="7"/>
  <c r="BN55" i="7"/>
  <c r="BM55" i="7"/>
  <c r="BN54" i="7"/>
  <c r="BM54" i="7"/>
  <c r="BN53" i="7"/>
  <c r="BM53" i="7"/>
  <c r="BL56" i="7"/>
  <c r="BK56" i="7"/>
  <c r="BL55" i="7"/>
  <c r="BK55" i="7"/>
  <c r="BL54" i="7"/>
  <c r="BK54" i="7"/>
  <c r="BL53" i="7"/>
  <c r="BK53" i="7"/>
  <c r="BF64" i="7"/>
  <c r="BE64" i="7"/>
  <c r="AD115" i="7"/>
  <c r="Z22" i="8" s="1"/>
  <c r="Z115" i="7"/>
  <c r="X22" i="8" s="1"/>
  <c r="T119" i="7"/>
  <c r="AB18" i="8" s="1"/>
  <c r="X115" i="7"/>
  <c r="W22" i="8" s="1"/>
  <c r="J117" i="7"/>
  <c r="P18" i="8" s="1"/>
  <c r="V115" i="7"/>
  <c r="V22" i="8" s="1"/>
  <c r="R115" i="7"/>
  <c r="T22" i="8" s="1"/>
  <c r="P119" i="7"/>
  <c r="Z18" i="8" s="1"/>
  <c r="H117" i="7"/>
  <c r="O18" i="8" s="1"/>
  <c r="N115" i="7"/>
  <c r="R22" i="8" s="1"/>
  <c r="L115" i="7"/>
  <c r="Q22" i="8" s="1"/>
  <c r="N119" i="7"/>
  <c r="Y18" i="8" s="1"/>
  <c r="J115" i="7"/>
  <c r="P22" i="8" s="1"/>
  <c r="L119" i="7"/>
  <c r="X18" i="8" s="1"/>
  <c r="H115" i="7"/>
  <c r="O22" i="8" s="1"/>
  <c r="J119" i="7"/>
  <c r="W18" i="8" s="1"/>
  <c r="F119" i="7"/>
  <c r="U18" i="8" s="1"/>
  <c r="F117" i="7"/>
  <c r="N18" i="8" s="1"/>
  <c r="F115" i="7"/>
  <c r="N22" i="8" s="1"/>
  <c r="AC17" i="8"/>
  <c r="Q17" i="8"/>
  <c r="AA21" i="8"/>
  <c r="AA17" i="8"/>
  <c r="S21" i="8"/>
  <c r="Z21" i="8"/>
  <c r="X21" i="8"/>
  <c r="AB17" i="8"/>
  <c r="W21" i="8"/>
  <c r="P17" i="8"/>
  <c r="V21" i="8"/>
  <c r="T21" i="8"/>
  <c r="Z17" i="8"/>
  <c r="O17" i="8"/>
  <c r="R21" i="8"/>
  <c r="Q21" i="8"/>
  <c r="Y17" i="8"/>
  <c r="P21" i="8"/>
  <c r="X17" i="8"/>
  <c r="O21" i="8"/>
  <c r="W17" i="8"/>
  <c r="U17" i="8"/>
  <c r="N17" i="8"/>
  <c r="N21" i="8"/>
  <c r="K32" i="8" l="1"/>
  <c r="BE113" i="3"/>
  <c r="C65" i="8" s="1"/>
  <c r="AJ9" i="8"/>
  <c r="AJ27" i="8"/>
  <c r="AJ22" i="8"/>
  <c r="AJ32" i="8"/>
  <c r="BF113" i="3"/>
  <c r="BH82" i="3" s="1"/>
  <c r="BI82" i="3" s="1"/>
  <c r="K25" i="8"/>
  <c r="BH74" i="3"/>
  <c r="BI74" i="3" s="1"/>
  <c r="BH81" i="3"/>
  <c r="BI81" i="3" s="1"/>
  <c r="BH89" i="3"/>
  <c r="BI89" i="3" s="1"/>
  <c r="BH66" i="3"/>
  <c r="BI66" i="3" s="1"/>
  <c r="BH76" i="3"/>
  <c r="BI76" i="3" s="1"/>
  <c r="BH84" i="3"/>
  <c r="BI84" i="3" s="1"/>
  <c r="BH92" i="3"/>
  <c r="BI92" i="3" s="1"/>
  <c r="BH67" i="3"/>
  <c r="BI67" i="3" s="1"/>
  <c r="BH69" i="3"/>
  <c r="BI69" i="3" s="1"/>
  <c r="BH77" i="3"/>
  <c r="BI77" i="3" s="1"/>
  <c r="BH85" i="3"/>
  <c r="BI85" i="3" s="1"/>
  <c r="BH93" i="3"/>
  <c r="BI93" i="3" s="1"/>
  <c r="BH72" i="3"/>
  <c r="BI72" i="3" s="1"/>
  <c r="BH80" i="3"/>
  <c r="BI80" i="3" s="1"/>
  <c r="BH88" i="3"/>
  <c r="BI88" i="3" s="1"/>
  <c r="BH96" i="3"/>
  <c r="BI96" i="3" s="1"/>
  <c r="BH70" i="3"/>
  <c r="BI70" i="3" s="1"/>
  <c r="BH68" i="3"/>
  <c r="BI68" i="3" s="1"/>
  <c r="BH78" i="3"/>
  <c r="BI78" i="3" s="1"/>
  <c r="BH73" i="3"/>
  <c r="BI73" i="3" s="1"/>
  <c r="BH86" i="3"/>
  <c r="BI86" i="3" s="1"/>
  <c r="BH90" i="3"/>
  <c r="BI90" i="3" s="1"/>
  <c r="BH94" i="3"/>
  <c r="BI94" i="3" s="1"/>
  <c r="BH71" i="3"/>
  <c r="BI71" i="3" s="1"/>
  <c r="BH75" i="3"/>
  <c r="BI75" i="3" s="1"/>
  <c r="BH79" i="3"/>
  <c r="BI79" i="3" s="1"/>
  <c r="BH83" i="3"/>
  <c r="BI83" i="3" s="1"/>
  <c r="BH87" i="3"/>
  <c r="BI87" i="3" s="1"/>
  <c r="BH91" i="3"/>
  <c r="BI91" i="3" s="1"/>
  <c r="BH95" i="3"/>
  <c r="BI95" i="3" s="1"/>
  <c r="K18" i="8"/>
  <c r="K43" i="8"/>
  <c r="K53" i="8"/>
  <c r="K55" i="8"/>
  <c r="K19" i="8"/>
  <c r="K56" i="8"/>
  <c r="K20" i="8"/>
  <c r="K57" i="8"/>
  <c r="K21" i="8"/>
  <c r="K22" i="8"/>
  <c r="K44" i="8"/>
  <c r="K58" i="8"/>
  <c r="K24" i="8"/>
  <c r="K26" i="8"/>
  <c r="K45" i="8"/>
  <c r="K27" i="8"/>
  <c r="K60" i="8"/>
  <c r="K28" i="8"/>
  <c r="K30" i="8"/>
  <c r="BE12" i="8"/>
  <c r="BF12" i="8" s="1"/>
  <c r="BE13" i="8"/>
  <c r="BF13" i="8" s="1"/>
  <c r="BE14" i="8"/>
  <c r="BF14" i="8" s="1"/>
  <c r="BE15" i="8"/>
  <c r="BF15" i="8" s="1"/>
  <c r="BG12" i="8"/>
  <c r="BH12" i="8" s="1"/>
  <c r="BG13" i="8"/>
  <c r="BH13" i="8" s="1"/>
  <c r="BG14" i="8"/>
  <c r="BH14" i="8" s="1"/>
  <c r="BG15" i="8"/>
  <c r="BH15" i="8" s="1"/>
  <c r="BI12" i="8"/>
  <c r="BJ12" i="8" s="1"/>
  <c r="BI13" i="8"/>
  <c r="BJ13" i="8" s="1"/>
  <c r="BI14" i="8"/>
  <c r="BJ14" i="8" s="1"/>
  <c r="BI15" i="8"/>
  <c r="BJ15" i="8" s="1"/>
  <c r="BK12" i="8"/>
  <c r="BL12" i="8" s="1"/>
  <c r="BK13" i="8"/>
  <c r="BL13" i="8" s="1"/>
  <c r="BK14" i="8"/>
  <c r="BL14" i="8" s="1"/>
  <c r="BK15" i="8"/>
  <c r="BL15" i="8" s="1"/>
  <c r="K23" i="8"/>
  <c r="K59" i="8"/>
  <c r="K31" i="8"/>
  <c r="K46" i="8"/>
  <c r="K61" i="8"/>
  <c r="BE113" i="7"/>
  <c r="BG64" i="7"/>
  <c r="BF113" i="7"/>
  <c r="D67" i="8" s="1"/>
  <c r="BH64" i="7"/>
  <c r="BI64" i="7" s="1"/>
  <c r="BH65" i="7"/>
  <c r="BI65" i="7" s="1"/>
  <c r="BH66" i="7"/>
  <c r="BI66" i="7" s="1"/>
  <c r="BH67" i="7"/>
  <c r="BI67" i="7" s="1"/>
  <c r="BH68" i="7"/>
  <c r="BI68" i="7" s="1"/>
  <c r="D66" i="8"/>
  <c r="BW64" i="3"/>
  <c r="BW65" i="3" s="1"/>
  <c r="BX64" i="3"/>
  <c r="BX65" i="3" s="1"/>
  <c r="BV64" i="3"/>
  <c r="BV65" i="3" s="1"/>
  <c r="BU64" i="3"/>
  <c r="BU65" i="3" s="1"/>
  <c r="BG113" i="3" l="1"/>
  <c r="D65" i="8"/>
  <c r="D68" i="8" s="1"/>
  <c r="BH64" i="3"/>
  <c r="BI64" i="3" s="1"/>
  <c r="BH65" i="3"/>
  <c r="BI65" i="3" s="1"/>
  <c r="C66" i="8"/>
  <c r="BG113" i="7"/>
  <c r="C67" i="8"/>
  <c r="C68" i="8" s="1"/>
  <c r="BJ64" i="7"/>
  <c r="E67" i="8" s="1"/>
  <c r="BX64" i="7"/>
  <c r="BW64" i="7"/>
  <c r="BV64" i="7"/>
  <c r="BU64" i="7"/>
  <c r="E66" i="8"/>
  <c r="BJ64" i="3" l="1"/>
  <c r="E65" i="8" s="1"/>
  <c r="BU65" i="7"/>
  <c r="AI36" i="8"/>
  <c r="BV65" i="7"/>
  <c r="AJ36" i="8"/>
  <c r="BW65" i="7"/>
  <c r="AK36" i="8"/>
  <c r="BX65" i="7"/>
  <c r="AL36" i="8"/>
  <c r="AM36" i="8" l="1"/>
  <c r="AL37" i="8" s="1"/>
  <c r="AT74" i="8"/>
  <c r="AI37" i="8" l="1"/>
  <c r="AJ37" i="8"/>
  <c r="AK37" i="8"/>
</calcChain>
</file>

<file path=xl/comments1.xml><?xml version="1.0" encoding="utf-8"?>
<comments xmlns="http://schemas.openxmlformats.org/spreadsheetml/2006/main">
  <authors>
    <author>HP</author>
  </authors>
  <commentList>
    <comment ref="BD60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</text>
    </comment>
    <comment ref="BE60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60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</t>
        </r>
      </text>
    </comment>
    <comment ref="BG60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D60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</text>
    </comment>
    <comment ref="BE60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60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</t>
        </r>
      </text>
    </comment>
    <comment ref="BG60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D60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</text>
    </comment>
    <comment ref="BE60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60" authorId="0">
      <text>
        <r>
          <rPr>
            <b/>
            <sz val="8"/>
            <color indexed="81"/>
            <rFont val="Tahoma"/>
            <family val="2"/>
          </rPr>
          <t xml:space="preserve">Nota de cada alumno(a) al 60 % de exigencia. </t>
        </r>
      </text>
    </comment>
    <comment ref="BG60" authorId="0">
      <text>
        <r>
          <rPr>
            <b/>
            <sz val="8"/>
            <color indexed="81"/>
            <rFont val="Tahoma"/>
            <family val="2"/>
          </rPr>
          <t>Nivel alcanzado por cada alumno(a), según el total de puntos. Puntaje de corte: 
=&lt;25%, NIVEL BAJO (B)
=&lt;50%, NIVEL MEDIO BAJO (MB)
=&lt;75%, NIVEL MEDIO ALTO (MA) 
=&lt;100%, NIVEL ALTO 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<sst xmlns="http://schemas.openxmlformats.org/spreadsheetml/2006/main" count="733" uniqueCount="299">
  <si>
    <t>A</t>
  </si>
  <si>
    <t>Curso</t>
  </si>
  <si>
    <t>P</t>
  </si>
  <si>
    <t>Fecha</t>
  </si>
  <si>
    <t>Nº</t>
  </si>
  <si>
    <t>Nº de alumnos presentes</t>
  </si>
  <si>
    <t>Puntaje corte nota 4,0</t>
  </si>
  <si>
    <t>Nª de alumnos del curso</t>
  </si>
  <si>
    <t>Identificación del Alumno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</si>
  <si>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</si>
  <si>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</si>
  <si>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</si>
  <si>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</si>
  <si>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</si>
  <si>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</si>
  <si>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</si>
  <si>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</si>
  <si>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</si>
  <si>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</si>
  <si>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</si>
  <si>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</si>
  <si>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</si>
  <si>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</si>
  <si>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</si>
  <si>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</si>
  <si>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</si>
  <si>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Nº total de Als.</t>
  </si>
  <si>
    <t>% total de Als.</t>
  </si>
  <si>
    <t>Porcentaje de logro del grupo de curso por PREGUNTA</t>
  </si>
  <si>
    <t>Pgta.</t>
  </si>
  <si>
    <t>Estado:           Presente (p o P) Ausente (a o A)</t>
  </si>
  <si>
    <t xml:space="preserve"> </t>
  </si>
  <si>
    <t>Nº y % Als. Nvl. B</t>
  </si>
  <si>
    <t>Nº y % Als. Nvl. MB</t>
  </si>
  <si>
    <t>Nº y Als. Nvl. MA</t>
  </si>
  <si>
    <t>Nº y Als. Nvl. A</t>
  </si>
  <si>
    <t>Matemática</t>
  </si>
  <si>
    <t xml:space="preserve">Cs Naturales </t>
  </si>
  <si>
    <t>Historia y Soc.</t>
  </si>
  <si>
    <t>Objetivo de Aprendizaje</t>
  </si>
  <si>
    <t>Puntaje Obtenido por item</t>
  </si>
  <si>
    <t>Áb</t>
  </si>
  <si>
    <t>Sumatoria del grupo de curso por PREGUNTA</t>
  </si>
  <si>
    <t>Áb: pregunta abierta</t>
  </si>
  <si>
    <t>NIVEL CURSO</t>
  </si>
  <si>
    <t>Habilidad</t>
  </si>
  <si>
    <t>Porcentaje de logro del grupo de curso por EJE</t>
  </si>
  <si>
    <t>Porcentaje de logro del grupo de curso por HABILIDAD</t>
  </si>
  <si>
    <t>NIVELES DE DESEMPEÑO POR EJES</t>
  </si>
  <si>
    <t>Cs. de la Vida</t>
  </si>
  <si>
    <t>Cs. Físicas y Químicas</t>
  </si>
  <si>
    <t>CANTIDAD Y PORCENTAJE DE ESTUDIANTES DISTRIBUIDOS SEGÚN NIVELES DE DESEMPEÑO POR EJE</t>
  </si>
  <si>
    <t>% Logro</t>
  </si>
  <si>
    <t>Cs. de la Vida: Cuerpo humano y Salud</t>
  </si>
  <si>
    <t xml:space="preserve"> Ciencias de la Tierra y
el Universo</t>
  </si>
  <si>
    <t>Eje</t>
  </si>
  <si>
    <t>Porcentaje de logro del grupo de curso por OBJETIVO DE APRENDIZAJE</t>
  </si>
  <si>
    <t>1) Reconocer, por medio de la exploración, que un ecosistema está compuesto por elementos vivos (animales, plantas, etc.) y no vivos (piedras, agua, tierra, etc.) que interactúan entre sí.</t>
  </si>
  <si>
    <t>2) Observar y comparar adaptaciones de plantas y animales para sobrevivir en los ecosistemas en relación con su estructura y conducta; por ejemplo: cubierta corporal, camuflaje, tipo de hojas, hibernación, entre otras.</t>
  </si>
  <si>
    <t>3) Dar ejemplos de cadenas alimentarias, identificando la función de los organismos productores, consumidores y descomponedores, en diferentes ecosistemas de Chile.</t>
  </si>
  <si>
    <t>4) Analizar los efectos de la actividad humana en ecosistemas de Chile, proponiendo medidas para protegerlos (parques nacionales y vedas, entre otras).</t>
  </si>
  <si>
    <t>5) Identificar y describir, usando modelos, estructuras del sistema esquelético y algunas de sus funciones, como protección (costillas y cráneo), soporte (vértebras y columna vertebral) y movimiento (pelvis y fémur).</t>
  </si>
  <si>
    <t>6) Explicar, con apoyo de modelos, el movimiento del cuerpo, considerando la acción coordinada de músculos, huesos, tendones y articulación (ejemplo: brazo y pierna), y describir los beneficios de la actividad física para el sistema músculo-esquelético.</t>
  </si>
  <si>
    <t>7) Identificar estructuras del sistema nervioso y describir algunas de sus funciones, como conducción de información (médula espinal y nervios) y elaboración y control (cerebro).</t>
  </si>
  <si>
    <t>8) Investigar en diversas fuentes y comunicar los efectos que produce el consumo excesivo de alcohol en la salud humana (como descoordinación, confusión y lentitud, entre otras).</t>
  </si>
  <si>
    <t>9) Demostrar, por medio de la investigación experimental, que la materia tiene masa y ocupa espacio, usando materiales del entorno.</t>
  </si>
  <si>
    <t>10) Comparar los tres estados de la materia (sólido, líquido y gaseoso) en relación con criterios como la capacidad de fluir y cambiar de forma y volumen, entre otros.</t>
  </si>
  <si>
    <t>11) Medir la masa, el volumen y la temperatura de la materia (en estados sólido, líquido y gaseoso), utilizando instrumentos y unidades de medida apropiados.</t>
  </si>
  <si>
    <t>12) Demostrar, por medio de la investigación experimental, los efectos de la aplicación de fuerzas sobre objetos, considerando cambios en la forma, la rapidez y la dirección del movimiento, entre otros.</t>
  </si>
  <si>
    <t>13) Identificar, por medio de la investigación experimental, diferentes tipos de fuerzas y sus efectos, en situaciones concretas:
• Fuerza de roce (arrastrando objetos).
• Peso (fuerza de gravedad).
• Fuerza magnética (en imanes).</t>
  </si>
  <si>
    <t>14) Describir, por medio de modelos, que la Tierra tiene una estructura de capas (corteza, manto y núcleo) con características distintivas en cuanto a su composición, rigidez y temperatura.</t>
  </si>
  <si>
    <t>15) Explicar los cambios de la superficie de la Tierra a partir de la interacción de sus capas y los movimientos de las placas tectónicas (sismos, tsunamis y erupciones volcánicas).</t>
  </si>
  <si>
    <t>16) Proponer medidas de prevención y seguridad ante riesgos naturales en la escuela, la calle y el hogar, para desarrollar una cultura preventiva.</t>
  </si>
  <si>
    <t>1) Ciencias de la vida</t>
  </si>
  <si>
    <t>2) Ciencias de la vida: Cuerpo humano y salud</t>
  </si>
  <si>
    <t>3) Ciencias Físicas y Químicas</t>
  </si>
  <si>
    <t>4) Ciencias de la Tierra y el Universo</t>
  </si>
  <si>
    <t>1) Relacionar</t>
  </si>
  <si>
    <t>3) Concluir</t>
  </si>
  <si>
    <t>4) Reconocer</t>
  </si>
  <si>
    <t>5) Predecir</t>
  </si>
  <si>
    <t>6) Identificar</t>
  </si>
  <si>
    <t>2) Interpretar</t>
  </si>
  <si>
    <t>4° básico A</t>
  </si>
  <si>
    <t>Nº y % Als. distribuidos según niveles de desempeño</t>
  </si>
  <si>
    <t>4° básico C</t>
  </si>
  <si>
    <t>7) Explicar</t>
  </si>
  <si>
    <t>8) Analizar</t>
  </si>
  <si>
    <t>9) Comunicar</t>
  </si>
  <si>
    <r>
      <t xml:space="preserve">Bajo (B)                 </t>
    </r>
    <r>
      <rPr>
        <b/>
        <sz val="11"/>
        <color rgb="FF0070C0"/>
        <rFont val="Calibri"/>
        <family val="2"/>
        <scheme val="minor"/>
      </rPr>
      <t xml:space="preserve"> (Entre 0 y 25)%</t>
    </r>
  </si>
  <si>
    <r>
      <t xml:space="preserve">Medio Bajo (MB)   </t>
    </r>
    <r>
      <rPr>
        <b/>
        <sz val="11"/>
        <color rgb="FF0070C0"/>
        <rFont val="Calibri"/>
        <family val="2"/>
      </rPr>
      <t>(Entre 26 y 50)%</t>
    </r>
  </si>
  <si>
    <r>
      <t xml:space="preserve">Medio Alto (MA)    </t>
    </r>
    <r>
      <rPr>
        <b/>
        <sz val="11"/>
        <color rgb="FF0070C0"/>
        <rFont val="Calibri"/>
        <family val="2"/>
      </rPr>
      <t>(Entre 51 y 75)%</t>
    </r>
  </si>
  <si>
    <r>
      <t xml:space="preserve">Alto (A)                </t>
    </r>
    <r>
      <rPr>
        <b/>
        <sz val="11"/>
        <color rgb="FF0070C0"/>
        <rFont val="Calibri"/>
        <family val="2"/>
      </rPr>
      <t xml:space="preserve"> (Entre 76 y 100)%</t>
    </r>
  </si>
  <si>
    <t>dif</t>
  </si>
  <si>
    <t>cuadr</t>
  </si>
  <si>
    <t>suma</t>
  </si>
  <si>
    <t>Vaciado de resultados PRUEBA INICIAL, CS. NATURALES 4º básico C, 2015</t>
  </si>
  <si>
    <t>CANTIDAD Y PORCENTAJE DE ESTUDIANTES DISTRIBUIDOS SEGÚN EJES Y NIVELES DE DESEMPEÑO</t>
  </si>
  <si>
    <t>Establecimiento</t>
  </si>
  <si>
    <t>Nº pregunta</t>
  </si>
  <si>
    <t>Promedio</t>
  </si>
  <si>
    <t>Total Alumnos de los cursos (matrícula real)</t>
  </si>
  <si>
    <t>Total Alumnos presentes</t>
  </si>
  <si>
    <r>
      <t xml:space="preserve">Bajo (B)                  </t>
    </r>
    <r>
      <rPr>
        <b/>
        <sz val="14"/>
        <color indexed="30"/>
        <rFont val="Calibri"/>
        <family val="2"/>
      </rPr>
      <t>[0 - 25%]</t>
    </r>
  </si>
  <si>
    <r>
      <t xml:space="preserve">Medio Bajo (B)     </t>
    </r>
    <r>
      <rPr>
        <b/>
        <sz val="14"/>
        <color indexed="30"/>
        <rFont val="Calibri"/>
        <family val="2"/>
      </rPr>
      <t>[26 - 50%]</t>
    </r>
  </si>
  <si>
    <r>
      <t xml:space="preserve">Medio Alto (MA)   </t>
    </r>
    <r>
      <rPr>
        <b/>
        <sz val="14"/>
        <color indexed="30"/>
        <rFont val="Calibri"/>
        <family val="2"/>
      </rPr>
      <t>[51- 75%]</t>
    </r>
  </si>
  <si>
    <t>EJE1</t>
  </si>
  <si>
    <t>EJE2</t>
  </si>
  <si>
    <t>EJE3</t>
  </si>
  <si>
    <t>EJE4</t>
  </si>
  <si>
    <t>HAB1</t>
  </si>
  <si>
    <t>HAB2</t>
  </si>
  <si>
    <t>HAB3</t>
  </si>
  <si>
    <t>HAB4</t>
  </si>
  <si>
    <t>HAB5</t>
  </si>
  <si>
    <t>HAB6</t>
  </si>
  <si>
    <t>HAB7</t>
  </si>
  <si>
    <r>
      <t xml:space="preserve">Alto (A)             </t>
    </r>
    <r>
      <rPr>
        <b/>
        <sz val="14"/>
        <color indexed="30"/>
        <rFont val="Calibri"/>
        <family val="2"/>
      </rPr>
      <t xml:space="preserve">  [76- 100%]</t>
    </r>
  </si>
  <si>
    <t>Pgtas.</t>
  </si>
  <si>
    <t>Objetivos de Aprendizaje</t>
  </si>
  <si>
    <t>OA1</t>
  </si>
  <si>
    <t>OA2</t>
  </si>
  <si>
    <t>OA3</t>
  </si>
  <si>
    <t>OA4</t>
  </si>
  <si>
    <t>OA5</t>
  </si>
  <si>
    <t>OA6</t>
  </si>
  <si>
    <t>OA7</t>
  </si>
  <si>
    <t>OA8</t>
  </si>
  <si>
    <t>OA9</t>
  </si>
  <si>
    <t>OA10</t>
  </si>
  <si>
    <t>OA11</t>
  </si>
  <si>
    <t>OA12</t>
  </si>
  <si>
    <t>OA13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</si>
  <si>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</si>
  <si>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</si>
  <si>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</si>
  <si>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</si>
  <si>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</si>
  <si>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</si>
  <si>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</si>
  <si>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</si>
  <si>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</si>
  <si>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</si>
  <si>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</si>
  <si>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</si>
  <si>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</si>
  <si>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</si>
  <si>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</si>
  <si>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</si>
  <si>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</si>
  <si>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</si>
  <si>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</si>
  <si>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</si>
  <si>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</si>
  <si>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</si>
  <si>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13 y 14</t>
  </si>
  <si>
    <t>G</t>
  </si>
  <si>
    <t>Ejes</t>
  </si>
  <si>
    <t>Habilidades</t>
  </si>
  <si>
    <t>RENDIMIENTO POR CURSO</t>
  </si>
  <si>
    <t>CURSO</t>
  </si>
  <si>
    <t>PROMEDIO % LOGRO</t>
  </si>
  <si>
    <t>PROMEDIO NOTA</t>
  </si>
  <si>
    <t>DESVIACION ESTANDAR DE NOTAS</t>
  </si>
  <si>
    <t>Promedio del nivel</t>
  </si>
  <si>
    <t>Nº y % Als. Nvl. BAJO</t>
  </si>
  <si>
    <t>Nº y % Als. Nvl. MEDIO BAJO</t>
  </si>
  <si>
    <t>Nº y Als. Nvl. MEDIO ALTO</t>
  </si>
  <si>
    <t>Nº y Als. Nvl. ALTO</t>
  </si>
  <si>
    <t>4º Básico A</t>
  </si>
  <si>
    <t>4º Básico B</t>
  </si>
  <si>
    <t>4º Básico C</t>
  </si>
  <si>
    <t>% logro por preguntas, 4tos. Básico</t>
  </si>
  <si>
    <t>13) Identificar, por medio de la investigación experimental, diferentes tipos de fuerzas y sus efectos, en situaciones concretas: • Fuerza de roce (arrastrando objetos), • Peso (fuerza de gravedad) y • Fuerza magnética (en imanes).</t>
  </si>
  <si>
    <t>PROMEDIO POR OBJETIVOS DE APREDIZAJE, DIAGNÓSTICO CUARTO BASICO AÑO 2015</t>
  </si>
  <si>
    <t>INFORME GLOBAL, DIAGNÓSTICO CIENCIAS NATURALES,  CUARTO(S) BASICO(S) 2015</t>
  </si>
  <si>
    <t>PROMEDIO POR EJES, DIAGNÓSTICO  CUARTO BASICO AÑO 2015</t>
  </si>
  <si>
    <t>PROMEDIO POR HABILIDADES, DIAGNÓSTICO CUARTO BÁSICO AÑO 2015</t>
  </si>
  <si>
    <t>1 a 3</t>
  </si>
  <si>
    <t>4 y 5</t>
  </si>
  <si>
    <t>6 y 7</t>
  </si>
  <si>
    <t>8 y 9</t>
  </si>
  <si>
    <t>10 y 11</t>
  </si>
  <si>
    <t>18 y 19</t>
  </si>
  <si>
    <t>21 y 22</t>
  </si>
  <si>
    <t>1 a 9</t>
  </si>
  <si>
    <t>10 a 15</t>
  </si>
  <si>
    <t>16 a 22</t>
  </si>
  <si>
    <t>23  a 25</t>
  </si>
  <si>
    <t>3 y 21</t>
  </si>
  <si>
    <t>4, 5, 6, 8, 9, 11, 14, 15, 16, 18 y 20</t>
  </si>
  <si>
    <t>7 y 22</t>
  </si>
  <si>
    <t>10, 13 y 19</t>
  </si>
  <si>
    <t>12 y 24</t>
  </si>
  <si>
    <t>23 y 25</t>
  </si>
  <si>
    <t>HAB8</t>
  </si>
  <si>
    <t>HAB9</t>
  </si>
  <si>
    <t>OA14</t>
  </si>
  <si>
    <t>OA15</t>
  </si>
  <si>
    <t>OA16</t>
  </si>
  <si>
    <t>4A</t>
  </si>
  <si>
    <t>4B</t>
  </si>
  <si>
    <t>4C</t>
  </si>
  <si>
    <t>P23</t>
  </si>
  <si>
    <t>P24</t>
  </si>
  <si>
    <t>P25</t>
  </si>
  <si>
    <t>22686-6</t>
  </si>
  <si>
    <t>ESCUELA LAS CAMELIAS</t>
  </si>
  <si>
    <t>EQUIPO DE MEDICION, LAS CAMELIAS</t>
  </si>
  <si>
    <t>Vaciado de resultados PRUEBA INICIAL, CS. NATURALES 4º básico A, 2016</t>
  </si>
  <si>
    <t>MARZO</t>
  </si>
  <si>
    <t>Identifican plantas autóctonas de nuestro país.</t>
  </si>
  <si>
    <t>Ciencias de la vida</t>
  </si>
  <si>
    <t>Ciencias de la vida: Cuerpo humano y salud</t>
  </si>
  <si>
    <t>Ciencias físicas y químicas</t>
  </si>
  <si>
    <t>Ciencias de la Tierra y el Universo</t>
  </si>
  <si>
    <t>Comparar</t>
  </si>
  <si>
    <t>Analizar</t>
  </si>
  <si>
    <t>Predecir</t>
  </si>
  <si>
    <t>Identifican plantas autóctonas de la zona central de nuestro país.</t>
  </si>
  <si>
    <t>Ordenan las diferentes etapas del ciclo de vida de una planta.</t>
  </si>
  <si>
    <t>Evalúan factores que inciden en la germinación de las plantas.</t>
  </si>
  <si>
    <t>Identifican el medio de dispersión de la semilla.</t>
  </si>
  <si>
    <t>Reconocen en un esquema la estructura que da origen a la semilla.</t>
  </si>
  <si>
    <t>Reconocen la raíz en un esquema de una planta de acuerdo a su función.</t>
  </si>
  <si>
    <t>Reconocen formas de dependencia (mutualismo) entre plantas y animales.</t>
  </si>
  <si>
    <t>Reconocen organismos polinizadores de un grupo de animales.</t>
  </si>
  <si>
    <t>Reconocen la importancia de los organismos productores para el flujo energético en el ecosistema.</t>
  </si>
  <si>
    <t>Identifican algunos animales nativos en peligro de extinción de Chile.</t>
  </si>
  <si>
    <t>Dan ejemplos de productos elaborados por el ser humano que impactan negativamente en el ambiente.</t>
  </si>
  <si>
    <t>Reconocen las principales funciones del esqueleto.</t>
  </si>
  <si>
    <t>Reconocen la función del estómago en el cuerpo humano.</t>
  </si>
  <si>
    <t>Reconocen los beneficios de la actividad física y la alimentación equilibrada para el cuerpo humano.</t>
  </si>
  <si>
    <t>Identifican buenas prácticas de higiene en la vida cotidiana.</t>
  </si>
  <si>
    <t>Demuestran experimentalmente variadas formas que adopta el agua según el recipiente que la contiene.</t>
  </si>
  <si>
    <t>Identifican las causas del ciclo del agua en la naturaleza.</t>
  </si>
  <si>
    <t>Analizan las características del agua durante los cambios de estado.</t>
  </si>
  <si>
    <t>Reconocen el efecto de la fuerza sobre los materiales.</t>
  </si>
  <si>
    <t>Identifican la propiedad que permite a los objetos recuperar su forma.</t>
  </si>
  <si>
    <t>Identifican los efectos de las fuerzas sobre objeto deformables.</t>
  </si>
  <si>
    <t>Identifican en un esquema un modelo de estructura de la Tierra.</t>
  </si>
  <si>
    <t>Reconocen la diferencia entre un terremoto y un tsunami.</t>
  </si>
  <si>
    <t>Reconocen las causas de los sismos.</t>
  </si>
  <si>
    <t>Prededir</t>
  </si>
  <si>
    <t>AGÜERO HUEICHÁN JAVIERA IGNACIA</t>
  </si>
  <si>
    <t>BAÑARES GONZÁLEZ CAMILO ANTONIO</t>
  </si>
  <si>
    <t>BUGUEÑO SOTO JAVIER NICOLÁS</t>
  </si>
  <si>
    <t>CARRASCO MENESES JHON MAICOL</t>
  </si>
  <si>
    <t>DE LOS SANTOS POLINE LIZ ABIGAIL</t>
  </si>
  <si>
    <t>DIAZ VELÁSQUEZ JOHANS BASTIÁN</t>
  </si>
  <si>
    <t>DÍAZ ARAUZ DEMIS ANTONIO</t>
  </si>
  <si>
    <t>HIDALGO GALINDO IGNACIO ANDRÉS</t>
  </si>
  <si>
    <t>LEAL BARRA MARÍA JOSÉ</t>
  </si>
  <si>
    <t>MANSILLA VIDAL KRISHNA NATACHA</t>
  </si>
  <si>
    <t>MILLANERI JOBIS KEVIN AGUSTIN</t>
  </si>
  <si>
    <t>NAVARRO MARDONES RICHARD GONZALO</t>
  </si>
  <si>
    <t>OJEDA SERÓN CRISTOFER DAMIAN</t>
  </si>
  <si>
    <t>OYARZÚN GADALETA THIARE VALENTINA</t>
  </si>
  <si>
    <t>PORTILLA BARRÍA TAMARA DANITZA</t>
  </si>
  <si>
    <t>REYES BUSTAMANTE CRISTOPHER PATRICIO</t>
  </si>
  <si>
    <t>SÁNCHEZ CÁRDENAS ALEX JOSÉ SEBASTIÁN</t>
  </si>
  <si>
    <t>SANTANA QUINTUL JAVIER ALEXANDRE</t>
  </si>
  <si>
    <t>SERON SERÓN LISA ALONDRA</t>
  </si>
  <si>
    <t>SOTO SOTO ROMINA ANDREA</t>
  </si>
  <si>
    <t>TÉLLEZ OYARZÚN NATACHA ALMENDRA</t>
  </si>
  <si>
    <t>TROPA VELÁSQUEZ MIGUEL ANGEL</t>
  </si>
  <si>
    <t>URIBE SOTO RODIMIR FRANCISCO JAVIER</t>
  </si>
  <si>
    <t>VALDERRAMA SOTO JULIA MURIEL</t>
  </si>
  <si>
    <t>VARGAS ALVARADO CATERIN MONSERRAT</t>
  </si>
  <si>
    <t>VERA MONTIEL BIANCA NATALY</t>
  </si>
  <si>
    <t>YAÑEZ YÁÑEZ SEBASTIÁN IGNACIO</t>
  </si>
  <si>
    <t>ZÚÑIGA ADIO MAICKEL IGNACIO PERCY</t>
  </si>
  <si>
    <t>ZÚÑIGA TORREALBA KEVIN MAURICIO</t>
  </si>
  <si>
    <t>ANCAPÁN VIVES TOMÁS SAÚL</t>
  </si>
  <si>
    <t>ARRIAGADA BUSTOS BÁRBARA DAYANA</t>
  </si>
  <si>
    <t>CARRILLO ORTEGA JHON AXEL</t>
  </si>
  <si>
    <t>CATRIPIL VELÁSQUEZ FRANCISCA SOLEDAD</t>
  </si>
  <si>
    <t>CHACANO GONZÁLEZ VALENTINA JERALDINE</t>
  </si>
  <si>
    <t>GÓMEZ SOTO ALEXIS ALEJANDRO</t>
  </si>
  <si>
    <t>LEYTON ALMONACID FRANCHESCA NICOLE</t>
  </si>
  <si>
    <t>MILLAR MANCILLA ELIER POLUAN</t>
  </si>
  <si>
    <t>MOLINA LÓPEZ LEONARDO DAVID RODRIGO</t>
  </si>
  <si>
    <t>MONTES CISTERNA NEHEMIAS MOISÉS</t>
  </si>
  <si>
    <t>OJEDA ARANEDA DIEGO CARLOS BENJAMÍN</t>
  </si>
  <si>
    <t>OJEDA VALLEJOS JHON ELIAS</t>
  </si>
  <si>
    <t>OJEDA VARGAS ANNETTE ALEXANDRA</t>
  </si>
  <si>
    <t>OJEDA VARGAS SHERLE YAMILE</t>
  </si>
  <si>
    <t>PAREDES QUINTUL JOSSELIN KARINA</t>
  </si>
  <si>
    <t>PONCE CARRASCO MIGUEL ANGEL</t>
  </si>
  <si>
    <t>REYES VALENZUELA PIA BELEN</t>
  </si>
  <si>
    <t>SANHUEZA SANTANA GALIEL LISBEHTS</t>
  </si>
  <si>
    <t>SILVA PACHECO YOSMERI ANAÍS</t>
  </si>
  <si>
    <t>TOLEDO CONTRERAS JAVIER ESTEBAN</t>
  </si>
  <si>
    <t>TRIVIÑO NAHUELQUÍN CARLA VERENA</t>
  </si>
  <si>
    <t>URIBE FLORES DIEGO ALFONSO</t>
  </si>
  <si>
    <t>VALENZUELA DÍAZ MARTIN ALEXANDER</t>
  </si>
  <si>
    <t>VARGAS CARIMÁN KATHERINE BEATRIZ</t>
  </si>
  <si>
    <t>VERA ALMONACID BELÉN ALEJANDRA</t>
  </si>
  <si>
    <t>VIDAL VIDAL KATTIE FRANSYELLE YAMILETT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</si>
</sst>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0%"/>
    <numFmt numFmtId="167" formatCode="0.00000"/>
  </numFmts>
  <fonts count="70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sz val="10"/>
      <color theme="1"/>
      <name val="Arial"/>
      <family val="2"/>
    </font>
    <font>
      <b/>
      <sz val="14"/>
      <color indexed="9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indexed="30"/>
      <name val="Calibri"/>
      <family val="2"/>
    </font>
    <font>
      <sz val="14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6"/>
      <color indexed="9"/>
      <name val="Arial"/>
      <family val="2"/>
    </font>
    <font>
      <b/>
      <sz val="13"/>
      <color theme="1"/>
      <name val="Arial"/>
      <family val="2"/>
    </font>
    <font>
      <sz val="15"/>
      <color theme="0"/>
      <name val="Arial"/>
      <family val="2"/>
    </font>
    <font>
      <sz val="15"/>
      <color theme="1"/>
      <name val="Arial"/>
      <family val="2"/>
    </font>
    <font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63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wrapText="1"/>
    </xf>
    <xf numFmtId="0" fontId="28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25" fillId="0" borderId="0" xfId="0" applyFont="1" applyAlignment="1"/>
    <xf numFmtId="0" fontId="0" fillId="0" borderId="0" xfId="0" applyAlignment="1"/>
    <xf numFmtId="9" fontId="18" fillId="0" borderId="3" xfId="2" applyFont="1" applyBorder="1" applyAlignment="1">
      <alignment horizontal="center" vertical="distributed"/>
    </xf>
    <xf numFmtId="9" fontId="18" fillId="0" borderId="7" xfId="2" applyFont="1" applyBorder="1" applyAlignment="1">
      <alignment horizontal="center" vertical="distributed"/>
    </xf>
    <xf numFmtId="0" fontId="25" fillId="0" borderId="0" xfId="0" applyFont="1" applyFill="1" applyBorder="1" applyAlignment="1"/>
    <xf numFmtId="0" fontId="26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>
      <alignment horizontal="center" wrapText="1"/>
    </xf>
    <xf numFmtId="166" fontId="3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wrapText="1"/>
    </xf>
    <xf numFmtId="0" fontId="0" fillId="9" borderId="0" xfId="0" applyFill="1" applyBorder="1">
      <alignment vertical="center"/>
    </xf>
    <xf numFmtId="0" fontId="2" fillId="9" borderId="0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distributed"/>
    </xf>
    <xf numFmtId="0" fontId="2" fillId="9" borderId="0" xfId="0" applyNumberFormat="1" applyFont="1" applyFill="1" applyBorder="1" applyAlignment="1">
      <alignment horizontal="center"/>
    </xf>
    <xf numFmtId="0" fontId="13" fillId="9" borderId="0" xfId="0" applyNumberFormat="1" applyFont="1" applyFill="1" applyBorder="1" applyAlignment="1">
      <alignment horizontal="center"/>
    </xf>
    <xf numFmtId="0" fontId="2" fillId="9" borderId="0" xfId="0" applyNumberFormat="1" applyFont="1" applyFill="1" applyBorder="1" applyAlignment="1">
      <alignment horizontal="left" vertical="distributed" wrapText="1"/>
    </xf>
    <xf numFmtId="0" fontId="19" fillId="9" borderId="0" xfId="0" applyNumberFormat="1" applyFont="1" applyFill="1" applyBorder="1" applyAlignment="1">
      <alignment vertical="center" wrapText="1"/>
    </xf>
    <xf numFmtId="0" fontId="13" fillId="9" borderId="0" xfId="0" applyNumberFormat="1" applyFont="1" applyFill="1" applyBorder="1" applyAlignment="1">
      <alignment horizontal="center" vertical="distributed"/>
    </xf>
    <xf numFmtId="0" fontId="2" fillId="9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15" fillId="2" borderId="10" xfId="0" applyNumberFormat="1" applyFont="1" applyFill="1" applyBorder="1" applyAlignment="1">
      <alignment horizontal="center" vertical="distributed" wrapText="1"/>
    </xf>
    <xf numFmtId="0" fontId="26" fillId="10" borderId="3" xfId="0" applyFont="1" applyFill="1" applyBorder="1" applyAlignment="1" applyProtection="1">
      <alignment horizontal="center" vertical="center" wrapText="1"/>
    </xf>
    <xf numFmtId="0" fontId="26" fillId="11" borderId="3" xfId="0" applyFont="1" applyFill="1" applyBorder="1" applyAlignment="1" applyProtection="1">
      <alignment horizontal="center" vertical="center" wrapText="1"/>
    </xf>
    <xf numFmtId="0" fontId="26" fillId="9" borderId="0" xfId="0" applyFont="1" applyFill="1" applyBorder="1" applyAlignment="1" applyProtection="1">
      <alignment horizontal="center" wrapText="1"/>
    </xf>
    <xf numFmtId="0" fontId="0" fillId="9" borderId="0" xfId="0" applyFill="1">
      <alignment vertical="center"/>
    </xf>
    <xf numFmtId="0" fontId="12" fillId="9" borderId="0" xfId="0" applyFont="1" applyFill="1">
      <alignment vertical="center"/>
    </xf>
    <xf numFmtId="0" fontId="26" fillId="9" borderId="0" xfId="0" applyFont="1" applyFill="1" applyBorder="1" applyAlignment="1" applyProtection="1">
      <alignment horizontal="center" vertical="center" wrapText="1"/>
    </xf>
    <xf numFmtId="0" fontId="0" fillId="9" borderId="0" xfId="0" applyFill="1" applyBorder="1" applyAlignment="1" applyProtection="1">
      <alignment horizontal="center" vertical="distributed"/>
    </xf>
    <xf numFmtId="9" fontId="18" fillId="9" borderId="0" xfId="2" applyFont="1" applyFill="1" applyBorder="1" applyAlignment="1">
      <alignment horizontal="center" vertical="distributed"/>
    </xf>
    <xf numFmtId="0" fontId="17" fillId="9" borderId="0" xfId="0" applyNumberFormat="1" applyFont="1" applyFill="1" applyBorder="1" applyAlignment="1">
      <alignment horizontal="center" wrapText="1"/>
    </xf>
    <xf numFmtId="0" fontId="0" fillId="9" borderId="0" xfId="0" applyNumberFormat="1" applyFont="1" applyFill="1" applyBorder="1" applyAlignment="1">
      <alignment wrapText="1"/>
    </xf>
    <xf numFmtId="0" fontId="33" fillId="9" borderId="0" xfId="0" applyFont="1" applyFill="1" applyBorder="1" applyAlignment="1" applyProtection="1">
      <alignment vertical="distributed"/>
    </xf>
    <xf numFmtId="0" fontId="26" fillId="9" borderId="0" xfId="0" applyFont="1" applyFill="1" applyBorder="1" applyAlignment="1" applyProtection="1">
      <alignment horizontal="center" vertical="distributed" wrapText="1"/>
    </xf>
    <xf numFmtId="9" fontId="13" fillId="9" borderId="0" xfId="2" applyFont="1" applyFill="1" applyBorder="1" applyAlignment="1">
      <alignment horizontal="center" vertical="distributed"/>
    </xf>
    <xf numFmtId="0" fontId="26" fillId="11" borderId="3" xfId="0" applyFont="1" applyFill="1" applyBorder="1" applyAlignment="1" applyProtection="1">
      <alignment horizontal="center" vertical="center" wrapText="1"/>
    </xf>
    <xf numFmtId="165" fontId="2" fillId="0" borderId="3" xfId="2" applyNumberFormat="1" applyFont="1" applyFill="1" applyBorder="1" applyAlignment="1">
      <alignment horizontal="center"/>
    </xf>
    <xf numFmtId="0" fontId="24" fillId="13" borderId="3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 vertical="distributed"/>
    </xf>
    <xf numFmtId="0" fontId="13" fillId="0" borderId="3" xfId="0" applyNumberFormat="1" applyFont="1" applyFill="1" applyBorder="1" applyAlignment="1">
      <alignment horizontal="center" vertical="distributed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1" xfId="0" quotePrefix="1" applyNumberFormat="1" applyFont="1" applyFill="1" applyBorder="1" applyAlignment="1">
      <alignment horizontal="center" wrapText="1"/>
    </xf>
    <xf numFmtId="0" fontId="26" fillId="12" borderId="3" xfId="0" applyFont="1" applyFill="1" applyBorder="1" applyAlignment="1" applyProtection="1">
      <alignment horizontal="center" vertical="center" wrapText="1"/>
    </xf>
    <xf numFmtId="0" fontId="24" fillId="13" borderId="3" xfId="0" applyFont="1" applyFill="1" applyBorder="1" applyAlignment="1" applyProtection="1">
      <alignment horizontal="center" vertical="center" wrapText="1"/>
    </xf>
    <xf numFmtId="0" fontId="26" fillId="10" borderId="3" xfId="0" applyFont="1" applyFill="1" applyBorder="1" applyAlignment="1" applyProtection="1">
      <alignment horizontal="center" vertical="center" wrapText="1"/>
    </xf>
    <xf numFmtId="0" fontId="1" fillId="5" borderId="11" xfId="0" applyNumberFormat="1" applyFont="1" applyFill="1" applyBorder="1" applyAlignment="1">
      <alignment horizontal="center" vertical="center"/>
    </xf>
    <xf numFmtId="9" fontId="1" fillId="5" borderId="12" xfId="2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vertical="center" wrapText="1"/>
    </xf>
    <xf numFmtId="0" fontId="34" fillId="9" borderId="4" xfId="0" applyFont="1" applyFill="1" applyBorder="1" applyAlignment="1" applyProtection="1">
      <alignment horizontal="center" vertical="distributed"/>
    </xf>
    <xf numFmtId="0" fontId="17" fillId="0" borderId="0" xfId="0" applyFont="1" applyBorder="1">
      <alignment vertical="center"/>
    </xf>
    <xf numFmtId="0" fontId="28" fillId="0" borderId="0" xfId="0" applyFont="1" applyBorder="1">
      <alignment vertical="center"/>
    </xf>
    <xf numFmtId="9" fontId="2" fillId="0" borderId="6" xfId="2" applyFont="1" applyFill="1" applyBorder="1" applyAlignment="1">
      <alignment horizontal="center"/>
    </xf>
    <xf numFmtId="0" fontId="26" fillId="12" borderId="3" xfId="0" applyFont="1" applyFill="1" applyBorder="1" applyAlignment="1" applyProtection="1">
      <alignment horizontal="center" vertical="center" wrapText="1"/>
    </xf>
    <xf numFmtId="0" fontId="24" fillId="13" borderId="3" xfId="0" applyFont="1" applyFill="1" applyBorder="1" applyAlignment="1" applyProtection="1">
      <alignment horizontal="center" vertical="center" wrapText="1"/>
    </xf>
    <xf numFmtId="0" fontId="26" fillId="10" borderId="3" xfId="0" applyFont="1" applyFill="1" applyBorder="1" applyAlignment="1" applyProtection="1">
      <alignment horizontal="center" vertical="center" wrapText="1"/>
    </xf>
    <xf numFmtId="0" fontId="26" fillId="11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9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5" fillId="14" borderId="19" xfId="0" applyNumberFormat="1" applyFont="1" applyFill="1" applyBorder="1" applyAlignment="1">
      <alignment horizontal="center" vertical="distributed"/>
    </xf>
    <xf numFmtId="0" fontId="27" fillId="0" borderId="4" xfId="0" applyNumberFormat="1" applyFont="1" applyFill="1" applyBorder="1" applyAlignment="1" applyProtection="1">
      <alignment horizontal="center"/>
      <protection locked="0"/>
    </xf>
    <xf numFmtId="0" fontId="27" fillId="0" borderId="2" xfId="0" applyNumberFormat="1" applyFont="1" applyFill="1" applyBorder="1" applyAlignment="1">
      <alignment wrapText="1"/>
    </xf>
    <xf numFmtId="0" fontId="36" fillId="0" borderId="4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>
      <alignment horizontal="center"/>
    </xf>
    <xf numFmtId="0" fontId="26" fillId="0" borderId="20" xfId="0" applyFont="1" applyBorder="1" applyAlignment="1" applyProtection="1">
      <alignment horizontal="center" vertical="distributed"/>
    </xf>
    <xf numFmtId="0" fontId="26" fillId="0" borderId="3" xfId="0" applyFont="1" applyBorder="1" applyAlignment="1" applyProtection="1">
      <alignment horizontal="center" vertical="distributed"/>
    </xf>
    <xf numFmtId="0" fontId="26" fillId="0" borderId="12" xfId="0" applyFont="1" applyBorder="1" applyAlignment="1" applyProtection="1">
      <alignment horizontal="center" vertical="distributed"/>
    </xf>
    <xf numFmtId="0" fontId="26" fillId="0" borderId="7" xfId="0" applyFont="1" applyBorder="1" applyAlignment="1" applyProtection="1">
      <alignment horizontal="center" vertical="distributed"/>
    </xf>
    <xf numFmtId="0" fontId="26" fillId="0" borderId="19" xfId="0" applyFont="1" applyBorder="1" applyAlignment="1" applyProtection="1">
      <alignment horizontal="center" vertical="distributed"/>
    </xf>
    <xf numFmtId="9" fontId="18" fillId="0" borderId="6" xfId="2" applyFont="1" applyBorder="1" applyAlignment="1">
      <alignment horizontal="center" vertical="distributed"/>
    </xf>
    <xf numFmtId="0" fontId="26" fillId="0" borderId="6" xfId="0" applyFont="1" applyBorder="1" applyAlignment="1" applyProtection="1">
      <alignment horizontal="center" vertical="distributed"/>
    </xf>
    <xf numFmtId="0" fontId="26" fillId="12" borderId="21" xfId="0" applyFont="1" applyFill="1" applyBorder="1" applyAlignment="1" applyProtection="1">
      <alignment horizontal="center" vertical="center" wrapText="1"/>
    </xf>
    <xf numFmtId="0" fontId="26" fillId="12" borderId="22" xfId="0" applyFont="1" applyFill="1" applyBorder="1" applyAlignment="1" applyProtection="1">
      <alignment horizontal="center" vertical="center" wrapText="1"/>
    </xf>
    <xf numFmtId="0" fontId="24" fillId="13" borderId="22" xfId="0" applyFont="1" applyFill="1" applyBorder="1" applyAlignment="1" applyProtection="1">
      <alignment horizontal="center" vertical="center" wrapText="1"/>
    </xf>
    <xf numFmtId="0" fontId="26" fillId="10" borderId="22" xfId="0" applyFont="1" applyFill="1" applyBorder="1" applyAlignment="1" applyProtection="1">
      <alignment horizontal="center" vertical="center" wrapText="1"/>
    </xf>
    <xf numFmtId="0" fontId="26" fillId="11" borderId="22" xfId="0" applyFont="1" applyFill="1" applyBorder="1" applyAlignment="1" applyProtection="1">
      <alignment horizontal="center" vertical="center" wrapText="1"/>
    </xf>
    <xf numFmtId="0" fontId="26" fillId="11" borderId="23" xfId="0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26" fillId="12" borderId="3" xfId="0" applyFont="1" applyFill="1" applyBorder="1" applyAlignment="1" applyProtection="1">
      <alignment horizontal="center" vertical="center" wrapText="1"/>
    </xf>
    <xf numFmtId="0" fontId="24" fillId="13" borderId="3" xfId="0" applyFont="1" applyFill="1" applyBorder="1" applyAlignment="1" applyProtection="1">
      <alignment horizontal="center" vertical="center" wrapText="1"/>
    </xf>
    <xf numFmtId="0" fontId="26" fillId="10" borderId="3" xfId="0" applyFont="1" applyFill="1" applyBorder="1" applyAlignment="1" applyProtection="1">
      <alignment horizontal="center" vertical="center" wrapText="1"/>
    </xf>
    <xf numFmtId="0" fontId="26" fillId="11" borderId="3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 wrapText="1"/>
    </xf>
    <xf numFmtId="0" fontId="20" fillId="3" borderId="19" xfId="0" applyNumberFormat="1" applyFont="1" applyFill="1" applyBorder="1" applyAlignment="1">
      <alignment horizontal="center"/>
    </xf>
    <xf numFmtId="0" fontId="35" fillId="14" borderId="46" xfId="0" applyNumberFormat="1" applyFont="1" applyFill="1" applyBorder="1" applyAlignment="1">
      <alignment horizontal="center" vertical="distributed"/>
    </xf>
    <xf numFmtId="0" fontId="13" fillId="0" borderId="7" xfId="0" applyNumberFormat="1" applyFont="1" applyFill="1" applyBorder="1" applyAlignment="1">
      <alignment horizontal="center" vertical="distributed"/>
    </xf>
    <xf numFmtId="0" fontId="0" fillId="9" borderId="14" xfId="0" applyNumberFormat="1" applyFont="1" applyFill="1" applyBorder="1" applyAlignment="1">
      <alignment vertical="center" wrapText="1"/>
    </xf>
    <xf numFmtId="0" fontId="0" fillId="9" borderId="34" xfId="0" applyFill="1" applyBorder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6" fillId="0" borderId="58" xfId="0" applyFont="1" applyBorder="1" applyAlignment="1" applyProtection="1">
      <alignment vertical="distributed"/>
    </xf>
    <xf numFmtId="0" fontId="39" fillId="0" borderId="58" xfId="0" applyFont="1" applyBorder="1" applyAlignment="1" applyProtection="1">
      <alignment vertical="distributed"/>
    </xf>
    <xf numFmtId="0" fontId="39" fillId="0" borderId="15" xfId="0" applyFont="1" applyBorder="1" applyAlignment="1" applyProtection="1">
      <alignment vertical="distributed"/>
    </xf>
    <xf numFmtId="0" fontId="39" fillId="0" borderId="0" xfId="0" applyFont="1" applyBorder="1" applyAlignment="1" applyProtection="1">
      <alignment vertical="distributed"/>
    </xf>
    <xf numFmtId="0" fontId="24" fillId="13" borderId="17" xfId="0" applyFont="1" applyFill="1" applyBorder="1" applyAlignment="1" applyProtection="1">
      <alignment horizontal="center" vertical="center" wrapText="1"/>
    </xf>
    <xf numFmtId="9" fontId="2" fillId="0" borderId="28" xfId="2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8" fillId="0" borderId="0" xfId="0" applyFont="1">
      <alignment vertical="center"/>
    </xf>
    <xf numFmtId="0" fontId="18" fillId="9" borderId="0" xfId="0" applyFont="1" applyFill="1" applyBorder="1" applyAlignment="1">
      <alignment vertical="distributed"/>
    </xf>
    <xf numFmtId="0" fontId="27" fillId="0" borderId="0" xfId="0" applyFont="1" applyAlignment="1">
      <alignment horizontal="center" vertical="center"/>
    </xf>
    <xf numFmtId="0" fontId="48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18" fillId="0" borderId="0" xfId="0" applyFont="1" applyFill="1">
      <alignment vertical="center"/>
    </xf>
    <xf numFmtId="0" fontId="51" fillId="0" borderId="0" xfId="0" applyFont="1">
      <alignment vertical="center"/>
    </xf>
    <xf numFmtId="0" fontId="51" fillId="0" borderId="0" xfId="0" applyFont="1" applyFill="1">
      <alignment vertical="center"/>
    </xf>
    <xf numFmtId="0" fontId="44" fillId="0" borderId="0" xfId="0" applyNumberFormat="1" applyFont="1" applyFill="1" applyBorder="1" applyAlignment="1">
      <alignment horizontal="center" wrapText="1"/>
    </xf>
    <xf numFmtId="0" fontId="54" fillId="12" borderId="59" xfId="0" applyFont="1" applyFill="1" applyBorder="1" applyAlignment="1" applyProtection="1">
      <alignment horizontal="center" vertical="center" wrapText="1"/>
    </xf>
    <xf numFmtId="0" fontId="54" fillId="12" borderId="25" xfId="0" applyFont="1" applyFill="1" applyBorder="1" applyAlignment="1" applyProtection="1">
      <alignment horizontal="center" vertical="center" wrapText="1"/>
    </xf>
    <xf numFmtId="0" fontId="53" fillId="13" borderId="59" xfId="0" applyFont="1" applyFill="1" applyBorder="1" applyAlignment="1" applyProtection="1">
      <alignment horizontal="center" vertical="center" wrapText="1"/>
    </xf>
    <xf numFmtId="0" fontId="53" fillId="13" borderId="60" xfId="0" applyFont="1" applyFill="1" applyBorder="1" applyAlignment="1" applyProtection="1">
      <alignment horizontal="center" vertical="center" wrapText="1"/>
    </xf>
    <xf numFmtId="0" fontId="54" fillId="10" borderId="26" xfId="0" applyFont="1" applyFill="1" applyBorder="1" applyAlignment="1" applyProtection="1">
      <alignment horizontal="center" vertical="center" wrapText="1"/>
    </xf>
    <xf numFmtId="0" fontId="54" fillId="10" borderId="25" xfId="0" applyFont="1" applyFill="1" applyBorder="1" applyAlignment="1" applyProtection="1">
      <alignment horizontal="center" vertical="center" wrapText="1"/>
    </xf>
    <xf numFmtId="0" fontId="54" fillId="11" borderId="59" xfId="0" applyFont="1" applyFill="1" applyBorder="1" applyAlignment="1" applyProtection="1">
      <alignment horizontal="center" vertical="center" wrapText="1"/>
    </xf>
    <xf numFmtId="0" fontId="54" fillId="11" borderId="60" xfId="0" applyFont="1" applyFill="1" applyBorder="1" applyAlignment="1" applyProtection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Fill="1">
      <alignment vertical="center"/>
    </xf>
    <xf numFmtId="0" fontId="55" fillId="0" borderId="0" xfId="0" applyFont="1" applyBorder="1" applyAlignment="1" applyProtection="1">
      <alignment vertical="distributed"/>
    </xf>
    <xf numFmtId="0" fontId="54" fillId="0" borderId="40" xfId="0" applyFont="1" applyBorder="1" applyAlignment="1" applyProtection="1">
      <alignment vertical="distributed"/>
    </xf>
    <xf numFmtId="0" fontId="54" fillId="0" borderId="11" xfId="0" applyFont="1" applyBorder="1" applyAlignment="1" applyProtection="1">
      <alignment horizontal="center" vertical="distributed"/>
    </xf>
    <xf numFmtId="9" fontId="57" fillId="0" borderId="13" xfId="2" applyFont="1" applyBorder="1" applyAlignment="1">
      <alignment horizontal="center" vertical="distributed"/>
    </xf>
    <xf numFmtId="0" fontId="52" fillId="0" borderId="11" xfId="2" applyNumberFormat="1" applyFont="1" applyBorder="1" applyAlignment="1">
      <alignment horizontal="center" vertical="distributed"/>
    </xf>
    <xf numFmtId="9" fontId="57" fillId="0" borderId="61" xfId="2" applyFont="1" applyBorder="1" applyAlignment="1">
      <alignment horizontal="center" vertical="distributed"/>
    </xf>
    <xf numFmtId="0" fontId="54" fillId="0" borderId="20" xfId="0" applyFont="1" applyBorder="1" applyAlignment="1" applyProtection="1">
      <alignment horizontal="center" vertical="distributed"/>
    </xf>
    <xf numFmtId="9" fontId="57" fillId="0" borderId="10" xfId="2" applyFont="1" applyBorder="1" applyAlignment="1">
      <alignment horizontal="center" vertical="distributed"/>
    </xf>
    <xf numFmtId="0" fontId="52" fillId="0" borderId="20" xfId="2" applyNumberFormat="1" applyFont="1" applyBorder="1" applyAlignment="1">
      <alignment horizontal="center" vertical="distributed"/>
    </xf>
    <xf numFmtId="9" fontId="57" fillId="0" borderId="62" xfId="2" applyFont="1" applyBorder="1" applyAlignment="1">
      <alignment horizontal="center" vertical="distributed"/>
    </xf>
    <xf numFmtId="0" fontId="28" fillId="0" borderId="0" xfId="0" applyFont="1" applyAlignment="1">
      <alignment horizontal="center" vertical="center"/>
    </xf>
    <xf numFmtId="0" fontId="28" fillId="0" borderId="0" xfId="0" applyFont="1" applyFill="1">
      <alignment vertical="center"/>
    </xf>
    <xf numFmtId="0" fontId="28" fillId="0" borderId="0" xfId="0" applyFont="1" applyAlignment="1">
      <alignment horizontal="center" vertical="distributed"/>
    </xf>
    <xf numFmtId="0" fontId="27" fillId="0" borderId="0" xfId="0" applyFont="1" applyFill="1" applyAlignment="1">
      <alignment horizontal="center" vertical="center"/>
    </xf>
    <xf numFmtId="0" fontId="54" fillId="0" borderId="42" xfId="0" applyFont="1" applyBorder="1" applyAlignment="1" applyProtection="1">
      <alignment vertical="distributed"/>
    </xf>
    <xf numFmtId="0" fontId="54" fillId="0" borderId="12" xfId="0" applyFont="1" applyBorder="1" applyAlignment="1" applyProtection="1">
      <alignment horizontal="center" vertical="distributed"/>
    </xf>
    <xf numFmtId="9" fontId="57" fillId="0" borderId="14" xfId="2" applyFont="1" applyBorder="1" applyAlignment="1">
      <alignment horizontal="center" vertical="distributed"/>
    </xf>
    <xf numFmtId="0" fontId="52" fillId="0" borderId="12" xfId="2" applyNumberFormat="1" applyFont="1" applyBorder="1" applyAlignment="1">
      <alignment horizontal="center" vertical="distributed"/>
    </xf>
    <xf numFmtId="9" fontId="57" fillId="0" borderId="63" xfId="2" applyFont="1" applyBorder="1" applyAlignment="1">
      <alignment horizontal="center" vertical="distributed"/>
    </xf>
    <xf numFmtId="0" fontId="5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distributed"/>
    </xf>
    <xf numFmtId="1" fontId="28" fillId="0" borderId="0" xfId="0" applyNumberFormat="1" applyFont="1" applyFill="1" applyBorder="1" applyAlignment="1">
      <alignment horizontal="center" vertical="distributed"/>
    </xf>
    <xf numFmtId="1" fontId="28" fillId="0" borderId="0" xfId="0" applyNumberFormat="1" applyFont="1" applyBorder="1" applyAlignment="1">
      <alignment horizontal="center" vertical="distributed"/>
    </xf>
    <xf numFmtId="1" fontId="28" fillId="0" borderId="0" xfId="0" applyNumberFormat="1" applyFont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0" fontId="59" fillId="3" borderId="36" xfId="0" applyNumberFormat="1" applyFont="1" applyFill="1" applyBorder="1" applyAlignment="1">
      <alignment horizontal="center" vertical="distributed"/>
    </xf>
    <xf numFmtId="0" fontId="60" fillId="0" borderId="36" xfId="0" applyFont="1" applyBorder="1" applyAlignment="1">
      <alignment horizontal="center" vertical="center"/>
    </xf>
    <xf numFmtId="0" fontId="61" fillId="0" borderId="58" xfId="0" applyNumberFormat="1" applyFont="1" applyFill="1" applyBorder="1" applyAlignment="1">
      <alignment horizontal="center" vertical="distributed"/>
    </xf>
    <xf numFmtId="1" fontId="47" fillId="0" borderId="58" xfId="0" applyNumberFormat="1" applyFont="1" applyBorder="1" applyAlignment="1">
      <alignment horizontal="center" vertical="center"/>
    </xf>
    <xf numFmtId="0" fontId="61" fillId="0" borderId="65" xfId="0" applyNumberFormat="1" applyFont="1" applyFill="1" applyBorder="1" applyAlignment="1">
      <alignment horizontal="center" vertical="distributed"/>
    </xf>
    <xf numFmtId="1" fontId="47" fillId="0" borderId="65" xfId="0" applyNumberFormat="1" applyFont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distributed"/>
    </xf>
    <xf numFmtId="0" fontId="62" fillId="0" borderId="0" xfId="0" applyFont="1" applyAlignment="1">
      <alignment horizontal="center" vertical="center"/>
    </xf>
    <xf numFmtId="0" fontId="62" fillId="0" borderId="0" xfId="0" applyFont="1">
      <alignment vertical="center"/>
    </xf>
    <xf numFmtId="1" fontId="62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distributed"/>
    </xf>
    <xf numFmtId="1" fontId="27" fillId="0" borderId="0" xfId="0" applyNumberFormat="1" applyFont="1" applyBorder="1" applyAlignment="1">
      <alignment horizontal="center" vertical="distributed"/>
    </xf>
    <xf numFmtId="1" fontId="63" fillId="0" borderId="0" xfId="0" applyNumberFormat="1" applyFont="1" applyAlignment="1">
      <alignment horizontal="center" vertical="center"/>
    </xf>
    <xf numFmtId="0" fontId="61" fillId="0" borderId="16" xfId="0" applyNumberFormat="1" applyFont="1" applyFill="1" applyBorder="1" applyAlignment="1">
      <alignment horizontal="center" vertical="distributed"/>
    </xf>
    <xf numFmtId="1" fontId="47" fillId="0" borderId="16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" fontId="50" fillId="0" borderId="0" xfId="2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distributed"/>
    </xf>
    <xf numFmtId="1" fontId="47" fillId="0" borderId="0" xfId="0" applyNumberFormat="1" applyFont="1" applyBorder="1" applyAlignment="1">
      <alignment horizontal="center" vertical="center"/>
    </xf>
    <xf numFmtId="18" fontId="61" fillId="0" borderId="65" xfId="0" applyNumberFormat="1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center" vertical="center"/>
    </xf>
    <xf numFmtId="165" fontId="61" fillId="0" borderId="0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distributed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0" fontId="49" fillId="0" borderId="15" xfId="0" applyNumberFormat="1" applyFont="1" applyFill="1" applyBorder="1" applyAlignment="1">
      <alignment horizontal="center" vertical="distributed"/>
    </xf>
    <xf numFmtId="0" fontId="49" fillId="0" borderId="36" xfId="0" applyNumberFormat="1" applyFont="1" applyFill="1" applyBorder="1" applyAlignment="1">
      <alignment horizontal="center" vertical="distributed"/>
    </xf>
    <xf numFmtId="0" fontId="49" fillId="0" borderId="37" xfId="0" applyNumberFormat="1" applyFont="1" applyFill="1" applyBorder="1" applyAlignment="1">
      <alignment horizontal="center" vertical="distributed"/>
    </xf>
    <xf numFmtId="0" fontId="61" fillId="0" borderId="56" xfId="0" applyNumberFormat="1" applyFont="1" applyFill="1" applyBorder="1" applyAlignment="1">
      <alignment horizontal="center" vertical="distributed"/>
    </xf>
    <xf numFmtId="9" fontId="61" fillId="0" borderId="40" xfId="2" applyFont="1" applyFill="1" applyBorder="1" applyAlignment="1">
      <alignment horizontal="center" vertical="distributed"/>
    </xf>
    <xf numFmtId="164" fontId="61" fillId="0" borderId="40" xfId="0" applyNumberFormat="1" applyFont="1" applyFill="1" applyBorder="1" applyAlignment="1">
      <alignment horizontal="center" vertical="distributed"/>
    </xf>
    <xf numFmtId="2" fontId="47" fillId="0" borderId="58" xfId="0" applyNumberFormat="1" applyFont="1" applyBorder="1" applyAlignment="1">
      <alignment horizontal="center" vertical="center"/>
    </xf>
    <xf numFmtId="9" fontId="61" fillId="0" borderId="53" xfId="2" applyFont="1" applyFill="1" applyBorder="1" applyAlignment="1">
      <alignment horizontal="center" vertical="distributed"/>
    </xf>
    <xf numFmtId="164" fontId="61" fillId="0" borderId="53" xfId="0" applyNumberFormat="1" applyFont="1" applyFill="1" applyBorder="1" applyAlignment="1">
      <alignment horizontal="center" vertical="distributed"/>
    </xf>
    <xf numFmtId="2" fontId="47" fillId="0" borderId="65" xfId="0" applyNumberFormat="1" applyFont="1" applyBorder="1" applyAlignment="1">
      <alignment horizontal="center" vertical="center"/>
    </xf>
    <xf numFmtId="0" fontId="61" fillId="0" borderId="53" xfId="0" applyNumberFormat="1" applyFont="1" applyFill="1" applyBorder="1" applyAlignment="1">
      <alignment horizontal="center" vertical="distributed"/>
    </xf>
    <xf numFmtId="9" fontId="61" fillId="0" borderId="57" xfId="2" applyFont="1" applyFill="1" applyBorder="1" applyAlignment="1">
      <alignment horizontal="center" vertical="distributed"/>
    </xf>
    <xf numFmtId="164" fontId="61" fillId="0" borderId="57" xfId="0" applyNumberFormat="1" applyFont="1" applyFill="1" applyBorder="1" applyAlignment="1">
      <alignment horizontal="center" vertical="distributed"/>
    </xf>
    <xf numFmtId="2" fontId="47" fillId="0" borderId="16" xfId="0" applyNumberFormat="1" applyFont="1" applyBorder="1" applyAlignment="1">
      <alignment horizontal="center" vertical="center"/>
    </xf>
    <xf numFmtId="0" fontId="61" fillId="9" borderId="15" xfId="0" applyNumberFormat="1" applyFont="1" applyFill="1" applyBorder="1" applyAlignment="1">
      <alignment horizontal="center" vertical="center" wrapText="1"/>
    </xf>
    <xf numFmtId="9" fontId="61" fillId="9" borderId="9" xfId="0" applyNumberFormat="1" applyFont="1" applyFill="1" applyBorder="1" applyAlignment="1">
      <alignment horizontal="center" vertical="center" wrapText="1"/>
    </xf>
    <xf numFmtId="164" fontId="61" fillId="0" borderId="9" xfId="0" applyNumberFormat="1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47" fillId="0" borderId="0" xfId="0" applyFont="1" applyBorder="1">
      <alignment vertical="center"/>
    </xf>
    <xf numFmtId="0" fontId="67" fillId="0" borderId="0" xfId="0" applyFont="1" applyFill="1" applyBorder="1" applyAlignment="1">
      <alignment horizontal="center" vertical="distributed"/>
    </xf>
    <xf numFmtId="0" fontId="68" fillId="0" borderId="3" xfId="0" applyFont="1" applyFill="1" applyBorder="1" applyAlignment="1">
      <alignment horizontal="center" vertical="distributed"/>
    </xf>
    <xf numFmtId="0" fontId="69" fillId="0" borderId="0" xfId="0" applyFont="1">
      <alignment vertical="center"/>
    </xf>
    <xf numFmtId="0" fontId="0" fillId="0" borderId="0" xfId="0" applyFill="1" applyBorder="1" applyAlignment="1"/>
    <xf numFmtId="0" fontId="61" fillId="9" borderId="0" xfId="0" applyFont="1" applyFill="1" applyBorder="1" applyAlignment="1">
      <alignment horizontal="left" vertical="distributed" wrapText="1"/>
    </xf>
    <xf numFmtId="0" fontId="61" fillId="0" borderId="40" xfId="0" applyNumberFormat="1" applyFont="1" applyFill="1" applyBorder="1" applyAlignment="1">
      <alignment horizontal="center" vertical="distributed"/>
    </xf>
    <xf numFmtId="0" fontId="61" fillId="0" borderId="54" xfId="0" applyNumberFormat="1" applyFont="1" applyFill="1" applyBorder="1" applyAlignment="1">
      <alignment horizontal="center" vertical="distributed"/>
    </xf>
    <xf numFmtId="0" fontId="61" fillId="0" borderId="57" xfId="0" applyNumberFormat="1" applyFont="1" applyFill="1" applyBorder="1" applyAlignment="1">
      <alignment horizontal="center" vertical="distributed"/>
    </xf>
    <xf numFmtId="1" fontId="47" fillId="0" borderId="41" xfId="0" applyNumberFormat="1" applyFont="1" applyBorder="1" applyAlignment="1">
      <alignment horizontal="center" vertical="center"/>
    </xf>
    <xf numFmtId="1" fontId="47" fillId="0" borderId="45" xfId="0" applyNumberFormat="1" applyFont="1" applyBorder="1" applyAlignment="1">
      <alignment horizontal="center" vertical="center"/>
    </xf>
    <xf numFmtId="1" fontId="47" fillId="0" borderId="55" xfId="0" applyNumberFormat="1" applyFont="1" applyBorder="1" applyAlignment="1">
      <alignment horizontal="center" vertical="center"/>
    </xf>
    <xf numFmtId="1" fontId="47" fillId="0" borderId="50" xfId="0" applyNumberFormat="1" applyFont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distributed"/>
    </xf>
    <xf numFmtId="0" fontId="68" fillId="0" borderId="62" xfId="0" applyFont="1" applyFill="1" applyBorder="1" applyAlignment="1">
      <alignment horizontal="center" vertical="distributed"/>
    </xf>
    <xf numFmtId="9" fontId="68" fillId="0" borderId="12" xfId="2" applyNumberFormat="1" applyFont="1" applyFill="1" applyBorder="1" applyAlignment="1">
      <alignment horizontal="center" vertical="distributed"/>
    </xf>
    <xf numFmtId="9" fontId="68" fillId="0" borderId="7" xfId="2" applyNumberFormat="1" applyFont="1" applyFill="1" applyBorder="1" applyAlignment="1">
      <alignment horizontal="center" vertical="distributed"/>
    </xf>
    <xf numFmtId="9" fontId="68" fillId="0" borderId="63" xfId="2" applyNumberFormat="1" applyFont="1" applyFill="1" applyBorder="1" applyAlignment="1">
      <alignment horizontal="center" vertical="distributed"/>
    </xf>
    <xf numFmtId="0" fontId="50" fillId="0" borderId="20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1" fontId="50" fillId="0" borderId="62" xfId="2" applyNumberFormat="1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1" fontId="50" fillId="0" borderId="60" xfId="2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" fontId="50" fillId="0" borderId="63" xfId="2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11" xfId="0" applyFont="1" applyBorder="1" applyAlignment="1">
      <alignment horizontal="center" vertical="distributed"/>
    </xf>
    <xf numFmtId="0" fontId="64" fillId="0" borderId="64" xfId="0" applyFont="1" applyBorder="1" applyAlignment="1">
      <alignment horizontal="center" vertical="distributed"/>
    </xf>
    <xf numFmtId="0" fontId="64" fillId="0" borderId="61" xfId="0" applyFont="1" applyBorder="1" applyAlignment="1">
      <alignment horizontal="center" vertical="distributed"/>
    </xf>
    <xf numFmtId="0" fontId="58" fillId="0" borderId="0" xfId="0" applyNumberFormat="1" applyFont="1" applyFill="1" applyBorder="1" applyAlignment="1">
      <alignment horizontal="center" vertical="distributed" wrapText="1"/>
    </xf>
    <xf numFmtId="0" fontId="28" fillId="0" borderId="0" xfId="0" applyNumberFormat="1" applyFont="1" applyFill="1" applyBorder="1" applyAlignment="1">
      <alignment horizontal="center"/>
    </xf>
    <xf numFmtId="2" fontId="28" fillId="0" borderId="0" xfId="2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4" fillId="17" borderId="3" xfId="0" applyFont="1" applyFill="1" applyBorder="1" applyAlignment="1" applyProtection="1">
      <alignment horizontal="center" vertical="center" wrapText="1"/>
    </xf>
    <xf numFmtId="0" fontId="24" fillId="18" borderId="3" xfId="0" applyFont="1" applyFill="1" applyBorder="1" applyAlignment="1" applyProtection="1">
      <alignment horizontal="center" vertical="center" wrapText="1"/>
    </xf>
    <xf numFmtId="0" fontId="26" fillId="9" borderId="3" xfId="0" applyFont="1" applyFill="1" applyBorder="1" applyAlignment="1" applyProtection="1">
      <alignment horizontal="center" vertical="center" wrapText="1"/>
    </xf>
    <xf numFmtId="0" fontId="0" fillId="0" borderId="25" xfId="0" applyBorder="1">
      <alignment vertical="center"/>
    </xf>
    <xf numFmtId="0" fontId="0" fillId="0" borderId="5" xfId="0" applyBorder="1">
      <alignment vertical="center"/>
    </xf>
    <xf numFmtId="0" fontId="0" fillId="9" borderId="5" xfId="0" applyFill="1" applyBorder="1">
      <alignment vertical="center"/>
    </xf>
    <xf numFmtId="0" fontId="0" fillId="0" borderId="4" xfId="0" applyBorder="1">
      <alignment vertical="center"/>
    </xf>
    <xf numFmtId="0" fontId="0" fillId="0" borderId="27" xfId="0" applyBorder="1">
      <alignment vertical="center"/>
    </xf>
    <xf numFmtId="0" fontId="0" fillId="0" borderId="1" xfId="0" applyBorder="1">
      <alignment vertical="center"/>
    </xf>
    <xf numFmtId="0" fontId="0" fillId="9" borderId="1" xfId="0" applyFill="1" applyBorder="1">
      <alignment vertical="center"/>
    </xf>
    <xf numFmtId="0" fontId="0" fillId="17" borderId="4" xfId="0" applyFill="1" applyBorder="1">
      <alignment vertical="center"/>
    </xf>
    <xf numFmtId="0" fontId="0" fillId="17" borderId="0" xfId="0" applyFill="1" applyBorder="1">
      <alignment vertical="center"/>
    </xf>
    <xf numFmtId="0" fontId="0" fillId="17" borderId="27" xfId="0" applyFill="1" applyBorder="1">
      <alignment vertical="center"/>
    </xf>
    <xf numFmtId="0" fontId="0" fillId="17" borderId="1" xfId="0" applyFill="1" applyBorder="1">
      <alignment vertical="center"/>
    </xf>
    <xf numFmtId="0" fontId="0" fillId="17" borderId="25" xfId="0" applyFill="1" applyBorder="1">
      <alignment vertical="center"/>
    </xf>
    <xf numFmtId="0" fontId="0" fillId="17" borderId="5" xfId="0" applyFill="1" applyBorder="1">
      <alignment vertical="center"/>
    </xf>
    <xf numFmtId="0" fontId="0" fillId="18" borderId="0" xfId="0" applyFill="1">
      <alignment vertical="center"/>
    </xf>
    <xf numFmtId="0" fontId="0" fillId="10" borderId="0" xfId="0" applyFill="1">
      <alignment vertical="center"/>
    </xf>
    <xf numFmtId="0" fontId="0" fillId="0" borderId="26" xfId="0" applyBorder="1">
      <alignment vertical="center"/>
    </xf>
    <xf numFmtId="0" fontId="0" fillId="0" borderId="2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26" fillId="12" borderId="3" xfId="0" applyFont="1" applyFill="1" applyBorder="1" applyAlignment="1" applyProtection="1">
      <alignment horizontal="center" vertical="center" wrapText="1"/>
    </xf>
    <xf numFmtId="0" fontId="24" fillId="13" borderId="17" xfId="0" applyFont="1" applyFill="1" applyBorder="1" applyAlignment="1" applyProtection="1">
      <alignment horizontal="center" vertical="center" wrapText="1"/>
    </xf>
    <xf numFmtId="0" fontId="24" fillId="13" borderId="3" xfId="0" applyFont="1" applyFill="1" applyBorder="1" applyAlignment="1" applyProtection="1">
      <alignment horizontal="center" vertical="center" wrapText="1"/>
    </xf>
    <xf numFmtId="0" fontId="26" fillId="10" borderId="3" xfId="0" applyFont="1" applyFill="1" applyBorder="1" applyAlignment="1" applyProtection="1">
      <alignment horizontal="center" vertical="center" wrapText="1"/>
    </xf>
    <xf numFmtId="0" fontId="26" fillId="11" borderId="3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167" fontId="2" fillId="9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protection locked="0"/>
    </xf>
    <xf numFmtId="0" fontId="3" fillId="0" borderId="17" xfId="0" applyNumberFormat="1" applyFont="1" applyFill="1" applyBorder="1" applyAlignment="1" applyProtection="1">
      <protection locked="0"/>
    </xf>
    <xf numFmtId="0" fontId="0" fillId="9" borderId="3" xfId="0" applyNumberForma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7" borderId="29" xfId="0" applyNumberFormat="1" applyFont="1" applyFill="1" applyBorder="1" applyAlignment="1">
      <alignment horizontal="center" vertical="distributed" wrapText="1"/>
    </xf>
    <xf numFmtId="0" fontId="1" fillId="7" borderId="30" xfId="0" applyNumberFormat="1" applyFont="1" applyFill="1" applyBorder="1" applyAlignment="1">
      <alignment horizontal="center" vertical="distributed" wrapText="1"/>
    </xf>
    <xf numFmtId="0" fontId="1" fillId="7" borderId="6" xfId="0" applyNumberFormat="1" applyFont="1" applyFill="1" applyBorder="1" applyAlignment="1">
      <alignment horizontal="center" vertical="distributed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42" xfId="0" applyNumberFormat="1" applyFont="1" applyFill="1" applyBorder="1" applyAlignment="1">
      <alignment horizontal="center" vertical="distributed"/>
    </xf>
    <xf numFmtId="0" fontId="1" fillId="0" borderId="43" xfId="0" applyNumberFormat="1" applyFont="1" applyFill="1" applyBorder="1" applyAlignment="1">
      <alignment horizontal="center" vertical="distributed"/>
    </xf>
    <xf numFmtId="0" fontId="1" fillId="0" borderId="44" xfId="0" applyNumberFormat="1" applyFont="1" applyFill="1" applyBorder="1" applyAlignment="1">
      <alignment horizontal="center" vertical="distributed"/>
    </xf>
    <xf numFmtId="0" fontId="41" fillId="8" borderId="31" xfId="0" applyFont="1" applyFill="1" applyBorder="1" applyAlignment="1">
      <alignment horizontal="center" vertical="center"/>
    </xf>
    <xf numFmtId="0" fontId="41" fillId="8" borderId="32" xfId="0" applyFont="1" applyFill="1" applyBorder="1" applyAlignment="1">
      <alignment horizontal="center" vertical="center"/>
    </xf>
    <xf numFmtId="0" fontId="41" fillId="8" borderId="37" xfId="0" applyFont="1" applyFill="1" applyBorder="1" applyAlignment="1">
      <alignment horizontal="center" vertical="center"/>
    </xf>
    <xf numFmtId="0" fontId="41" fillId="16" borderId="2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6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distributed" wrapText="1"/>
    </xf>
    <xf numFmtId="0" fontId="2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center" vertical="distributed"/>
    </xf>
    <xf numFmtId="0" fontId="33" fillId="0" borderId="0" xfId="0" applyFont="1" applyFill="1" applyBorder="1" applyAlignment="1" applyProtection="1">
      <alignment horizontal="center" vertical="distributed"/>
    </xf>
    <xf numFmtId="0" fontId="26" fillId="0" borderId="0" xfId="0" applyFont="1" applyFill="1" applyBorder="1" applyAlignment="1" applyProtection="1">
      <alignment horizontal="center" vertical="distributed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/>
    </xf>
    <xf numFmtId="0" fontId="1" fillId="6" borderId="3" xfId="0" applyNumberFormat="1" applyFont="1" applyFill="1" applyBorder="1" applyAlignment="1">
      <alignment horizontal="center" vertical="distributed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34" fillId="15" borderId="31" xfId="0" applyFont="1" applyFill="1" applyBorder="1" applyAlignment="1" applyProtection="1">
      <alignment horizontal="center" vertical="distributed"/>
    </xf>
    <xf numFmtId="0" fontId="34" fillId="15" borderId="32" xfId="0" applyFont="1" applyFill="1" applyBorder="1" applyAlignment="1" applyProtection="1">
      <alignment horizontal="center" vertical="distributed"/>
    </xf>
    <xf numFmtId="0" fontId="34" fillId="15" borderId="33" xfId="0" applyFont="1" applyFill="1" applyBorder="1" applyAlignment="1" applyProtection="1">
      <alignment horizontal="center" vertical="distributed"/>
    </xf>
    <xf numFmtId="0" fontId="34" fillId="15" borderId="8" xfId="0" applyFont="1" applyFill="1" applyBorder="1" applyAlignment="1" applyProtection="1">
      <alignment horizontal="center" vertical="distributed"/>
    </xf>
    <xf numFmtId="0" fontId="34" fillId="15" borderId="34" xfId="0" applyFont="1" applyFill="1" applyBorder="1" applyAlignment="1" applyProtection="1">
      <alignment horizontal="center" vertical="distributed"/>
    </xf>
    <xf numFmtId="0" fontId="34" fillId="15" borderId="35" xfId="0" applyFont="1" applyFill="1" applyBorder="1" applyAlignment="1" applyProtection="1">
      <alignment horizontal="center" vertical="distributed"/>
    </xf>
    <xf numFmtId="0" fontId="17" fillId="15" borderId="10" xfId="0" applyNumberFormat="1" applyFont="1" applyFill="1" applyBorder="1" applyAlignment="1">
      <alignment horizontal="center" vertical="distributed" wrapText="1"/>
    </xf>
    <xf numFmtId="0" fontId="17" fillId="15" borderId="18" xfId="0" applyNumberFormat="1" applyFont="1" applyFill="1" applyBorder="1" applyAlignment="1">
      <alignment horizontal="center" vertical="distributed" wrapText="1"/>
    </xf>
    <xf numFmtId="0" fontId="17" fillId="15" borderId="17" xfId="0" applyNumberFormat="1" applyFont="1" applyFill="1" applyBorder="1" applyAlignment="1">
      <alignment horizontal="center" vertical="distributed" wrapText="1"/>
    </xf>
    <xf numFmtId="0" fontId="26" fillId="9" borderId="3" xfId="0" applyFont="1" applyFill="1" applyBorder="1" applyAlignment="1" applyProtection="1">
      <alignment horizontal="center" wrapText="1"/>
    </xf>
    <xf numFmtId="0" fontId="26" fillId="9" borderId="34" xfId="0" applyFont="1" applyFill="1" applyBorder="1" applyAlignment="1" applyProtection="1">
      <alignment horizontal="center" wrapText="1"/>
    </xf>
    <xf numFmtId="0" fontId="26" fillId="9" borderId="24" xfId="0" applyFont="1" applyFill="1" applyBorder="1" applyAlignment="1" applyProtection="1">
      <alignment horizontal="center" wrapText="1"/>
    </xf>
    <xf numFmtId="0" fontId="26" fillId="9" borderId="8" xfId="0" applyFont="1" applyFill="1" applyBorder="1" applyAlignment="1" applyProtection="1">
      <alignment horizontal="center" wrapText="1"/>
    </xf>
    <xf numFmtId="0" fontId="26" fillId="12" borderId="3" xfId="0" applyFont="1" applyFill="1" applyBorder="1" applyAlignment="1" applyProtection="1">
      <alignment horizontal="center" vertical="center" wrapText="1"/>
    </xf>
    <xf numFmtId="0" fontId="24" fillId="13" borderId="17" xfId="0" applyFont="1" applyFill="1" applyBorder="1" applyAlignment="1" applyProtection="1">
      <alignment horizontal="center" vertical="center" wrapText="1"/>
    </xf>
    <xf numFmtId="0" fontId="24" fillId="13" borderId="3" xfId="0" applyFont="1" applyFill="1" applyBorder="1" applyAlignment="1" applyProtection="1">
      <alignment horizontal="center" vertical="center" wrapText="1"/>
    </xf>
    <xf numFmtId="0" fontId="26" fillId="10" borderId="3" xfId="0" applyFont="1" applyFill="1" applyBorder="1" applyAlignment="1" applyProtection="1">
      <alignment horizontal="center" vertical="center" wrapText="1"/>
    </xf>
    <xf numFmtId="0" fontId="26" fillId="11" borderId="3" xfId="0" applyFont="1" applyFill="1" applyBorder="1" applyAlignment="1" applyProtection="1">
      <alignment horizontal="center" vertical="center" wrapText="1"/>
    </xf>
    <xf numFmtId="0" fontId="38" fillId="12" borderId="31" xfId="0" applyFont="1" applyFill="1" applyBorder="1" applyAlignment="1" applyProtection="1">
      <alignment horizontal="center" vertical="center" wrapText="1"/>
    </xf>
    <xf numFmtId="0" fontId="38" fillId="12" borderId="37" xfId="0" applyFont="1" applyFill="1" applyBorder="1" applyAlignment="1" applyProtection="1">
      <alignment horizontal="center" vertical="center" wrapText="1"/>
    </xf>
    <xf numFmtId="0" fontId="38" fillId="12" borderId="38" xfId="0" applyFont="1" applyFill="1" applyBorder="1" applyAlignment="1" applyProtection="1">
      <alignment horizontal="center" vertical="center" wrapText="1"/>
    </xf>
    <xf numFmtId="0" fontId="38" fillId="12" borderId="39" xfId="0" applyFont="1" applyFill="1" applyBorder="1" applyAlignment="1" applyProtection="1">
      <alignment horizontal="center" vertical="center" wrapText="1"/>
    </xf>
    <xf numFmtId="0" fontId="38" fillId="12" borderId="8" xfId="0" applyFont="1" applyFill="1" applyBorder="1" applyAlignment="1" applyProtection="1">
      <alignment horizontal="center" vertical="center" wrapText="1"/>
    </xf>
    <xf numFmtId="0" fontId="38" fillId="12" borderId="24" xfId="0" applyFont="1" applyFill="1" applyBorder="1" applyAlignment="1" applyProtection="1">
      <alignment horizontal="center" vertical="center" wrapText="1"/>
    </xf>
    <xf numFmtId="0" fontId="24" fillId="13" borderId="31" xfId="0" applyFont="1" applyFill="1" applyBorder="1" applyAlignment="1" applyProtection="1">
      <alignment horizontal="center" vertical="center" wrapText="1"/>
    </xf>
    <xf numFmtId="0" fontId="24" fillId="13" borderId="37" xfId="0" applyFont="1" applyFill="1" applyBorder="1" applyAlignment="1" applyProtection="1">
      <alignment horizontal="center" vertical="center" wrapText="1"/>
    </xf>
    <xf numFmtId="0" fontId="24" fillId="13" borderId="38" xfId="0" applyFont="1" applyFill="1" applyBorder="1" applyAlignment="1" applyProtection="1">
      <alignment horizontal="center" vertical="center" wrapText="1"/>
    </xf>
    <xf numFmtId="0" fontId="24" fillId="13" borderId="39" xfId="0" applyFont="1" applyFill="1" applyBorder="1" applyAlignment="1" applyProtection="1">
      <alignment horizontal="center" vertical="center" wrapText="1"/>
    </xf>
    <xf numFmtId="0" fontId="24" fillId="13" borderId="8" xfId="0" applyFont="1" applyFill="1" applyBorder="1" applyAlignment="1" applyProtection="1">
      <alignment horizontal="center" vertical="center" wrapText="1"/>
    </xf>
    <xf numFmtId="0" fontId="24" fillId="13" borderId="24" xfId="0" applyFont="1" applyFill="1" applyBorder="1" applyAlignment="1" applyProtection="1">
      <alignment horizontal="center" vertical="center" wrapText="1"/>
    </xf>
    <xf numFmtId="0" fontId="38" fillId="10" borderId="31" xfId="0" applyFont="1" applyFill="1" applyBorder="1" applyAlignment="1" applyProtection="1">
      <alignment horizontal="center" vertical="center" wrapText="1"/>
    </xf>
    <xf numFmtId="0" fontId="38" fillId="10" borderId="37" xfId="0" applyFont="1" applyFill="1" applyBorder="1" applyAlignment="1" applyProtection="1">
      <alignment horizontal="center" vertical="center" wrapText="1"/>
    </xf>
    <xf numFmtId="0" fontId="38" fillId="10" borderId="38" xfId="0" applyFont="1" applyFill="1" applyBorder="1" applyAlignment="1" applyProtection="1">
      <alignment horizontal="center" vertical="center" wrapText="1"/>
    </xf>
    <xf numFmtId="0" fontId="38" fillId="10" borderId="39" xfId="0" applyFont="1" applyFill="1" applyBorder="1" applyAlignment="1" applyProtection="1">
      <alignment horizontal="center" vertical="center" wrapText="1"/>
    </xf>
    <xf numFmtId="0" fontId="38" fillId="10" borderId="8" xfId="0" applyFont="1" applyFill="1" applyBorder="1" applyAlignment="1" applyProtection="1">
      <alignment horizontal="center" vertical="center" wrapText="1"/>
    </xf>
    <xf numFmtId="0" fontId="38" fillId="10" borderId="24" xfId="0" applyFont="1" applyFill="1" applyBorder="1" applyAlignment="1" applyProtection="1">
      <alignment horizontal="center" vertical="center" wrapText="1"/>
    </xf>
    <xf numFmtId="0" fontId="38" fillId="11" borderId="31" xfId="0" applyFont="1" applyFill="1" applyBorder="1" applyAlignment="1" applyProtection="1">
      <alignment horizontal="center" vertical="center" wrapText="1"/>
    </xf>
    <xf numFmtId="0" fontId="38" fillId="11" borderId="37" xfId="0" applyFont="1" applyFill="1" applyBorder="1" applyAlignment="1" applyProtection="1">
      <alignment horizontal="center" vertical="center" wrapText="1"/>
    </xf>
    <xf numFmtId="0" fontId="38" fillId="11" borderId="38" xfId="0" applyFont="1" applyFill="1" applyBorder="1" applyAlignment="1" applyProtection="1">
      <alignment horizontal="center" vertical="center" wrapText="1"/>
    </xf>
    <xf numFmtId="0" fontId="38" fillId="11" borderId="39" xfId="0" applyFont="1" applyFill="1" applyBorder="1" applyAlignment="1" applyProtection="1">
      <alignment horizontal="center" vertical="center" wrapText="1"/>
    </xf>
    <xf numFmtId="0" fontId="38" fillId="11" borderId="8" xfId="0" applyFont="1" applyFill="1" applyBorder="1" applyAlignment="1" applyProtection="1">
      <alignment horizontal="center" vertical="center" wrapText="1"/>
    </xf>
    <xf numFmtId="0" fontId="38" fillId="11" borderId="24" xfId="0" applyFont="1" applyFill="1" applyBorder="1" applyAlignment="1" applyProtection="1">
      <alignment horizontal="center" vertical="center" wrapText="1"/>
    </xf>
    <xf numFmtId="0" fontId="26" fillId="9" borderId="32" xfId="0" applyFont="1" applyFill="1" applyBorder="1" applyAlignment="1" applyProtection="1">
      <alignment horizontal="center" wrapText="1"/>
    </xf>
    <xf numFmtId="0" fontId="26" fillId="9" borderId="37" xfId="0" applyFont="1" applyFill="1" applyBorder="1" applyAlignment="1" applyProtection="1">
      <alignment horizontal="center" wrapText="1"/>
    </xf>
    <xf numFmtId="0" fontId="26" fillId="9" borderId="31" xfId="0" applyFont="1" applyFill="1" applyBorder="1" applyAlignment="1" applyProtection="1">
      <alignment horizontal="center" wrapText="1"/>
    </xf>
    <xf numFmtId="0" fontId="21" fillId="0" borderId="10" xfId="0" applyNumberFormat="1" applyFont="1" applyFill="1" applyBorder="1" applyAlignment="1">
      <alignment horizontal="center" vertical="distributed" wrapText="1"/>
    </xf>
    <xf numFmtId="0" fontId="21" fillId="0" borderId="18" xfId="0" applyNumberFormat="1" applyFont="1" applyFill="1" applyBorder="1" applyAlignment="1">
      <alignment horizontal="center" vertical="distributed" wrapText="1"/>
    </xf>
    <xf numFmtId="0" fontId="21" fillId="0" borderId="17" xfId="0" applyNumberFormat="1" applyFont="1" applyFill="1" applyBorder="1" applyAlignment="1">
      <alignment horizontal="center" vertical="distributed" wrapText="1"/>
    </xf>
    <xf numFmtId="0" fontId="41" fillId="8" borderId="40" xfId="0" applyFont="1" applyFill="1" applyBorder="1" applyAlignment="1">
      <alignment horizontal="center" vertical="center"/>
    </xf>
    <xf numFmtId="0" fontId="41" fillId="8" borderId="52" xfId="0" applyFont="1" applyFill="1" applyBorder="1" applyAlignment="1">
      <alignment horizontal="center" vertical="center"/>
    </xf>
    <xf numFmtId="0" fontId="41" fillId="8" borderId="41" xfId="0" applyFont="1" applyFill="1" applyBorder="1" applyAlignment="1">
      <alignment horizontal="center" vertical="center"/>
    </xf>
    <xf numFmtId="0" fontId="0" fillId="9" borderId="25" xfId="0" applyNumberFormat="1" applyFill="1" applyBorder="1" applyAlignment="1">
      <alignment horizontal="left" vertical="center" wrapText="1"/>
    </xf>
    <xf numFmtId="0" fontId="0" fillId="9" borderId="5" xfId="0" applyNumberFormat="1" applyFill="1" applyBorder="1" applyAlignment="1">
      <alignment horizontal="left" vertical="center" wrapText="1"/>
    </xf>
    <xf numFmtId="0" fontId="0" fillId="9" borderId="26" xfId="0" applyNumberFormat="1" applyFill="1" applyBorder="1" applyAlignment="1">
      <alignment horizontal="left" vertical="center" wrapText="1"/>
    </xf>
    <xf numFmtId="0" fontId="0" fillId="9" borderId="4" xfId="0" applyNumberFormat="1" applyFill="1" applyBorder="1" applyAlignment="1">
      <alignment horizontal="left" vertical="center" wrapText="1"/>
    </xf>
    <xf numFmtId="0" fontId="0" fillId="9" borderId="0" xfId="0" applyNumberFormat="1" applyFill="1" applyBorder="1" applyAlignment="1">
      <alignment horizontal="left" vertical="center" wrapText="1"/>
    </xf>
    <xf numFmtId="0" fontId="0" fillId="9" borderId="2" xfId="0" applyNumberFormat="1" applyFill="1" applyBorder="1" applyAlignment="1">
      <alignment horizontal="left" vertical="center" wrapText="1"/>
    </xf>
    <xf numFmtId="0" fontId="0" fillId="9" borderId="27" xfId="0" applyNumberFormat="1" applyFill="1" applyBorder="1" applyAlignment="1">
      <alignment horizontal="left" vertical="center" wrapText="1"/>
    </xf>
    <xf numFmtId="0" fontId="0" fillId="9" borderId="1" xfId="0" applyNumberFormat="1" applyFill="1" applyBorder="1" applyAlignment="1">
      <alignment horizontal="left" vertical="center" wrapText="1"/>
    </xf>
    <xf numFmtId="0" fontId="0" fillId="9" borderId="28" xfId="0" applyNumberFormat="1" applyFill="1" applyBorder="1" applyAlignment="1">
      <alignment horizontal="left" vertical="center" wrapText="1"/>
    </xf>
    <xf numFmtId="0" fontId="22" fillId="12" borderId="25" xfId="0" applyFont="1" applyFill="1" applyBorder="1" applyAlignment="1" applyProtection="1">
      <alignment horizontal="left" vertical="center" wrapText="1"/>
    </xf>
    <xf numFmtId="0" fontId="22" fillId="12" borderId="5" xfId="0" applyFont="1" applyFill="1" applyBorder="1" applyAlignment="1" applyProtection="1">
      <alignment horizontal="left" vertical="center" wrapText="1"/>
    </xf>
    <xf numFmtId="0" fontId="22" fillId="12" borderId="26" xfId="0" applyFont="1" applyFill="1" applyBorder="1" applyAlignment="1" applyProtection="1">
      <alignment horizontal="left" vertical="center" wrapText="1"/>
    </xf>
    <xf numFmtId="0" fontId="22" fillId="12" borderId="4" xfId="0" applyFont="1" applyFill="1" applyBorder="1" applyAlignment="1" applyProtection="1">
      <alignment horizontal="left" vertical="center" wrapText="1"/>
    </xf>
    <xf numFmtId="0" fontId="22" fillId="12" borderId="0" xfId="0" applyFont="1" applyFill="1" applyBorder="1" applyAlignment="1" applyProtection="1">
      <alignment horizontal="left" vertical="center" wrapText="1"/>
    </xf>
    <xf numFmtId="0" fontId="22" fillId="12" borderId="2" xfId="0" applyFont="1" applyFill="1" applyBorder="1" applyAlignment="1" applyProtection="1">
      <alignment horizontal="left" vertical="center" wrapText="1"/>
    </xf>
    <xf numFmtId="0" fontId="22" fillId="12" borderId="27" xfId="0" applyFont="1" applyFill="1" applyBorder="1" applyAlignment="1" applyProtection="1">
      <alignment horizontal="left" vertical="center" wrapText="1"/>
    </xf>
    <xf numFmtId="0" fontId="22" fillId="12" borderId="1" xfId="0" applyFont="1" applyFill="1" applyBorder="1" applyAlignment="1" applyProtection="1">
      <alignment horizontal="left" vertical="center" wrapText="1"/>
    </xf>
    <xf numFmtId="0" fontId="22" fillId="12" borderId="28" xfId="0" applyFont="1" applyFill="1" applyBorder="1" applyAlignment="1" applyProtection="1">
      <alignment horizontal="left" vertical="center" wrapText="1"/>
    </xf>
    <xf numFmtId="0" fontId="0" fillId="9" borderId="53" xfId="0" applyNumberFormat="1" applyFill="1" applyBorder="1" applyAlignment="1">
      <alignment horizontal="left" vertical="center" wrapText="1"/>
    </xf>
    <xf numFmtId="0" fontId="0" fillId="9" borderId="18" xfId="0" applyNumberFormat="1" applyFill="1" applyBorder="1" applyAlignment="1">
      <alignment horizontal="left" vertical="center" wrapText="1"/>
    </xf>
    <xf numFmtId="0" fontId="0" fillId="9" borderId="45" xfId="0" applyNumberFormat="1" applyFill="1" applyBorder="1" applyAlignment="1">
      <alignment horizontal="left" vertical="center" wrapText="1"/>
    </xf>
    <xf numFmtId="0" fontId="0" fillId="9" borderId="54" xfId="0" applyNumberFormat="1" applyFill="1" applyBorder="1" applyAlignment="1">
      <alignment horizontal="left" vertical="center" wrapText="1"/>
    </xf>
    <xf numFmtId="0" fontId="0" fillId="9" borderId="55" xfId="0" applyNumberFormat="1" applyFill="1" applyBorder="1" applyAlignment="1">
      <alignment horizontal="left" vertical="center" wrapText="1"/>
    </xf>
    <xf numFmtId="0" fontId="0" fillId="9" borderId="38" xfId="0" applyNumberFormat="1" applyFill="1" applyBorder="1" applyAlignment="1">
      <alignment horizontal="left" vertical="center" wrapText="1"/>
    </xf>
    <xf numFmtId="0" fontId="0" fillId="9" borderId="39" xfId="0" applyNumberFormat="1" applyFill="1" applyBorder="1" applyAlignment="1">
      <alignment horizontal="left" vertical="center" wrapText="1"/>
    </xf>
    <xf numFmtId="0" fontId="0" fillId="9" borderId="56" xfId="0" applyNumberFormat="1" applyFill="1" applyBorder="1" applyAlignment="1">
      <alignment horizontal="left" vertical="center" wrapText="1"/>
    </xf>
    <xf numFmtId="0" fontId="0" fillId="9" borderId="51" xfId="0" applyNumberFormat="1" applyFill="1" applyBorder="1" applyAlignment="1">
      <alignment horizontal="left" vertical="center" wrapText="1"/>
    </xf>
    <xf numFmtId="0" fontId="23" fillId="13" borderId="25" xfId="0" applyFont="1" applyFill="1" applyBorder="1" applyAlignment="1" applyProtection="1">
      <alignment horizontal="left" vertical="center" wrapText="1"/>
    </xf>
    <xf numFmtId="0" fontId="23" fillId="13" borderId="5" xfId="0" applyFont="1" applyFill="1" applyBorder="1" applyAlignment="1" applyProtection="1">
      <alignment horizontal="left" vertical="center" wrapText="1"/>
    </xf>
    <xf numFmtId="0" fontId="23" fillId="13" borderId="26" xfId="0" applyFont="1" applyFill="1" applyBorder="1" applyAlignment="1" applyProtection="1">
      <alignment horizontal="left" vertical="center" wrapText="1"/>
    </xf>
    <xf numFmtId="0" fontId="23" fillId="13" borderId="4" xfId="0" applyFont="1" applyFill="1" applyBorder="1" applyAlignment="1" applyProtection="1">
      <alignment horizontal="left" vertical="center" wrapText="1"/>
    </xf>
    <xf numFmtId="0" fontId="23" fillId="13" borderId="0" xfId="0" applyFont="1" applyFill="1" applyBorder="1" applyAlignment="1" applyProtection="1">
      <alignment horizontal="left" vertical="center" wrapText="1"/>
    </xf>
    <xf numFmtId="0" fontId="23" fillId="13" borderId="2" xfId="0" applyFont="1" applyFill="1" applyBorder="1" applyAlignment="1" applyProtection="1">
      <alignment horizontal="left" vertical="center" wrapText="1"/>
    </xf>
    <xf numFmtId="0" fontId="23" fillId="13" borderId="27" xfId="0" applyFont="1" applyFill="1" applyBorder="1" applyAlignment="1" applyProtection="1">
      <alignment horizontal="left" vertical="center" wrapText="1"/>
    </xf>
    <xf numFmtId="0" fontId="23" fillId="13" borderId="1" xfId="0" applyFont="1" applyFill="1" applyBorder="1" applyAlignment="1" applyProtection="1">
      <alignment horizontal="left" vertical="center" wrapText="1"/>
    </xf>
    <xf numFmtId="0" fontId="23" fillId="13" borderId="28" xfId="0" applyFont="1" applyFill="1" applyBorder="1" applyAlignment="1" applyProtection="1">
      <alignment horizontal="left" vertical="center" wrapText="1"/>
    </xf>
    <xf numFmtId="0" fontId="0" fillId="9" borderId="10" xfId="0" applyNumberFormat="1" applyFill="1" applyBorder="1" applyAlignment="1">
      <alignment horizontal="left" vertical="center" wrapText="1"/>
    </xf>
    <xf numFmtId="0" fontId="0" fillId="9" borderId="17" xfId="0" applyNumberFormat="1" applyFill="1" applyBorder="1" applyAlignment="1">
      <alignment horizontal="left" vertical="center" wrapText="1"/>
    </xf>
    <xf numFmtId="0" fontId="0" fillId="9" borderId="5" xfId="0" applyNumberFormat="1" applyFill="1" applyBorder="1" applyAlignment="1">
      <alignment horizontal="left" vertical="center"/>
    </xf>
    <xf numFmtId="0" fontId="0" fillId="9" borderId="26" xfId="0" applyNumberFormat="1" applyFill="1" applyBorder="1" applyAlignment="1">
      <alignment horizontal="left" vertical="center"/>
    </xf>
    <xf numFmtId="0" fontId="0" fillId="9" borderId="27" xfId="0" applyNumberFormat="1" applyFill="1" applyBorder="1" applyAlignment="1">
      <alignment horizontal="left" vertical="center"/>
    </xf>
    <xf numFmtId="0" fontId="0" fillId="9" borderId="1" xfId="0" applyNumberFormat="1" applyFill="1" applyBorder="1" applyAlignment="1">
      <alignment horizontal="left" vertical="center"/>
    </xf>
    <xf numFmtId="0" fontId="0" fillId="9" borderId="28" xfId="0" applyNumberFormat="1" applyFill="1" applyBorder="1" applyAlignment="1">
      <alignment horizontal="left" vertical="center"/>
    </xf>
    <xf numFmtId="0" fontId="22" fillId="10" borderId="25" xfId="0" applyFont="1" applyFill="1" applyBorder="1" applyAlignment="1" applyProtection="1">
      <alignment horizontal="left" vertical="center" wrapText="1"/>
    </xf>
    <xf numFmtId="0" fontId="22" fillId="10" borderId="5" xfId="0" applyFont="1" applyFill="1" applyBorder="1" applyAlignment="1" applyProtection="1">
      <alignment horizontal="left" vertical="center" wrapText="1"/>
    </xf>
    <xf numFmtId="0" fontId="22" fillId="10" borderId="26" xfId="0" applyFont="1" applyFill="1" applyBorder="1" applyAlignment="1" applyProtection="1">
      <alignment horizontal="left" vertical="center" wrapText="1"/>
    </xf>
    <xf numFmtId="0" fontId="22" fillId="10" borderId="4" xfId="0" applyFont="1" applyFill="1" applyBorder="1" applyAlignment="1" applyProtection="1">
      <alignment horizontal="left" vertical="center" wrapText="1"/>
    </xf>
    <xf numFmtId="0" fontId="22" fillId="10" borderId="0" xfId="0" applyFont="1" applyFill="1" applyBorder="1" applyAlignment="1" applyProtection="1">
      <alignment horizontal="left" vertical="center" wrapText="1"/>
    </xf>
    <xf numFmtId="0" fontId="22" fillId="10" borderId="2" xfId="0" applyFont="1" applyFill="1" applyBorder="1" applyAlignment="1" applyProtection="1">
      <alignment horizontal="left" vertical="center" wrapText="1"/>
    </xf>
    <xf numFmtId="0" fontId="22" fillId="10" borderId="27" xfId="0" applyFont="1" applyFill="1" applyBorder="1" applyAlignment="1" applyProtection="1">
      <alignment horizontal="left" vertical="center" wrapText="1"/>
    </xf>
    <xf numFmtId="0" fontId="22" fillId="10" borderId="1" xfId="0" applyFont="1" applyFill="1" applyBorder="1" applyAlignment="1" applyProtection="1">
      <alignment horizontal="left" vertical="center" wrapText="1"/>
    </xf>
    <xf numFmtId="0" fontId="22" fillId="10" borderId="28" xfId="0" applyFont="1" applyFill="1" applyBorder="1" applyAlignment="1" applyProtection="1">
      <alignment horizontal="left" vertical="center" wrapText="1"/>
    </xf>
    <xf numFmtId="0" fontId="22" fillId="11" borderId="25" xfId="0" applyFont="1" applyFill="1" applyBorder="1" applyAlignment="1" applyProtection="1">
      <alignment horizontal="left" vertical="center" wrapText="1"/>
    </xf>
    <xf numFmtId="0" fontId="22" fillId="11" borderId="5" xfId="0" applyFont="1" applyFill="1" applyBorder="1" applyAlignment="1" applyProtection="1">
      <alignment horizontal="left" vertical="center" wrapText="1"/>
    </xf>
    <xf numFmtId="0" fontId="22" fillId="11" borderId="26" xfId="0" applyFont="1" applyFill="1" applyBorder="1" applyAlignment="1" applyProtection="1">
      <alignment horizontal="left" vertical="center" wrapText="1"/>
    </xf>
    <xf numFmtId="0" fontId="22" fillId="11" borderId="4" xfId="0" applyFont="1" applyFill="1" applyBorder="1" applyAlignment="1" applyProtection="1">
      <alignment horizontal="left" vertical="center" wrapText="1"/>
    </xf>
    <xf numFmtId="0" fontId="22" fillId="11" borderId="0" xfId="0" applyFont="1" applyFill="1" applyBorder="1" applyAlignment="1" applyProtection="1">
      <alignment horizontal="left" vertical="center" wrapText="1"/>
    </xf>
    <xf numFmtId="0" fontId="22" fillId="11" borderId="2" xfId="0" applyFont="1" applyFill="1" applyBorder="1" applyAlignment="1" applyProtection="1">
      <alignment horizontal="left" vertical="center" wrapText="1"/>
    </xf>
    <xf numFmtId="0" fontId="22" fillId="11" borderId="49" xfId="0" applyFont="1" applyFill="1" applyBorder="1" applyAlignment="1" applyProtection="1">
      <alignment horizontal="left" vertical="center" wrapText="1"/>
    </xf>
    <xf numFmtId="0" fontId="22" fillId="11" borderId="34" xfId="0" applyFont="1" applyFill="1" applyBorder="1" applyAlignment="1" applyProtection="1">
      <alignment horizontal="left" vertical="center" wrapText="1"/>
    </xf>
    <xf numFmtId="0" fontId="22" fillId="11" borderId="35" xfId="0" applyFont="1" applyFill="1" applyBorder="1" applyAlignment="1" applyProtection="1">
      <alignment horizontal="left" vertical="center" wrapText="1"/>
    </xf>
    <xf numFmtId="0" fontId="0" fillId="9" borderId="14" xfId="0" applyNumberFormat="1" applyFill="1" applyBorder="1" applyAlignment="1">
      <alignment horizontal="left" vertical="center" wrapText="1"/>
    </xf>
    <xf numFmtId="0" fontId="0" fillId="9" borderId="47" xfId="0" applyNumberFormat="1" applyFill="1" applyBorder="1" applyAlignment="1">
      <alignment horizontal="left" vertical="center" wrapText="1"/>
    </xf>
    <xf numFmtId="0" fontId="0" fillId="9" borderId="48" xfId="0" applyNumberFormat="1" applyFill="1" applyBorder="1" applyAlignment="1">
      <alignment horizontal="left" vertical="center" wrapText="1"/>
    </xf>
    <xf numFmtId="0" fontId="0" fillId="9" borderId="57" xfId="0" applyNumberFormat="1" applyFill="1" applyBorder="1" applyAlignment="1">
      <alignment horizontal="left" vertical="center" wrapText="1"/>
    </xf>
    <xf numFmtId="0" fontId="0" fillId="9" borderId="50" xfId="0" applyNumberForma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 applyProtection="1">
      <alignment horizontal="center" vertical="distributed"/>
      <protection locked="0"/>
    </xf>
    <xf numFmtId="0" fontId="48" fillId="0" borderId="18" xfId="0" applyNumberFormat="1" applyFont="1" applyFill="1" applyBorder="1" applyAlignment="1" applyProtection="1">
      <alignment horizontal="center" vertical="distributed"/>
      <protection locked="0"/>
    </xf>
    <xf numFmtId="0" fontId="48" fillId="0" borderId="17" xfId="0" applyNumberFormat="1" applyFont="1" applyFill="1" applyBorder="1" applyAlignment="1" applyProtection="1">
      <alignment horizontal="center" vertical="distributed"/>
      <protection locked="0"/>
    </xf>
    <xf numFmtId="0" fontId="52" fillId="12" borderId="31" xfId="0" applyFont="1" applyFill="1" applyBorder="1" applyAlignment="1" applyProtection="1">
      <alignment horizontal="center" vertical="center" wrapText="1"/>
    </xf>
    <xf numFmtId="0" fontId="52" fillId="12" borderId="32" xfId="0" applyFont="1" applyFill="1" applyBorder="1" applyAlignment="1" applyProtection="1">
      <alignment horizontal="center" vertical="center" wrapText="1"/>
    </xf>
    <xf numFmtId="0" fontId="52" fillId="12" borderId="38" xfId="0" applyFont="1" applyFill="1" applyBorder="1" applyAlignment="1" applyProtection="1">
      <alignment horizontal="center" vertical="center" wrapText="1"/>
    </xf>
    <xf numFmtId="0" fontId="52" fillId="12" borderId="0" xfId="0" applyFont="1" applyFill="1" applyBorder="1" applyAlignment="1" applyProtection="1">
      <alignment horizontal="center" vertical="center" wrapText="1"/>
    </xf>
    <xf numFmtId="0" fontId="52" fillId="12" borderId="8" xfId="0" applyFont="1" applyFill="1" applyBorder="1" applyAlignment="1" applyProtection="1">
      <alignment horizontal="center" vertical="center" wrapText="1"/>
    </xf>
    <xf numFmtId="0" fontId="52" fillId="12" borderId="34" xfId="0" applyFont="1" applyFill="1" applyBorder="1" applyAlignment="1" applyProtection="1">
      <alignment horizontal="center" vertical="center" wrapText="1"/>
    </xf>
    <xf numFmtId="0" fontId="53" fillId="13" borderId="31" xfId="0" applyFont="1" applyFill="1" applyBorder="1" applyAlignment="1" applyProtection="1">
      <alignment horizontal="center" vertical="center" wrapText="1"/>
    </xf>
    <xf numFmtId="0" fontId="53" fillId="13" borderId="37" xfId="0" applyFont="1" applyFill="1" applyBorder="1" applyAlignment="1" applyProtection="1">
      <alignment horizontal="center" vertical="center" wrapText="1"/>
    </xf>
    <xf numFmtId="0" fontId="53" fillId="13" borderId="38" xfId="0" applyFont="1" applyFill="1" applyBorder="1" applyAlignment="1" applyProtection="1">
      <alignment horizontal="center" vertical="center" wrapText="1"/>
    </xf>
    <xf numFmtId="0" fontId="53" fillId="13" borderId="39" xfId="0" applyFont="1" applyFill="1" applyBorder="1" applyAlignment="1" applyProtection="1">
      <alignment horizontal="center" vertical="center" wrapText="1"/>
    </xf>
    <xf numFmtId="0" fontId="53" fillId="13" borderId="8" xfId="0" applyFont="1" applyFill="1" applyBorder="1" applyAlignment="1" applyProtection="1">
      <alignment horizontal="center" vertical="center" wrapText="1"/>
    </xf>
    <xf numFmtId="0" fontId="53" fillId="13" borderId="24" xfId="0" applyFont="1" applyFill="1" applyBorder="1" applyAlignment="1" applyProtection="1">
      <alignment horizontal="center" vertical="center" wrapText="1"/>
    </xf>
    <xf numFmtId="0" fontId="52" fillId="10" borderId="32" xfId="0" applyFont="1" applyFill="1" applyBorder="1" applyAlignment="1" applyProtection="1">
      <alignment horizontal="center" vertical="center" wrapText="1"/>
    </xf>
    <xf numFmtId="0" fontId="52" fillId="10" borderId="0" xfId="0" applyFont="1" applyFill="1" applyBorder="1" applyAlignment="1" applyProtection="1">
      <alignment horizontal="center" vertical="center" wrapText="1"/>
    </xf>
    <xf numFmtId="0" fontId="52" fillId="10" borderId="34" xfId="0" applyFont="1" applyFill="1" applyBorder="1" applyAlignment="1" applyProtection="1">
      <alignment horizontal="center" vertical="center" wrapText="1"/>
    </xf>
    <xf numFmtId="0" fontId="52" fillId="11" borderId="31" xfId="0" applyFont="1" applyFill="1" applyBorder="1" applyAlignment="1" applyProtection="1">
      <alignment horizontal="center" vertical="center" wrapText="1"/>
    </xf>
    <xf numFmtId="0" fontId="52" fillId="11" borderId="37" xfId="0" applyFont="1" applyFill="1" applyBorder="1" applyAlignment="1" applyProtection="1">
      <alignment horizontal="center" vertical="center" wrapText="1"/>
    </xf>
    <xf numFmtId="0" fontId="52" fillId="11" borderId="38" xfId="0" applyFont="1" applyFill="1" applyBorder="1" applyAlignment="1" applyProtection="1">
      <alignment horizontal="center" vertical="center" wrapText="1"/>
    </xf>
    <xf numFmtId="0" fontId="52" fillId="11" borderId="39" xfId="0" applyFont="1" applyFill="1" applyBorder="1" applyAlignment="1" applyProtection="1">
      <alignment horizontal="center" vertical="center" wrapText="1"/>
    </xf>
    <xf numFmtId="0" fontId="52" fillId="11" borderId="8" xfId="0" applyFont="1" applyFill="1" applyBorder="1" applyAlignment="1" applyProtection="1">
      <alignment horizontal="center" vertical="center" wrapText="1"/>
    </xf>
    <xf numFmtId="0" fontId="52" fillId="11" borderId="24" xfId="0" applyFont="1" applyFill="1" applyBorder="1" applyAlignment="1" applyProtection="1">
      <alignment horizontal="center" vertical="center" wrapText="1"/>
    </xf>
    <xf numFmtId="16" fontId="49" fillId="0" borderId="10" xfId="0" applyNumberFormat="1" applyFont="1" applyFill="1" applyBorder="1" applyAlignment="1" applyProtection="1">
      <alignment horizontal="center" vertical="distributed"/>
      <protection locked="0"/>
    </xf>
    <xf numFmtId="0" fontId="49" fillId="0" borderId="18" xfId="0" applyNumberFormat="1" applyFont="1" applyFill="1" applyBorder="1" applyAlignment="1" applyProtection="1">
      <alignment horizontal="center" vertical="distributed"/>
      <protection locked="0"/>
    </xf>
    <xf numFmtId="0" fontId="49" fillId="0" borderId="17" xfId="0" applyNumberFormat="1" applyFont="1" applyFill="1" applyBorder="1" applyAlignment="1" applyProtection="1">
      <alignment horizontal="center" vertical="distributed"/>
      <protection locked="0"/>
    </xf>
    <xf numFmtId="0" fontId="48" fillId="0" borderId="10" xfId="0" applyNumberFormat="1" applyFont="1" applyFill="1" applyBorder="1" applyAlignment="1">
      <alignment horizontal="left" vertical="distributed"/>
    </xf>
    <xf numFmtId="0" fontId="48" fillId="0" borderId="18" xfId="0" applyNumberFormat="1" applyFont="1" applyFill="1" applyBorder="1" applyAlignment="1">
      <alignment horizontal="left" vertical="distributed"/>
    </xf>
    <xf numFmtId="0" fontId="48" fillId="0" borderId="17" xfId="0" applyNumberFormat="1" applyFont="1" applyFill="1" applyBorder="1" applyAlignment="1">
      <alignment horizontal="left" vertical="distributed"/>
    </xf>
    <xf numFmtId="0" fontId="48" fillId="0" borderId="10" xfId="0" applyNumberFormat="1" applyFont="1" applyFill="1" applyBorder="1" applyAlignment="1">
      <alignment horizontal="center" vertical="distributed"/>
    </xf>
    <xf numFmtId="0" fontId="48" fillId="0" borderId="17" xfId="0" applyNumberFormat="1" applyFont="1" applyFill="1" applyBorder="1" applyAlignment="1">
      <alignment horizontal="center" vertical="distributed"/>
    </xf>
    <xf numFmtId="0" fontId="45" fillId="0" borderId="0" xfId="0" applyNumberFormat="1" applyFont="1" applyFill="1" applyAlignment="1">
      <alignment horizontal="center" vertical="distributed"/>
    </xf>
    <xf numFmtId="0" fontId="46" fillId="0" borderId="11" xfId="0" applyFont="1" applyFill="1" applyBorder="1" applyAlignment="1">
      <alignment horizontal="center" vertical="justify"/>
    </xf>
    <xf numFmtId="0" fontId="46" fillId="0" borderId="61" xfId="0" applyFont="1" applyFill="1" applyBorder="1" applyAlignment="1">
      <alignment horizontal="center" vertical="justify"/>
    </xf>
    <xf numFmtId="0" fontId="47" fillId="15" borderId="31" xfId="0" applyFont="1" applyFill="1" applyBorder="1" applyAlignment="1">
      <alignment horizontal="center" vertical="distributed"/>
    </xf>
    <xf numFmtId="0" fontId="47" fillId="15" borderId="32" xfId="0" applyFont="1" applyFill="1" applyBorder="1" applyAlignment="1">
      <alignment horizontal="center" vertical="distributed"/>
    </xf>
    <xf numFmtId="0" fontId="47" fillId="15" borderId="37" xfId="0" applyFont="1" applyFill="1" applyBorder="1" applyAlignment="1">
      <alignment horizontal="center" vertical="distributed"/>
    </xf>
    <xf numFmtId="0" fontId="47" fillId="15" borderId="8" xfId="0" applyFont="1" applyFill="1" applyBorder="1" applyAlignment="1">
      <alignment horizontal="center" vertical="distributed"/>
    </xf>
    <xf numFmtId="0" fontId="47" fillId="15" borderId="34" xfId="0" applyFont="1" applyFill="1" applyBorder="1" applyAlignment="1">
      <alignment horizontal="center" vertical="distributed"/>
    </xf>
    <xf numFmtId="0" fontId="47" fillId="15" borderId="24" xfId="0" applyFont="1" applyFill="1" applyBorder="1" applyAlignment="1">
      <alignment horizontal="center" vertical="distributed"/>
    </xf>
    <xf numFmtId="0" fontId="49" fillId="0" borderId="3" xfId="0" applyNumberFormat="1" applyFont="1" applyFill="1" applyBorder="1" applyAlignment="1" applyProtection="1">
      <alignment horizontal="center" vertical="distributed"/>
      <protection locked="0"/>
    </xf>
    <xf numFmtId="0" fontId="61" fillId="9" borderId="11" xfId="0" applyFont="1" applyFill="1" applyBorder="1" applyAlignment="1">
      <alignment horizontal="left" vertical="distributed" wrapText="1"/>
    </xf>
    <xf numFmtId="0" fontId="61" fillId="9" borderId="64" xfId="0" applyFont="1" applyFill="1" applyBorder="1" applyAlignment="1">
      <alignment horizontal="left" vertical="distributed" wrapText="1"/>
    </xf>
    <xf numFmtId="0" fontId="61" fillId="9" borderId="61" xfId="0" applyFont="1" applyFill="1" applyBorder="1" applyAlignment="1">
      <alignment horizontal="left" vertical="distributed" wrapText="1"/>
    </xf>
    <xf numFmtId="0" fontId="61" fillId="9" borderId="20" xfId="0" applyFont="1" applyFill="1" applyBorder="1" applyAlignment="1">
      <alignment horizontal="left" vertical="distributed" wrapText="1"/>
    </xf>
    <xf numFmtId="0" fontId="61" fillId="9" borderId="3" xfId="0" applyFont="1" applyFill="1" applyBorder="1" applyAlignment="1">
      <alignment horizontal="left" vertical="distributed" wrapText="1"/>
    </xf>
    <xf numFmtId="0" fontId="61" fillId="9" borderId="62" xfId="0" applyFont="1" applyFill="1" applyBorder="1" applyAlignment="1">
      <alignment horizontal="left" vertical="distributed" wrapText="1"/>
    </xf>
    <xf numFmtId="0" fontId="45" fillId="0" borderId="42" xfId="0" applyNumberFormat="1" applyFont="1" applyFill="1" applyBorder="1" applyAlignment="1">
      <alignment horizontal="center" vertical="distributed"/>
    </xf>
    <xf numFmtId="0" fontId="45" fillId="0" borderId="43" xfId="0" applyNumberFormat="1" applyFont="1" applyFill="1" applyBorder="1" applyAlignment="1">
      <alignment horizontal="center" vertical="distributed"/>
    </xf>
    <xf numFmtId="0" fontId="45" fillId="0" borderId="44" xfId="0" applyNumberFormat="1" applyFont="1" applyFill="1" applyBorder="1" applyAlignment="1">
      <alignment horizontal="center" vertical="distributed"/>
    </xf>
    <xf numFmtId="0" fontId="59" fillId="3" borderId="31" xfId="0" applyNumberFormat="1" applyFont="1" applyFill="1" applyBorder="1" applyAlignment="1">
      <alignment horizontal="center" vertical="distributed"/>
    </xf>
    <xf numFmtId="0" fontId="59" fillId="3" borderId="32" xfId="0" applyNumberFormat="1" applyFont="1" applyFill="1" applyBorder="1" applyAlignment="1">
      <alignment horizontal="center" vertical="distributed"/>
    </xf>
    <xf numFmtId="0" fontId="64" fillId="9" borderId="66" xfId="0" applyFont="1" applyFill="1" applyBorder="1" applyAlignment="1">
      <alignment horizontal="center" vertical="distributed" wrapText="1"/>
    </xf>
    <xf numFmtId="0" fontId="64" fillId="9" borderId="64" xfId="0" applyFont="1" applyFill="1" applyBorder="1" applyAlignment="1">
      <alignment horizontal="center" vertical="distributed" wrapText="1"/>
    </xf>
    <xf numFmtId="0" fontId="64" fillId="9" borderId="13" xfId="0" applyFont="1" applyFill="1" applyBorder="1" applyAlignment="1">
      <alignment horizontal="center" vertical="distributed" wrapText="1"/>
    </xf>
    <xf numFmtId="0" fontId="64" fillId="9" borderId="17" xfId="0" applyFont="1" applyFill="1" applyBorder="1" applyAlignment="1">
      <alignment horizontal="center" vertical="distributed" wrapText="1"/>
    </xf>
    <xf numFmtId="0" fontId="64" fillId="9" borderId="3" xfId="0" applyFont="1" applyFill="1" applyBorder="1" applyAlignment="1">
      <alignment horizontal="center" vertical="distributed" wrapText="1"/>
    </xf>
    <xf numFmtId="0" fontId="64" fillId="9" borderId="10" xfId="0" applyFont="1" applyFill="1" applyBorder="1" applyAlignment="1">
      <alignment horizontal="center" vertical="distributed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68" fillId="9" borderId="53" xfId="0" applyFont="1" applyFill="1" applyBorder="1" applyAlignment="1">
      <alignment horizontal="center" vertical="distributed" wrapText="1"/>
    </xf>
    <xf numFmtId="0" fontId="68" fillId="9" borderId="18" xfId="0" applyFont="1" applyFill="1" applyBorder="1" applyAlignment="1">
      <alignment horizontal="center" vertical="distributed" wrapText="1"/>
    </xf>
    <xf numFmtId="0" fontId="68" fillId="9" borderId="45" xfId="0" applyFont="1" applyFill="1" applyBorder="1" applyAlignment="1">
      <alignment horizontal="center" vertical="distributed" wrapText="1"/>
    </xf>
    <xf numFmtId="0" fontId="68" fillId="9" borderId="57" xfId="0" applyFont="1" applyFill="1" applyBorder="1" applyAlignment="1">
      <alignment horizontal="center" vertical="distributed" wrapText="1"/>
    </xf>
    <xf numFmtId="0" fontId="68" fillId="9" borderId="47" xfId="0" applyFont="1" applyFill="1" applyBorder="1" applyAlignment="1">
      <alignment horizontal="center" vertical="distributed" wrapText="1"/>
    </xf>
    <xf numFmtId="0" fontId="68" fillId="9" borderId="50" xfId="0" applyFont="1" applyFill="1" applyBorder="1" applyAlignment="1">
      <alignment horizontal="center" vertical="distributed" wrapText="1"/>
    </xf>
    <xf numFmtId="0" fontId="66" fillId="0" borderId="42" xfId="0" applyNumberFormat="1" applyFont="1" applyFill="1" applyBorder="1" applyAlignment="1">
      <alignment horizontal="center" vertical="distributed"/>
    </xf>
    <xf numFmtId="0" fontId="66" fillId="0" borderId="43" xfId="0" applyNumberFormat="1" applyFont="1" applyFill="1" applyBorder="1" applyAlignment="1">
      <alignment horizontal="center" vertical="distributed"/>
    </xf>
    <xf numFmtId="0" fontId="66" fillId="0" borderId="44" xfId="0" applyNumberFormat="1" applyFont="1" applyFill="1" applyBorder="1" applyAlignment="1">
      <alignment horizontal="center" vertical="distributed"/>
    </xf>
    <xf numFmtId="0" fontId="64" fillId="9" borderId="48" xfId="0" applyFont="1" applyFill="1" applyBorder="1" applyAlignment="1">
      <alignment horizontal="center" vertical="distributed" wrapText="1"/>
    </xf>
    <xf numFmtId="0" fontId="64" fillId="9" borderId="7" xfId="0" applyFont="1" applyFill="1" applyBorder="1" applyAlignment="1">
      <alignment horizontal="center" vertical="distributed" wrapText="1"/>
    </xf>
    <xf numFmtId="0" fontId="64" fillId="9" borderId="14" xfId="0" applyFont="1" applyFill="1" applyBorder="1" applyAlignment="1">
      <alignment horizontal="center" vertical="distributed" wrapText="1"/>
    </xf>
    <xf numFmtId="0" fontId="65" fillId="9" borderId="0" xfId="0" applyFont="1" applyFill="1" applyBorder="1" applyAlignment="1">
      <alignment horizontal="center" vertical="distributed" wrapText="1"/>
    </xf>
    <xf numFmtId="0" fontId="59" fillId="3" borderId="37" xfId="0" applyNumberFormat="1" applyFont="1" applyFill="1" applyBorder="1" applyAlignment="1">
      <alignment horizontal="center" vertical="distributed"/>
    </xf>
    <xf numFmtId="0" fontId="68" fillId="9" borderId="11" xfId="0" applyFont="1" applyFill="1" applyBorder="1" applyAlignment="1">
      <alignment horizontal="center" vertical="distributed" wrapText="1"/>
    </xf>
    <xf numFmtId="0" fontId="68" fillId="9" borderId="64" xfId="0" applyFont="1" applyFill="1" applyBorder="1" applyAlignment="1">
      <alignment horizontal="center" vertical="distributed" wrapText="1"/>
    </xf>
    <xf numFmtId="0" fontId="68" fillId="9" borderId="61" xfId="0" applyFont="1" applyFill="1" applyBorder="1" applyAlignment="1">
      <alignment horizontal="center" vertical="distributed" wrapText="1"/>
    </xf>
    <xf numFmtId="0" fontId="61" fillId="9" borderId="12" xfId="0" applyFont="1" applyFill="1" applyBorder="1" applyAlignment="1">
      <alignment horizontal="left" vertical="distributed" wrapText="1"/>
    </xf>
    <xf numFmtId="0" fontId="61" fillId="9" borderId="7" xfId="0" applyFont="1" applyFill="1" applyBorder="1" applyAlignment="1">
      <alignment horizontal="left" vertical="distributed" wrapText="1"/>
    </xf>
    <xf numFmtId="0" fontId="61" fillId="9" borderId="63" xfId="0" applyFont="1" applyFill="1" applyBorder="1" applyAlignment="1">
      <alignment horizontal="left" vertical="distributed" wrapText="1"/>
    </xf>
  </cellXfs>
  <cellStyles count="3">
    <cellStyle name="Hipervínculo" xfId="1" builtinId="8"/>
    <cellStyle name="Normal" xfId="0" builtinId="0"/>
    <cellStyle name="Porcentaje" xfId="2" builtinId="5"/>
  </cellStyles>
  <dxfs count="186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</a:t>
            </a:r>
            <a:r>
              <a:rPr lang="es-CL" sz="1000" b="1" i="0" u="none" strike="noStrike" baseline="0">
                <a:effectLst/>
              </a:rPr>
              <a:t>CIENCIAS 4º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A, 2015</a:t>
            </a:r>
          </a:p>
        </c:rich>
      </c:tx>
      <c:layout>
        <c:manualLayout>
          <c:xMode val="edge"/>
          <c:yMode val="edge"/>
          <c:x val="0.32405909488586654"/>
          <c:y val="3.1532145860408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7178828672838684"/>
          <c:w val="0.79072077344101732"/>
          <c:h val="0.66118966723898687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A'!$F$115:$AJ$115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97600"/>
        <c:axId val="128206528"/>
      </c:barChart>
      <c:catAx>
        <c:axId val="19349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</a:t>
                </a:r>
                <a:r>
                  <a:rPr lang="es-CL" baseline="0"/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4507553592808404"/>
              <c:y val="0.9162921166622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065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56686245929456E-2"/>
              <c:y val="0.443862736003347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49760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68764974875835"/>
          <c:y val="0.48746417184452884"/>
          <c:w val="0.11223577807255559"/>
          <c:h val="9.25914940244120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</a:t>
            </a:r>
            <a:r>
              <a:rPr lang="es-CL" sz="1000" b="1" i="0" u="none" strike="noStrike" baseline="0">
                <a:effectLst/>
              </a:rPr>
              <a:t>CIENCIAS 4º básico 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A, 2015</a:t>
            </a:r>
          </a:p>
        </c:rich>
      </c:tx>
      <c:layout>
        <c:manualLayout>
          <c:xMode val="edge"/>
          <c:yMode val="edge"/>
          <c:x val="0.32405909488586654"/>
          <c:y val="3.1532145860408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7178828672838684"/>
          <c:w val="0.79072077344101732"/>
          <c:h val="0.66118966723898687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B'!$F$115:$AJ$115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17824"/>
        <c:axId val="196225280"/>
      </c:barChart>
      <c:catAx>
        <c:axId val="1959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</a:t>
                </a:r>
                <a:r>
                  <a:rPr lang="es-CL" baseline="0"/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4507553592808404"/>
              <c:y val="0.9162921166622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22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252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56686245929456E-2"/>
              <c:y val="0.443862736003347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91782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68764974875835"/>
          <c:y val="0.48746417184452884"/>
          <c:w val="0.11223577807255559"/>
          <c:h val="9.25914940244120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Prueba</a:t>
            </a:r>
            <a:r>
              <a:rPr lang="es-CL" baseline="0"/>
              <a:t> Inicial </a:t>
            </a:r>
            <a:r>
              <a:rPr lang="es-CL"/>
              <a:t>de </a:t>
            </a:r>
            <a:r>
              <a:rPr lang="es-CL" sz="1100" b="1" i="0" u="none" strike="noStrike" baseline="0">
                <a:effectLst/>
              </a:rPr>
              <a:t>CIENCIAS 4º básico </a:t>
            </a:r>
            <a:r>
              <a:rPr lang="es-CL"/>
              <a:t>A, 2015</a:t>
            </a:r>
          </a:p>
        </c:rich>
      </c:tx>
      <c:layout>
        <c:manualLayout>
          <c:xMode val="edge"/>
          <c:yMode val="edge"/>
          <c:x val="0.31424734537136306"/>
          <c:y val="4.3796055061269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36207619368546E-2"/>
          <c:y val="0.17353229581517873"/>
          <c:w val="0.78827360647946554"/>
          <c:h val="0.6845408979467604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B'!$F$113:$BC$113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00448"/>
        <c:axId val="196226432"/>
      </c:barChart>
      <c:catAx>
        <c:axId val="19620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367734447759952"/>
              <c:y val="0.91801324381796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2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264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87938424468E-2"/>
              <c:y val="0.441247916299619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20044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2022176775682"/>
          <c:y val="0.48681707459887807"/>
          <c:w val="0.10000006619601298"/>
          <c:h val="5.79710066362186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Ciencias Naturales 4º básico A,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'4º básico B'!$BU$60:$BX$63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B'!$BU$61:$BW$61</c:f>
            </c:numRef>
          </c:val>
        </c:ser>
        <c:ser>
          <c:idx val="1"/>
          <c:order val="1"/>
          <c:invertIfNegative val="0"/>
          <c:cat>
            <c:strRef>
              <c:f>'4º básico B'!$BU$60:$BX$63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B'!$BU$62:$BW$62</c:f>
            </c:numRef>
          </c:val>
        </c:ser>
        <c:ser>
          <c:idx val="2"/>
          <c:order val="2"/>
          <c:invertIfNegative val="0"/>
          <c:cat>
            <c:strRef>
              <c:f>'4º básico B'!$BU$60:$BX$63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B'!$BU$63:$BW$63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B'!$BU$60:$BX$63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B'!$BU$65:$BX$65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6201984"/>
        <c:axId val="196228736"/>
      </c:barChart>
      <c:catAx>
        <c:axId val="19620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228736"/>
        <c:crosses val="autoZero"/>
        <c:auto val="1"/>
        <c:lblAlgn val="ctr"/>
        <c:lblOffset val="100"/>
        <c:tickLblSkip val="1"/>
        <c:noMultiLvlLbl val="0"/>
      </c:catAx>
      <c:valAx>
        <c:axId val="1962287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2019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Porcentajes de logro del grupo curso </a:t>
            </a:r>
            <a:endParaRPr lang="es-CL" sz="1100">
              <a:effectLst/>
              <a:latin typeface="Arial" pitchFamily="34" charset="0"/>
              <a:cs typeface="Arial" pitchFamily="34" charset="0"/>
            </a:endParaRPr>
          </a:p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por EJE</a:t>
            </a:r>
          </a:p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Prueba Inicial de CIENCIAS 4º básico A, 2015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78410031340756"/>
          <c:w val="0.80956770211223739"/>
          <c:h val="0.7143685680569497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B'!$CQ$88:$CQ$91</c:f>
              <c:strCache>
                <c:ptCount val="4"/>
                <c:pt idx="0">
                  <c:v>Cs. de la Vida</c:v>
                </c:pt>
                <c:pt idx="1">
                  <c:v>Cs. de la Vida: Cuerpo humano y Salud</c:v>
                </c:pt>
                <c:pt idx="2">
                  <c:v>Cs. Físicas y Químicas</c:v>
                </c:pt>
                <c:pt idx="3">
                  <c:v> Ciencias de la Tierra y
el Universo</c:v>
                </c:pt>
              </c:strCache>
            </c:strRef>
          </c:cat>
          <c:val>
            <c:numRef>
              <c:f>'4º básico B'!$F$117:$L$117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67680"/>
        <c:axId val="198877184"/>
      </c:barChart>
      <c:catAx>
        <c:axId val="1977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98877184"/>
        <c:crosses val="autoZero"/>
        <c:auto val="1"/>
        <c:lblAlgn val="ctr"/>
        <c:lblOffset val="100"/>
        <c:noMultiLvlLbl val="0"/>
      </c:catAx>
      <c:valAx>
        <c:axId val="19887718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s-CL" sz="1100"/>
                  <a:t>Porcentajes</a:t>
                </a:r>
              </a:p>
            </c:rich>
          </c:tx>
          <c:layout>
            <c:manualLayout>
              <c:xMode val="edge"/>
              <c:yMode val="edge"/>
              <c:x val="1.5458088506220966E-2"/>
              <c:y val="0.4541799355142776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197767680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30746978478218"/>
          <c:y val="0.47260269006271982"/>
          <c:w val="8.0424575391552122E-2"/>
          <c:h val="5.8120455818706791E-2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</a:t>
            </a:r>
            <a:r>
              <a:rPr lang="es-CL" sz="1200" baseline="0">
                <a:solidFill>
                  <a:schemeClr val="tx1"/>
                </a:solidFill>
              </a:rPr>
              <a:t> 4º básico A distribuidos según niveles de desempeño en EJE "Ciencias de la Vida"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B'!$BK$53:$BK$56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47794277193901"/>
          <c:y val="0.2654404438787944"/>
          <c:w val="0.37252623296301801"/>
          <c:h val="0.66258045988526248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 4º básico A</a:t>
            </a:r>
            <a:r>
              <a:rPr lang="es-CL" sz="1200" baseline="0">
                <a:solidFill>
                  <a:schemeClr val="tx1"/>
                </a:solidFill>
              </a:rPr>
              <a:t> distribuidos según niveles de desempeño en EJE "Ciencias de la Vida: Cuerpo Humano y Salud"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B'!$BM$53:$BM$56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45618032321636"/>
          <c:y val="0.25851889428620756"/>
          <c:w val="0.37252610644572037"/>
          <c:h val="0.66258048101130229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</a:t>
            </a:r>
            <a:r>
              <a:rPr lang="es-CL" sz="1200" baseline="0">
                <a:solidFill>
                  <a:schemeClr val="tx1"/>
                </a:solidFill>
              </a:rPr>
              <a:t> de 4º básico A distribuidos según niveles de desempeño en EJE "Ciencias Físicas y Químicas"</a:t>
            </a:r>
            <a:endParaRPr lang="es-CL" sz="1200">
              <a:solidFill>
                <a:schemeClr val="tx1"/>
              </a:solidFill>
            </a:endParaRP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B'!$BO$53:$BO$56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30986306115564"/>
          <c:y val="0.29671519536575536"/>
          <c:w val="0.37252616435497865"/>
          <c:h val="0.66258034412365119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 4º básico A</a:t>
            </a:r>
            <a:r>
              <a:rPr lang="es-CL" sz="1200" baseline="0">
                <a:solidFill>
                  <a:schemeClr val="tx1"/>
                </a:solidFill>
              </a:rPr>
              <a:t> distribuidos según niveles de desempeño en EJE "Ciencias de la Tierra y el Universo"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B'!$BQ$53:$BQ$56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95605721461909"/>
          <c:y val="0.27842373186382552"/>
          <c:w val="0.37252599434686051"/>
          <c:h val="0.66258032150413326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L"/>
              <a:t>Porcentajes de logro del grupo curso </a:t>
            </a:r>
          </a:p>
          <a:p>
            <a:pPr algn="ctr">
              <a:defRPr/>
            </a:pPr>
            <a:r>
              <a:rPr lang="es-CL"/>
              <a:t>por HABILIDAD</a:t>
            </a:r>
          </a:p>
          <a:p>
            <a:pPr algn="ctr">
              <a:defRPr/>
            </a:pPr>
            <a:r>
              <a:rPr lang="es-CL"/>
              <a:t>Prueba Inicial de CIENCIAS 4º básico A, 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585522931605167E-2"/>
          <c:y val="0.19823950205276927"/>
          <c:w val="0.80987222204711562"/>
          <c:h val="0.63865926846185572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B'!$CO$115:$CO$123</c:f>
              <c:strCache>
                <c:ptCount val="9"/>
                <c:pt idx="0">
                  <c:v>Comparar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'4º básico B'!$F$119:$V$119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68192"/>
        <c:axId val="198883520"/>
      </c:barChart>
      <c:catAx>
        <c:axId val="1977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8883520"/>
        <c:crosses val="autoZero"/>
        <c:auto val="1"/>
        <c:lblAlgn val="ctr"/>
        <c:lblOffset val="100"/>
        <c:noMultiLvlLbl val="0"/>
      </c:catAx>
      <c:valAx>
        <c:axId val="19888352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7768192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de </a:t>
            </a:r>
            <a:r>
              <a:rPr lang="es-CL" sz="1000" b="1" i="0" u="none" strike="noStrike" baseline="0">
                <a:effectLst/>
              </a:rPr>
              <a:t>CIENCIAS 4º básico </a:t>
            </a:r>
            <a:r>
              <a:rPr lang="es-CL" sz="1100" b="1" i="0" u="none" strike="noStrike" baseline="0">
                <a:solidFill>
                  <a:srgbClr val="000000"/>
                </a:solidFill>
                <a:effectLst/>
                <a:latin typeface="Arial"/>
                <a:cs typeface="Arial"/>
              </a:rPr>
              <a:t>C</a:t>
            </a: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2015</a:t>
            </a:r>
          </a:p>
        </c:rich>
      </c:tx>
      <c:layout>
        <c:manualLayout>
          <c:xMode val="edge"/>
          <c:yMode val="edge"/>
          <c:x val="0.32405909488586654"/>
          <c:y val="3.1532145860408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7178828672838684"/>
          <c:w val="0.79072077344101732"/>
          <c:h val="0.66118966723898687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C'!$F$115:$AJ$115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5088"/>
        <c:axId val="199279744"/>
      </c:barChart>
      <c:catAx>
        <c:axId val="204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</a:t>
                </a:r>
                <a:r>
                  <a:rPr lang="es-CL" baseline="0"/>
                  <a:t> OBJETIVOS DE APRENDIZAJE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0.34507553592808404"/>
              <c:y val="0.9162921166622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797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556686245929456E-2"/>
              <c:y val="0.443862736003347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0508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68764974875835"/>
          <c:y val="0.48746417184452884"/>
          <c:w val="0.11223577807255559"/>
          <c:h val="9.25914940244120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Prueba</a:t>
            </a:r>
            <a:r>
              <a:rPr lang="es-CL" baseline="0"/>
              <a:t> Inicial </a:t>
            </a:r>
            <a:r>
              <a:rPr lang="es-CL"/>
              <a:t>de </a:t>
            </a:r>
            <a:r>
              <a:rPr lang="es-CL" sz="1100" b="1" i="0" u="none" strike="noStrike" baseline="0">
                <a:effectLst/>
              </a:rPr>
              <a:t>CIENCIAS 4º básico </a:t>
            </a:r>
            <a:r>
              <a:rPr lang="es-CL"/>
              <a:t>A, 2015</a:t>
            </a:r>
          </a:p>
        </c:rich>
      </c:tx>
      <c:layout>
        <c:manualLayout>
          <c:xMode val="edge"/>
          <c:yMode val="edge"/>
          <c:x val="0.31424734537136306"/>
          <c:y val="4.3796055061269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36207619368546E-2"/>
          <c:y val="0.17353229581517873"/>
          <c:w val="0.78827360647946554"/>
          <c:h val="0.6845408979467604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A'!$F$113:$BC$113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98624"/>
        <c:axId val="128209408"/>
      </c:barChart>
      <c:catAx>
        <c:axId val="1934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367734447759952"/>
              <c:y val="0.91801324381796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094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87938424468E-2"/>
              <c:y val="0.441247916299619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49862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2022176775682"/>
          <c:y val="0.48681707459887807"/>
          <c:w val="0.10000006619601298"/>
          <c:h val="5.79710066362186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
Prueba</a:t>
            </a:r>
            <a:r>
              <a:rPr lang="es-CL" baseline="0"/>
              <a:t> Inicial </a:t>
            </a:r>
            <a:r>
              <a:rPr lang="es-CL"/>
              <a:t>de </a:t>
            </a:r>
            <a:r>
              <a:rPr lang="es-CL" sz="1100" b="1" i="0" u="none" strike="noStrike" baseline="0">
                <a:effectLst/>
              </a:rPr>
              <a:t>CIENCIAS 4º básico C</a:t>
            </a:r>
            <a:r>
              <a:rPr lang="es-CL"/>
              <a:t>, 2015</a:t>
            </a:r>
          </a:p>
        </c:rich>
      </c:tx>
      <c:layout>
        <c:manualLayout>
          <c:xMode val="edge"/>
          <c:yMode val="edge"/>
          <c:x val="0.31424734537136306"/>
          <c:y val="4.3796055061269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36207619368546E-2"/>
          <c:y val="0.17353229581517873"/>
          <c:w val="0.78827360647946554"/>
          <c:h val="0.68454089794676043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C'!$F$113:$BC$113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6624"/>
        <c:axId val="199280896"/>
      </c:barChart>
      <c:catAx>
        <c:axId val="2045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367734447759952"/>
              <c:y val="0.91801324381796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2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08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87938424468E-2"/>
              <c:y val="0.441247916299619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0662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2022176775682"/>
          <c:y val="0.48681707459887807"/>
          <c:w val="0.10000006619601298"/>
          <c:h val="5.79710066362186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Ciencias Naturales 4º básico C,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'4º básico A'!$BU$60:$BX$63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A'!$BU$61:$BW$61</c:f>
            </c:numRef>
          </c:val>
        </c:ser>
        <c:ser>
          <c:idx val="1"/>
          <c:order val="1"/>
          <c:invertIfNegative val="0"/>
          <c:cat>
            <c:strRef>
              <c:f>'4º básico A'!$BU$60:$BX$63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A'!$BU$62:$BW$62</c:f>
            </c:numRef>
          </c:val>
        </c:ser>
        <c:ser>
          <c:idx val="2"/>
          <c:order val="2"/>
          <c:invertIfNegative val="0"/>
          <c:cat>
            <c:strRef>
              <c:f>'4º básico C'!$BU$60:$BX$63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C'!$BU$63:$BW$63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C'!$BU$60:$BX$63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C'!$BU$65:$BX$65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4507136"/>
        <c:axId val="199283200"/>
      </c:barChart>
      <c:catAx>
        <c:axId val="20450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9283200"/>
        <c:crosses val="autoZero"/>
        <c:auto val="1"/>
        <c:lblAlgn val="ctr"/>
        <c:lblOffset val="100"/>
        <c:tickLblSkip val="1"/>
        <c:noMultiLvlLbl val="0"/>
      </c:catAx>
      <c:valAx>
        <c:axId val="1992832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45071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Porcentajes de logro del grupo curso </a:t>
            </a:r>
            <a:endParaRPr lang="es-CL" sz="1100">
              <a:effectLst/>
              <a:latin typeface="Arial" pitchFamily="34" charset="0"/>
              <a:cs typeface="Arial" pitchFamily="34" charset="0"/>
            </a:endParaRPr>
          </a:p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por EJE</a:t>
            </a:r>
          </a:p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Prueba Inicial de CIENCIAS 4º básico C, 2015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78410031340756"/>
          <c:w val="0.80956770211223739"/>
          <c:h val="0.7143685680569497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C'!$CQ$88:$CQ$91</c:f>
              <c:strCache>
                <c:ptCount val="4"/>
                <c:pt idx="0">
                  <c:v>Cs. de la Vida</c:v>
                </c:pt>
                <c:pt idx="1">
                  <c:v>Cs. de la Vida: Cuerpo humano y Salud</c:v>
                </c:pt>
                <c:pt idx="2">
                  <c:v>Cs. Físicas y Químicas</c:v>
                </c:pt>
                <c:pt idx="3">
                  <c:v> Ciencias de la Tierra y
el Universo</c:v>
                </c:pt>
              </c:strCache>
            </c:strRef>
          </c:cat>
          <c:val>
            <c:numRef>
              <c:f>'4º básico C'!$F$117:$L$117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8160"/>
        <c:axId val="199284928"/>
      </c:barChart>
      <c:catAx>
        <c:axId val="2045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99284928"/>
        <c:crosses val="autoZero"/>
        <c:auto val="1"/>
        <c:lblAlgn val="ctr"/>
        <c:lblOffset val="100"/>
        <c:noMultiLvlLbl val="0"/>
      </c:catAx>
      <c:valAx>
        <c:axId val="1992849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s-CL" sz="1100"/>
                  <a:t>Porcentajes</a:t>
                </a:r>
              </a:p>
            </c:rich>
          </c:tx>
          <c:layout>
            <c:manualLayout>
              <c:xMode val="edge"/>
              <c:yMode val="edge"/>
              <c:x val="1.5458088506220966E-2"/>
              <c:y val="0.4541799355142776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04508160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30746978478218"/>
          <c:y val="0.47260269006271982"/>
          <c:w val="8.0424575391552122E-2"/>
          <c:h val="5.8120455818706791E-2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</a:t>
            </a:r>
            <a:r>
              <a:rPr lang="es-CL" sz="1200" baseline="0">
                <a:solidFill>
                  <a:schemeClr val="tx1"/>
                </a:solidFill>
              </a:rPr>
              <a:t> 4º básico C distribuidos según niveles de desempeño en EJE "Ciencias de la Vida"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C'!$BK$53:$BK$56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47794277193901"/>
          <c:y val="0.2654404438787944"/>
          <c:w val="0.37252623296301801"/>
          <c:h val="0.66258045988526248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 4º básico C</a:t>
            </a:r>
            <a:r>
              <a:rPr lang="es-CL" sz="1200" baseline="0">
                <a:solidFill>
                  <a:schemeClr val="tx1"/>
                </a:solidFill>
              </a:rPr>
              <a:t> distribuidos según niveles de desempeño en EJE "Ciencias de la Vida: Cuerpo Humano y Salud"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C'!$BM$53:$BM$56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45618032321636"/>
          <c:y val="0.25851889428620756"/>
          <c:w val="0.37252610644572037"/>
          <c:h val="0.66258048101130229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</a:t>
            </a:r>
            <a:r>
              <a:rPr lang="es-CL" sz="1200" baseline="0">
                <a:solidFill>
                  <a:schemeClr val="tx1"/>
                </a:solidFill>
              </a:rPr>
              <a:t> de 4º básico C distribuidos según niveles de desempeño en EJE "Ciencias Físicas y Químicas"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C'!$BO$53:$BO$56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30986306115564"/>
          <c:y val="0.29671519536575536"/>
          <c:w val="0.37252616435497865"/>
          <c:h val="0.66258034412365119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 4º básico C</a:t>
            </a:r>
            <a:r>
              <a:rPr lang="es-CL" sz="1200" baseline="0">
                <a:solidFill>
                  <a:schemeClr val="tx1"/>
                </a:solidFill>
              </a:rPr>
              <a:t> distribuidos según niveles de desempeño en EJE "Ciencias de la Tierra y el Universo"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C'!$BQ$53:$BQ$56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95605721461909"/>
          <c:y val="0.27842373186382552"/>
          <c:w val="0.37252599434686051"/>
          <c:h val="0.66258032150413326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L"/>
              <a:t>Porcentajes de logro del grupo curso </a:t>
            </a:r>
          </a:p>
          <a:p>
            <a:pPr algn="ctr">
              <a:defRPr/>
            </a:pPr>
            <a:r>
              <a:rPr lang="es-CL"/>
              <a:t>por HABILIDAD</a:t>
            </a:r>
          </a:p>
          <a:p>
            <a:pPr algn="ctr">
              <a:defRPr/>
            </a:pPr>
            <a:r>
              <a:rPr lang="es-CL"/>
              <a:t>Prueba Inicial de CIENCIAS 4º básico C, 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585522931605167E-2"/>
          <c:y val="0.19823950205276927"/>
          <c:w val="0.80987222204711562"/>
          <c:h val="0.63865926846185572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C'!$CO$115:$CO$123</c:f>
              <c:strCache>
                <c:ptCount val="9"/>
                <c:pt idx="0">
                  <c:v>1) Relacionar</c:v>
                </c:pt>
                <c:pt idx="1">
                  <c:v>2) Interpretar</c:v>
                </c:pt>
                <c:pt idx="2">
                  <c:v>3) Concluir</c:v>
                </c:pt>
                <c:pt idx="3">
                  <c:v>4) Reconocer</c:v>
                </c:pt>
                <c:pt idx="4">
                  <c:v>5) Predecir</c:v>
                </c:pt>
                <c:pt idx="5">
                  <c:v>6) Identificar</c:v>
                </c:pt>
                <c:pt idx="6">
                  <c:v>7) Explicar</c:v>
                </c:pt>
                <c:pt idx="7">
                  <c:v>8) Analizar</c:v>
                </c:pt>
                <c:pt idx="8">
                  <c:v>9) Comunicar</c:v>
                </c:pt>
              </c:strCache>
            </c:strRef>
          </c:cat>
          <c:val>
            <c:numRef>
              <c:f>'4º básico C'!$F$119:$V$119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8672"/>
        <c:axId val="204886528"/>
      </c:barChart>
      <c:catAx>
        <c:axId val="20450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886528"/>
        <c:crosses val="autoZero"/>
        <c:auto val="1"/>
        <c:lblAlgn val="ctr"/>
        <c:lblOffset val="100"/>
        <c:noMultiLvlLbl val="0"/>
      </c:catAx>
      <c:valAx>
        <c:axId val="2048865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4508672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OBJETIVOS DE APRENDIZAJE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CIENCIAS,4tos.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4653200842011385"/>
          <c:w val="0.82750275508276605"/>
          <c:h val="0.7903045458071184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GLOBAL'!$K$18:$K$33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70976"/>
        <c:axId val="204889408"/>
      </c:barChart>
      <c:catAx>
        <c:axId val="2046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889408"/>
        <c:crosses val="autoZero"/>
        <c:auto val="1"/>
        <c:lblAlgn val="ctr"/>
        <c:lblOffset val="100"/>
        <c:noMultiLvlLbl val="0"/>
      </c:catAx>
      <c:valAx>
        <c:axId val="2048894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207015672088272E-2"/>
              <c:y val="0.4812130942402814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67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11102899364116"/>
          <c:y val="0.4935143451896099"/>
          <c:w val="7.6869657347877429E-2"/>
          <c:h val="0.10632704742688286"/>
        </c:manualLayout>
      </c:layout>
      <c:overlay val="0"/>
      <c:txPr>
        <a:bodyPr/>
        <a:lstStyle/>
        <a:p>
          <a:pPr>
            <a:defRPr sz="125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EJES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4tos.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3373864673096031"/>
          <c:w val="0.83936140272949022"/>
          <c:h val="0.80309790749627197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GLOBAL'!$C$43:$J$46</c:f>
              <c:strCache>
                <c:ptCount val="4"/>
                <c:pt idx="0">
                  <c:v>1) Ciencias de la vida</c:v>
                </c:pt>
                <c:pt idx="1">
                  <c:v>2) Ciencias de la vida: Cuerpo humano y salud</c:v>
                </c:pt>
                <c:pt idx="2">
                  <c:v>3) Ciencias Físicas y Químicas</c:v>
                </c:pt>
                <c:pt idx="3">
                  <c:v>4) Ciencias de la Tierra y el Universo</c:v>
                </c:pt>
              </c:strCache>
            </c:strRef>
          </c:cat>
          <c:val>
            <c:numRef>
              <c:f>'INFORME GLOBAL'!$K$43:$K$46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71488"/>
        <c:axId val="204888832"/>
      </c:barChart>
      <c:catAx>
        <c:axId val="2046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888832"/>
        <c:crosses val="autoZero"/>
        <c:auto val="1"/>
        <c:lblAlgn val="ctr"/>
        <c:lblOffset val="100"/>
        <c:noMultiLvlLbl val="0"/>
      </c:catAx>
      <c:valAx>
        <c:axId val="2048888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4770794694386757E-2"/>
              <c:y val="0.477535668618345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67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3997756627387"/>
          <c:y val="0.52344908809475732"/>
          <c:w val="4.0558053038006803E-2"/>
          <c:h val="3.9546921388924745E-2"/>
        </c:manualLayout>
      </c:layout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258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Ciencias Naturales 4º básico A,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'4º básico A'!$BU$60:$BX$63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A'!$BU$61:$BW$61</c:f>
            </c:numRef>
          </c:val>
        </c:ser>
        <c:ser>
          <c:idx val="1"/>
          <c:order val="1"/>
          <c:invertIfNegative val="0"/>
          <c:cat>
            <c:strRef>
              <c:f>'4º básico A'!$BU$60:$BX$63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A'!$BU$62:$BW$62</c:f>
            </c:numRef>
          </c:val>
        </c:ser>
        <c:ser>
          <c:idx val="2"/>
          <c:order val="2"/>
          <c:invertIfNegative val="0"/>
          <c:cat>
            <c:strRef>
              <c:f>'4º básico A'!$BU$60:$BX$63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A'!$BU$63:$BW$63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A'!$BU$60:$BX$63</c:f>
              <c:strCache>
                <c:ptCount val="4"/>
                <c:pt idx="0">
                  <c:v>Nº y % Als. Nvl. B</c:v>
                </c:pt>
                <c:pt idx="1">
                  <c:v>Nº y % Als. Nvl. MB</c:v>
                </c:pt>
                <c:pt idx="2">
                  <c:v>Nº y Als. Nvl. MA</c:v>
                </c:pt>
                <c:pt idx="3">
                  <c:v>Nº y Als. Nvl. A</c:v>
                </c:pt>
              </c:strCache>
            </c:strRef>
          </c:cat>
          <c:val>
            <c:numRef>
              <c:f>'4º básico A'!$BU$65:$BX$65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5915776"/>
        <c:axId val="128211712"/>
      </c:barChart>
      <c:catAx>
        <c:axId val="19591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8211712"/>
        <c:crosses val="autoZero"/>
        <c:auto val="1"/>
        <c:lblAlgn val="ctr"/>
        <c:lblOffset val="100"/>
        <c:tickLblSkip val="1"/>
        <c:noMultiLvlLbl val="0"/>
      </c:catAx>
      <c:valAx>
        <c:axId val="12821171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915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HABILIDADES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4tos. básicos, año 2015</a:t>
            </a:r>
            <a:endParaRPr lang="es-CL" sz="1500"/>
          </a:p>
        </c:rich>
      </c:tx>
      <c:layout>
        <c:manualLayout>
          <c:xMode val="edge"/>
          <c:yMode val="edge"/>
          <c:x val="0.36579576459082347"/>
          <c:y val="1.94437647485299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3373864673096031"/>
          <c:w val="0.81321267272910314"/>
          <c:h val="0.80309790749627197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sz="13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GLOBAL'!$C$53:$J$61</c:f>
              <c:strCache>
                <c:ptCount val="9"/>
                <c:pt idx="0">
                  <c:v>1) Relacionar</c:v>
                </c:pt>
                <c:pt idx="1">
                  <c:v>2) Interpretar</c:v>
                </c:pt>
                <c:pt idx="2">
                  <c:v>3) Concluir</c:v>
                </c:pt>
                <c:pt idx="3">
                  <c:v>4) Reconocer</c:v>
                </c:pt>
                <c:pt idx="4">
                  <c:v>5) Predecir</c:v>
                </c:pt>
                <c:pt idx="5">
                  <c:v>6) Identificar</c:v>
                </c:pt>
                <c:pt idx="6">
                  <c:v>7) Explicar</c:v>
                </c:pt>
                <c:pt idx="7">
                  <c:v>8) Analizar</c:v>
                </c:pt>
                <c:pt idx="8">
                  <c:v>9) Comunicar</c:v>
                </c:pt>
              </c:strCache>
            </c:strRef>
          </c:cat>
          <c:val>
            <c:numRef>
              <c:f>'INFORME GLOBAL'!$K$53:$K$61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46048"/>
        <c:axId val="204745536"/>
      </c:barChart>
      <c:catAx>
        <c:axId val="2045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04745536"/>
        <c:crosses val="autoZero"/>
        <c:auto val="1"/>
        <c:lblAlgn val="ctr"/>
        <c:lblOffset val="100"/>
        <c:noMultiLvlLbl val="0"/>
      </c:catAx>
      <c:valAx>
        <c:axId val="2047455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1.3883862228602974E-2"/>
              <c:y val="0.483083373493013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54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576957343987607"/>
          <c:y val="0.52725692157006276"/>
          <c:w val="7.7001391057592738E-2"/>
          <c:h val="3.8444019198795365E-2"/>
        </c:manualLayout>
      </c:layout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CURSO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4tos.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GLOBAL'!$B$65:$B$67</c:f>
              <c:strCache>
                <c:ptCount val="3"/>
                <c:pt idx="0">
                  <c:v>4º Básico A</c:v>
                </c:pt>
                <c:pt idx="1">
                  <c:v>4º Básico B</c:v>
                </c:pt>
                <c:pt idx="2">
                  <c:v>4º Básico C</c:v>
                </c:pt>
              </c:strCache>
            </c:strRef>
          </c:cat>
          <c:val>
            <c:numRef>
              <c:f>'INFORME GLOBAL'!$C$65:$C$67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46560"/>
        <c:axId val="204747264"/>
      </c:barChart>
      <c:catAx>
        <c:axId val="20454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04747264"/>
        <c:crosses val="autoZero"/>
        <c:auto val="1"/>
        <c:lblAlgn val="ctr"/>
        <c:lblOffset val="100"/>
        <c:noMultiLvlLbl val="0"/>
      </c:catAx>
      <c:valAx>
        <c:axId val="2047472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500"/>
            </a:pPr>
            <a:endParaRPr lang="es-ES"/>
          </a:p>
        </c:txPr>
        <c:crossAx val="20454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800" b="0" i="0" baseline="0">
                <a:effectLst/>
              </a:rPr>
              <a:t>Porcentaje de estudiates según nivel de logro</a:t>
            </a:r>
            <a:endParaRPr lang="es-CL">
              <a:effectLst/>
            </a:endParaRPr>
          </a:p>
          <a:p>
            <a:pPr>
              <a:defRPr/>
            </a:pPr>
            <a:r>
              <a:rPr lang="es-CL" sz="1800" b="0" i="0" baseline="0">
                <a:effectLst/>
              </a:rPr>
              <a:t>Diagnóstico CIENCIAS, 4tos. básicos, año 2015</a:t>
            </a:r>
            <a:endParaRPr lang="es-CL">
              <a:effectLst/>
            </a:endParaRPr>
          </a:p>
        </c:rich>
      </c:tx>
      <c:layout>
        <c:manualLayout>
          <c:xMode val="edge"/>
          <c:yMode val="edge"/>
          <c:x val="0.29856264697967733"/>
          <c:y val="1.695660135506317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5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GLOBAL'!$AI$35:$AL$35</c:f>
              <c:strCache>
                <c:ptCount val="4"/>
                <c:pt idx="0">
                  <c:v>Nº y % Als. Nvl. BAJO</c:v>
                </c:pt>
                <c:pt idx="1">
                  <c:v>Nº y % Als. Nvl. MEDIO BAJO</c:v>
                </c:pt>
                <c:pt idx="2">
                  <c:v>Nº y Als. Nvl. MEDIO ALTO</c:v>
                </c:pt>
                <c:pt idx="3">
                  <c:v>Nº y Als. Nvl. ALTO</c:v>
                </c:pt>
              </c:strCache>
            </c:strRef>
          </c:cat>
          <c:val>
            <c:numRef>
              <c:f>'INFORME GLOBAL'!$AI$36:$AL$36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18298703851441"/>
          <c:y val="0.37916987649271117"/>
          <c:w val="0.32785910021159248"/>
          <c:h val="0.38951979487412558"/>
        </c:manualLayout>
      </c:layout>
      <c:overlay val="0"/>
      <c:txPr>
        <a:bodyPr/>
        <a:lstStyle/>
        <a:p>
          <a:pPr rtl="0">
            <a:defRPr sz="16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PREGUNTAS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CIENCIAS,4tos. básicos, año 2015</a:t>
            </a:r>
            <a:endParaRPr lang="es-CL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0727437609982E-2"/>
          <c:y val="0.14653200842011385"/>
          <c:w val="0.81027245602507625"/>
          <c:h val="0.790304545807118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3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GLOBAL'!$AJ$8:$AJ$32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47072"/>
        <c:axId val="204750144"/>
      </c:barChart>
      <c:catAx>
        <c:axId val="2045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4750144"/>
        <c:crosses val="autoZero"/>
        <c:auto val="1"/>
        <c:lblAlgn val="ctr"/>
        <c:lblOffset val="100"/>
        <c:noMultiLvlLbl val="0"/>
      </c:catAx>
      <c:valAx>
        <c:axId val="2047501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layout>
            <c:manualLayout>
              <c:xMode val="edge"/>
              <c:yMode val="edge"/>
              <c:x val="2.0998856102084559E-2"/>
              <c:y val="0.4787891402109768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0454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24736806538065"/>
          <c:y val="0.50193196228145909"/>
          <c:w val="6.9057968600187314E-2"/>
          <c:h val="4.609609308390594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4tos. básicos distribuidos según niveles de desempeño en EJE "Ciencias de la vida"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GLOBAL'!$BE$12:$BE$15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4tos. básicos distribuidos según niveles de desempeño en EJE "Ciencias de a vida: Cuerpo Humano y Salud"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GLOBAL'!$BG$12:$BG$15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4tos. básicos distribuidos según niveles de desempeño en EJE "Ciencias Físicas y Químicas"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GLOBAL'!$BI$12:$BI$15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Als. de 4tos. básicos distribuidos según niveles de desempeño en EJE "Ciencias de la Tierra y Universo"</a:t>
            </a:r>
            <a:endParaRPr lang="es-CL"/>
          </a:p>
        </c:rich>
      </c:tx>
      <c:layout>
        <c:manualLayout>
          <c:xMode val="edge"/>
          <c:yMode val="edge"/>
          <c:x val="0.15314060295187273"/>
          <c:y val="6.944066003985274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GLOBAL'!$BD$12:$BD$15</c:f>
              <c:strCache>
                <c:ptCount val="4"/>
                <c:pt idx="0">
                  <c:v>Bajo (B)                  [0 - 25%]</c:v>
                </c:pt>
                <c:pt idx="1">
                  <c:v>Medio Bajo (B)    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GLOBAL'!$BK$12:$BK$15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33320433034301"/>
          <c:y val="0.3768564668847334"/>
          <c:w val="0.35625520826646273"/>
          <c:h val="0.42440235923275543"/>
        </c:manualLayout>
      </c:layout>
      <c:overlay val="0"/>
      <c:txPr>
        <a:bodyPr/>
        <a:lstStyle/>
        <a:p>
          <a:pPr rtl="0">
            <a:defRPr sz="15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Porcentajes de logro del grupo curso </a:t>
            </a:r>
            <a:endParaRPr lang="es-CL" sz="1100">
              <a:effectLst/>
              <a:latin typeface="Arial" pitchFamily="34" charset="0"/>
              <a:cs typeface="Arial" pitchFamily="34" charset="0"/>
            </a:endParaRPr>
          </a:p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por EJE</a:t>
            </a:r>
          </a:p>
          <a:p>
            <a:pPr algn="ctr">
              <a:defRPr/>
            </a:pPr>
            <a:r>
              <a:rPr lang="es-CL" sz="1100" b="1" i="0" baseline="0">
                <a:effectLst/>
                <a:latin typeface="Arial" pitchFamily="34" charset="0"/>
                <a:cs typeface="Arial" pitchFamily="34" charset="0"/>
              </a:rPr>
              <a:t>Prueba Inicial de CIENCIAS 4º básico A, 2015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650591103042328E-2"/>
          <c:y val="0.178410031340756"/>
          <c:w val="0.80956770211223739"/>
          <c:h val="0.7143685680569497"/>
        </c:manualLayout>
      </c:layout>
      <c:barChart>
        <c:barDir val="col"/>
        <c:grouping val="clustered"/>
        <c:varyColors val="0"/>
        <c:ser>
          <c:idx val="0"/>
          <c:order val="0"/>
          <c:tx>
            <c:v>EJE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A'!$CQ$88:$CQ$91</c:f>
              <c:strCache>
                <c:ptCount val="4"/>
                <c:pt idx="0">
                  <c:v>Cs. de la Vida</c:v>
                </c:pt>
                <c:pt idx="1">
                  <c:v>Cs. de la Vida: Cuerpo humano y Salud</c:v>
                </c:pt>
                <c:pt idx="2">
                  <c:v>Cs. Físicas y Químicas</c:v>
                </c:pt>
                <c:pt idx="3">
                  <c:v> Ciencias de la Tierra y
el Universo</c:v>
                </c:pt>
              </c:strCache>
            </c:strRef>
          </c:cat>
          <c:val>
            <c:numRef>
              <c:f>'4º básico A'!$F$117:$L$117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17312"/>
        <c:axId val="193315968"/>
      </c:barChart>
      <c:catAx>
        <c:axId val="1959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93315968"/>
        <c:crosses val="autoZero"/>
        <c:auto val="1"/>
        <c:lblAlgn val="ctr"/>
        <c:lblOffset val="100"/>
        <c:noMultiLvlLbl val="0"/>
      </c:catAx>
      <c:valAx>
        <c:axId val="1933159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s-CL" sz="1100"/>
                  <a:t>Porcentajes</a:t>
                </a:r>
              </a:p>
            </c:rich>
          </c:tx>
          <c:layout>
            <c:manualLayout>
              <c:xMode val="edge"/>
              <c:yMode val="edge"/>
              <c:x val="1.5458088506220966E-2"/>
              <c:y val="0.4541799355142776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195917312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30746978478218"/>
          <c:y val="0.47260269006271982"/>
          <c:w val="8.0424575391552122E-2"/>
          <c:h val="5.8120455818706791E-2"/>
        </c:manualLayout>
      </c:layout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</a:t>
            </a:r>
            <a:r>
              <a:rPr lang="es-CL" sz="1200" baseline="0">
                <a:solidFill>
                  <a:schemeClr val="tx1"/>
                </a:solidFill>
              </a:rPr>
              <a:t> 4º básico A distribuidos según niveles de desempeño en EJE "Ciencias de la Vida"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A'!$BK$53:$BK$56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47794277193901"/>
          <c:y val="0.2654404438787944"/>
          <c:w val="0.37252623296301801"/>
          <c:h val="0.66258045988526248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 4º básico A</a:t>
            </a:r>
            <a:r>
              <a:rPr lang="es-CL" sz="1200" baseline="0">
                <a:solidFill>
                  <a:schemeClr val="tx1"/>
                </a:solidFill>
              </a:rPr>
              <a:t> distribuidos según niveles de desempeño en EJE "Ciencias de la Vida: Cuerpo Humano y Salud"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A'!$BM$53:$BM$56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45618032321636"/>
          <c:y val="0.25851889428620756"/>
          <c:w val="0.37252610644572037"/>
          <c:h val="0.66258048101130229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</a:t>
            </a:r>
            <a:r>
              <a:rPr lang="es-CL" sz="1200" baseline="0">
                <a:solidFill>
                  <a:schemeClr val="tx1"/>
                </a:solidFill>
              </a:rPr>
              <a:t> de 4º básico A distribuidos según niveles de desempeño en EJE "Ciencias Físicas y Químicas"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A'!$BO$53:$BO$56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30986306115564"/>
          <c:y val="0.29671519536575536"/>
          <c:w val="0.37252616435497865"/>
          <c:h val="0.66258034412365119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s-CL" sz="1200">
                <a:solidFill>
                  <a:schemeClr val="tx1"/>
                </a:solidFill>
              </a:rPr>
              <a:t>% Als. de 4º básico A</a:t>
            </a:r>
            <a:r>
              <a:rPr lang="es-CL" sz="1200" baseline="0">
                <a:solidFill>
                  <a:schemeClr val="tx1"/>
                </a:solidFill>
              </a:rPr>
              <a:t> distribuidos según niveles de desempeño en EJE "Ciencias de la Tierra y el Universo"</a:t>
            </a:r>
            <a:endParaRPr lang="es-CL" sz="1200">
              <a:solidFill>
                <a:schemeClr val="tx1"/>
              </a:solidFill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A'!$BG$53:$BJ$56</c:f>
              <c:strCache>
                <c:ptCount val="4"/>
                <c:pt idx="0">
                  <c:v>Bajo (B)                  (Entre 0 y 25)%</c:v>
                </c:pt>
                <c:pt idx="1">
                  <c:v>Medio Bajo (MB)   (Entre 26 y 50)%</c:v>
                </c:pt>
                <c:pt idx="2">
                  <c:v>Medio Alto (MA)    (Entre 51 y 75)%</c:v>
                </c:pt>
                <c:pt idx="3">
                  <c:v>Alto (A)                 (Entre 76 y 100)%</c:v>
                </c:pt>
              </c:strCache>
            </c:strRef>
          </c:cat>
          <c:val>
            <c:numRef>
              <c:f>'4º básico A'!$BQ$53:$BQ$56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95605721461909"/>
          <c:y val="0.27842373186382552"/>
          <c:w val="0.37252599434686051"/>
          <c:h val="0.66258032150413326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L"/>
              <a:t>Porcentajes de logro del grupo curso </a:t>
            </a:r>
          </a:p>
          <a:p>
            <a:pPr algn="ctr">
              <a:defRPr/>
            </a:pPr>
            <a:r>
              <a:rPr lang="es-CL"/>
              <a:t>por HABILIDAD</a:t>
            </a:r>
          </a:p>
          <a:p>
            <a:pPr algn="ctr">
              <a:defRPr/>
            </a:pPr>
            <a:r>
              <a:rPr lang="es-CL"/>
              <a:t>Prueba Inicial de CIENCIAS 4º básico A, 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585522931605167E-2"/>
          <c:y val="0.19823950205276927"/>
          <c:w val="0.80987222204711562"/>
          <c:h val="0.63865926846185572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A'!$CO$115:$CO$123</c:f>
              <c:strCache>
                <c:ptCount val="9"/>
                <c:pt idx="0">
                  <c:v>Comparar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'4º básico A'!$F$119:$V$119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37344"/>
        <c:axId val="193322304"/>
      </c:barChart>
      <c:catAx>
        <c:axId val="1933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322304"/>
        <c:crosses val="autoZero"/>
        <c:auto val="1"/>
        <c:lblAlgn val="ctr"/>
        <c:lblOffset val="100"/>
        <c:noMultiLvlLbl val="0"/>
      </c:catAx>
      <c:valAx>
        <c:axId val="19332230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333734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1.xml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image" Target="../media/image2.jpeg"/><Relationship Id="rId9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226785</xdr:colOff>
      <xdr:row>46</xdr:row>
      <xdr:rowOff>68036</xdr:rowOff>
    </xdr:from>
    <xdr:to>
      <xdr:col>93</xdr:col>
      <xdr:colOff>589643</xdr:colOff>
      <xdr:row>63</xdr:row>
      <xdr:rowOff>34018</xdr:rowOff>
    </xdr:to>
    <xdr:graphicFrame macro="">
      <xdr:nvGraphicFramePr>
        <xdr:cNvPr id="708405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226786</xdr:colOff>
      <xdr:row>27</xdr:row>
      <xdr:rowOff>226786</xdr:rowOff>
    </xdr:from>
    <xdr:to>
      <xdr:col>93</xdr:col>
      <xdr:colOff>578304</xdr:colOff>
      <xdr:row>44</xdr:row>
      <xdr:rowOff>99333</xdr:rowOff>
    </xdr:to>
    <xdr:graphicFrame macro="">
      <xdr:nvGraphicFramePr>
        <xdr:cNvPr id="708405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533400</xdr:colOff>
      <xdr:row>66</xdr:row>
      <xdr:rowOff>0</xdr:rowOff>
    </xdr:from>
    <xdr:to>
      <xdr:col>77</xdr:col>
      <xdr:colOff>542925</xdr:colOff>
      <xdr:row>87</xdr:row>
      <xdr:rowOff>133350</xdr:rowOff>
    </xdr:to>
    <xdr:graphicFrame macro="">
      <xdr:nvGraphicFramePr>
        <xdr:cNvPr id="708405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78</xdr:col>
      <xdr:colOff>228599</xdr:colOff>
      <xdr:row>64</xdr:row>
      <xdr:rowOff>68035</xdr:rowOff>
    </xdr:from>
    <xdr:to>
      <xdr:col>93</xdr:col>
      <xdr:colOff>589642</xdr:colOff>
      <xdr:row>91</xdr:row>
      <xdr:rowOff>57150</xdr:rowOff>
    </xdr:to>
    <xdr:graphicFrame macro="">
      <xdr:nvGraphicFramePr>
        <xdr:cNvPr id="708405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60</xdr:col>
      <xdr:colOff>708376</xdr:colOff>
      <xdr:row>15</xdr:row>
      <xdr:rowOff>142875</xdr:rowOff>
    </xdr:from>
    <xdr:to>
      <xdr:col>65</xdr:col>
      <xdr:colOff>295274</xdr:colOff>
      <xdr:row>30</xdr:row>
      <xdr:rowOff>390525</xdr:rowOff>
    </xdr:to>
    <xdr:graphicFrame macro="">
      <xdr:nvGraphicFramePr>
        <xdr:cNvPr id="708405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114300</xdr:colOff>
      <xdr:row>15</xdr:row>
      <xdr:rowOff>142875</xdr:rowOff>
    </xdr:from>
    <xdr:to>
      <xdr:col>73</xdr:col>
      <xdr:colOff>590550</xdr:colOff>
      <xdr:row>30</xdr:row>
      <xdr:rowOff>381000</xdr:rowOff>
    </xdr:to>
    <xdr:graphicFrame macro="">
      <xdr:nvGraphicFramePr>
        <xdr:cNvPr id="708405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60</xdr:col>
      <xdr:colOff>703035</xdr:colOff>
      <xdr:row>32</xdr:row>
      <xdr:rowOff>57150</xdr:rowOff>
    </xdr:from>
    <xdr:to>
      <xdr:col>65</xdr:col>
      <xdr:colOff>295275</xdr:colOff>
      <xdr:row>44</xdr:row>
      <xdr:rowOff>0</xdr:rowOff>
    </xdr:to>
    <xdr:graphicFrame macro="">
      <xdr:nvGraphicFramePr>
        <xdr:cNvPr id="708405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152400</xdr:colOff>
      <xdr:row>32</xdr:row>
      <xdr:rowOff>47625</xdr:rowOff>
    </xdr:from>
    <xdr:to>
      <xdr:col>73</xdr:col>
      <xdr:colOff>581025</xdr:colOff>
      <xdr:row>44</xdr:row>
      <xdr:rowOff>0</xdr:rowOff>
    </xdr:to>
    <xdr:graphicFrame macro="">
      <xdr:nvGraphicFramePr>
        <xdr:cNvPr id="708405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78</xdr:col>
      <xdr:colOff>238125</xdr:colOff>
      <xdr:row>92</xdr:row>
      <xdr:rowOff>142875</xdr:rowOff>
    </xdr:from>
    <xdr:to>
      <xdr:col>93</xdr:col>
      <xdr:colOff>589643</xdr:colOff>
      <xdr:row>122</xdr:row>
      <xdr:rowOff>56696</xdr:rowOff>
    </xdr:to>
    <xdr:graphicFrame macro="">
      <xdr:nvGraphicFramePr>
        <xdr:cNvPr id="708406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136072</xdr:rowOff>
    </xdr:from>
    <xdr:to>
      <xdr:col>2</xdr:col>
      <xdr:colOff>585</xdr:colOff>
      <xdr:row>3</xdr:row>
      <xdr:rowOff>149678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6072"/>
          <a:ext cx="436014" cy="503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226785</xdr:colOff>
      <xdr:row>46</xdr:row>
      <xdr:rowOff>68036</xdr:rowOff>
    </xdr:from>
    <xdr:to>
      <xdr:col>93</xdr:col>
      <xdr:colOff>589643</xdr:colOff>
      <xdr:row>63</xdr:row>
      <xdr:rowOff>34018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226786</xdr:colOff>
      <xdr:row>27</xdr:row>
      <xdr:rowOff>226786</xdr:rowOff>
    </xdr:from>
    <xdr:to>
      <xdr:col>93</xdr:col>
      <xdr:colOff>578304</xdr:colOff>
      <xdr:row>44</xdr:row>
      <xdr:rowOff>99333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533400</xdr:colOff>
      <xdr:row>66</xdr:row>
      <xdr:rowOff>0</xdr:rowOff>
    </xdr:from>
    <xdr:to>
      <xdr:col>77</xdr:col>
      <xdr:colOff>542925</xdr:colOff>
      <xdr:row>87</xdr:row>
      <xdr:rowOff>133350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78</xdr:col>
      <xdr:colOff>228599</xdr:colOff>
      <xdr:row>64</xdr:row>
      <xdr:rowOff>68035</xdr:rowOff>
    </xdr:from>
    <xdr:to>
      <xdr:col>93</xdr:col>
      <xdr:colOff>589642</xdr:colOff>
      <xdr:row>91</xdr:row>
      <xdr:rowOff>57150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60</xdr:col>
      <xdr:colOff>708376</xdr:colOff>
      <xdr:row>15</xdr:row>
      <xdr:rowOff>142875</xdr:rowOff>
    </xdr:from>
    <xdr:to>
      <xdr:col>65</xdr:col>
      <xdr:colOff>295274</xdr:colOff>
      <xdr:row>30</xdr:row>
      <xdr:rowOff>390525</xdr:rowOff>
    </xdr:to>
    <xdr:graphicFrame macro="">
      <xdr:nvGraphicFramePr>
        <xdr:cNvPr id="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66</xdr:col>
      <xdr:colOff>114300</xdr:colOff>
      <xdr:row>15</xdr:row>
      <xdr:rowOff>142875</xdr:rowOff>
    </xdr:from>
    <xdr:to>
      <xdr:col>73</xdr:col>
      <xdr:colOff>590550</xdr:colOff>
      <xdr:row>30</xdr:row>
      <xdr:rowOff>381000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60</xdr:col>
      <xdr:colOff>703035</xdr:colOff>
      <xdr:row>32</xdr:row>
      <xdr:rowOff>57150</xdr:rowOff>
    </xdr:from>
    <xdr:to>
      <xdr:col>65</xdr:col>
      <xdr:colOff>295275</xdr:colOff>
      <xdr:row>44</xdr:row>
      <xdr:rowOff>0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66</xdr:col>
      <xdr:colOff>152400</xdr:colOff>
      <xdr:row>32</xdr:row>
      <xdr:rowOff>47625</xdr:rowOff>
    </xdr:from>
    <xdr:to>
      <xdr:col>73</xdr:col>
      <xdr:colOff>581025</xdr:colOff>
      <xdr:row>44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78</xdr:col>
      <xdr:colOff>238125</xdr:colOff>
      <xdr:row>92</xdr:row>
      <xdr:rowOff>142875</xdr:rowOff>
    </xdr:from>
    <xdr:to>
      <xdr:col>93</xdr:col>
      <xdr:colOff>589643</xdr:colOff>
      <xdr:row>122</xdr:row>
      <xdr:rowOff>56696</xdr:rowOff>
    </xdr:to>
    <xdr:graphicFrame macro="">
      <xdr:nvGraphicFramePr>
        <xdr:cNvPr id="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136072</xdr:rowOff>
    </xdr:from>
    <xdr:to>
      <xdr:col>2</xdr:col>
      <xdr:colOff>585</xdr:colOff>
      <xdr:row>3</xdr:row>
      <xdr:rowOff>149678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6072"/>
          <a:ext cx="429210" cy="499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226785</xdr:colOff>
      <xdr:row>46</xdr:row>
      <xdr:rowOff>136072</xdr:rowOff>
    </xdr:from>
    <xdr:to>
      <xdr:col>93</xdr:col>
      <xdr:colOff>589643</xdr:colOff>
      <xdr:row>62</xdr:row>
      <xdr:rowOff>612321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226786</xdr:colOff>
      <xdr:row>27</xdr:row>
      <xdr:rowOff>396875</xdr:rowOff>
    </xdr:from>
    <xdr:to>
      <xdr:col>93</xdr:col>
      <xdr:colOff>578304</xdr:colOff>
      <xdr:row>44</xdr:row>
      <xdr:rowOff>99333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533400</xdr:colOff>
      <xdr:row>66</xdr:row>
      <xdr:rowOff>0</xdr:rowOff>
    </xdr:from>
    <xdr:to>
      <xdr:col>77</xdr:col>
      <xdr:colOff>542925</xdr:colOff>
      <xdr:row>87</xdr:row>
      <xdr:rowOff>133350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0</xdr:row>
      <xdr:rowOff>123825</xdr:rowOff>
    </xdr:from>
    <xdr:to>
      <xdr:col>1</xdr:col>
      <xdr:colOff>390525</xdr:colOff>
      <xdr:row>3</xdr:row>
      <xdr:rowOff>47625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78</xdr:col>
      <xdr:colOff>228599</xdr:colOff>
      <xdr:row>64</xdr:row>
      <xdr:rowOff>68035</xdr:rowOff>
    </xdr:from>
    <xdr:to>
      <xdr:col>93</xdr:col>
      <xdr:colOff>589642</xdr:colOff>
      <xdr:row>91</xdr:row>
      <xdr:rowOff>57150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60</xdr:col>
      <xdr:colOff>708376</xdr:colOff>
      <xdr:row>15</xdr:row>
      <xdr:rowOff>142875</xdr:rowOff>
    </xdr:from>
    <xdr:to>
      <xdr:col>65</xdr:col>
      <xdr:colOff>295274</xdr:colOff>
      <xdr:row>30</xdr:row>
      <xdr:rowOff>390525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66</xdr:col>
      <xdr:colOff>114300</xdr:colOff>
      <xdr:row>15</xdr:row>
      <xdr:rowOff>142875</xdr:rowOff>
    </xdr:from>
    <xdr:to>
      <xdr:col>73</xdr:col>
      <xdr:colOff>590550</xdr:colOff>
      <xdr:row>30</xdr:row>
      <xdr:rowOff>381000</xdr:rowOff>
    </xdr:to>
    <xdr:graphicFrame macro="">
      <xdr:nvGraphicFramePr>
        <xdr:cNvPr id="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703035</xdr:colOff>
      <xdr:row>32</xdr:row>
      <xdr:rowOff>57150</xdr:rowOff>
    </xdr:from>
    <xdr:to>
      <xdr:col>65</xdr:col>
      <xdr:colOff>295275</xdr:colOff>
      <xdr:row>44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152400</xdr:colOff>
      <xdr:row>32</xdr:row>
      <xdr:rowOff>47625</xdr:rowOff>
    </xdr:from>
    <xdr:to>
      <xdr:col>73</xdr:col>
      <xdr:colOff>581025</xdr:colOff>
      <xdr:row>44</xdr:row>
      <xdr:rowOff>0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78</xdr:col>
      <xdr:colOff>238125</xdr:colOff>
      <xdr:row>92</xdr:row>
      <xdr:rowOff>142875</xdr:rowOff>
    </xdr:from>
    <xdr:to>
      <xdr:col>93</xdr:col>
      <xdr:colOff>589643</xdr:colOff>
      <xdr:row>122</xdr:row>
      <xdr:rowOff>56696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219669</xdr:colOff>
      <xdr:row>15</xdr:row>
      <xdr:rowOff>0</xdr:rowOff>
    </xdr:from>
    <xdr:to>
      <xdr:col>33</xdr:col>
      <xdr:colOff>1877019</xdr:colOff>
      <xdr:row>28</xdr:row>
      <xdr:rowOff>30361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252016</xdr:colOff>
      <xdr:row>30</xdr:row>
      <xdr:rowOff>103331</xdr:rowOff>
    </xdr:from>
    <xdr:to>
      <xdr:col>33</xdr:col>
      <xdr:colOff>1908770</xdr:colOff>
      <xdr:row>45</xdr:row>
      <xdr:rowOff>362150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235544</xdr:colOff>
      <xdr:row>47</xdr:row>
      <xdr:rowOff>340517</xdr:rowOff>
    </xdr:from>
    <xdr:to>
      <xdr:col>33</xdr:col>
      <xdr:colOff>1892894</xdr:colOff>
      <xdr:row>63</xdr:row>
      <xdr:rowOff>602258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240903</xdr:colOff>
      <xdr:row>65</xdr:row>
      <xdr:rowOff>36315</xdr:rowOff>
    </xdr:from>
    <xdr:to>
      <xdr:col>33</xdr:col>
      <xdr:colOff>1873250</xdr:colOff>
      <xdr:row>82</xdr:row>
      <xdr:rowOff>73620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15875</xdr:colOff>
      <xdr:row>22</xdr:row>
      <xdr:rowOff>473075</xdr:rowOff>
    </xdr:from>
    <xdr:to>
      <xdr:col>49</xdr:col>
      <xdr:colOff>15875</xdr:colOff>
      <xdr:row>37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438150</xdr:colOff>
      <xdr:row>4</xdr:row>
      <xdr:rowOff>281583</xdr:rowOff>
    </xdr:from>
    <xdr:to>
      <xdr:col>49</xdr:col>
      <xdr:colOff>0</xdr:colOff>
      <xdr:row>20</xdr:row>
      <xdr:rowOff>12501</xdr:rowOff>
    </xdr:to>
    <xdr:graphicFrame macro="">
      <xdr:nvGraphicFramePr>
        <xdr:cNvPr id="8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329804</xdr:colOff>
      <xdr:row>17</xdr:row>
      <xdr:rowOff>229491</xdr:rowOff>
    </xdr:from>
    <xdr:to>
      <xdr:col>60</xdr:col>
      <xdr:colOff>210740</xdr:colOff>
      <xdr:row>26</xdr:row>
      <xdr:rowOff>425053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374452</xdr:colOff>
      <xdr:row>17</xdr:row>
      <xdr:rowOff>224433</xdr:rowOff>
    </xdr:from>
    <xdr:to>
      <xdr:col>70</xdr:col>
      <xdr:colOff>502443</xdr:colOff>
      <xdr:row>26</xdr:row>
      <xdr:rowOff>419995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323850</xdr:colOff>
      <xdr:row>27</xdr:row>
      <xdr:rowOff>152995</xdr:rowOff>
    </xdr:from>
    <xdr:to>
      <xdr:col>60</xdr:col>
      <xdr:colOff>204786</xdr:colOff>
      <xdr:row>36</xdr:row>
      <xdr:rowOff>353319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374452</xdr:colOff>
      <xdr:row>27</xdr:row>
      <xdr:rowOff>167878</xdr:rowOff>
    </xdr:from>
    <xdr:to>
      <xdr:col>70</xdr:col>
      <xdr:colOff>502443</xdr:colOff>
      <xdr:row>36</xdr:row>
      <xdr:rowOff>368202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  <pageSetUpPr fitToPage="1"/>
  </sheetPr>
  <dimension ref="A2:CQ125"/>
  <sheetViews>
    <sheetView showGridLines="0" topLeftCell="B69" zoomScale="70" zoomScaleNormal="70" workbookViewId="0">
      <pane xSplit="1" topLeftCell="C1" activePane="topRight" state="frozen"/>
      <selection activeCell="B16" sqref="B16"/>
      <selection pane="topRight" activeCell="C70" sqref="C70:D70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8.140625" style="16" customWidth="1"/>
    <col min="6" max="6" width="5.28515625" customWidth="1"/>
    <col min="7" max="7" width="5.28515625" style="23" hidden="1" customWidth="1"/>
    <col min="8" max="8" width="5.28515625" customWidth="1"/>
    <col min="9" max="9" width="5.28515625" hidden="1" customWidth="1"/>
    <col min="10" max="10" width="5.28515625" customWidth="1"/>
    <col min="11" max="11" width="5.28515625" hidden="1" customWidth="1"/>
    <col min="12" max="12" width="5.42578125" customWidth="1"/>
    <col min="13" max="13" width="5.28515625" hidden="1" customWidth="1"/>
    <col min="14" max="14" width="5.28515625" style="16" customWidth="1"/>
    <col min="15" max="15" width="5.28515625" style="16" hidden="1" customWidth="1"/>
    <col min="16" max="16" width="5.28515625" customWidth="1"/>
    <col min="17" max="17" width="5.28515625" hidden="1" customWidth="1"/>
    <col min="18" max="18" width="5.28515625" customWidth="1"/>
    <col min="19" max="19" width="5.28515625" hidden="1" customWidth="1"/>
    <col min="20" max="20" width="5.28515625" customWidth="1"/>
    <col min="21" max="21" width="5.28515625" hidden="1" customWidth="1"/>
    <col min="22" max="22" width="5.28515625" customWidth="1"/>
    <col min="23" max="23" width="5.28515625" hidden="1" customWidth="1"/>
    <col min="24" max="24" width="5.2851562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style="48" customWidth="1"/>
    <col min="29" max="29" width="5.28515625" hidden="1" customWidth="1"/>
    <col min="30" max="30" width="5.28515625" customWidth="1"/>
    <col min="31" max="31" width="5.28515625" hidden="1" customWidth="1"/>
    <col min="32" max="32" width="5.28515625" customWidth="1"/>
    <col min="33" max="33" width="5.28515625" hidden="1" customWidth="1"/>
    <col min="34" max="34" width="5.28515625" customWidth="1"/>
    <col min="35" max="35" width="5.28515625" hidden="1" customWidth="1"/>
    <col min="36" max="36" width="5.28515625" customWidth="1"/>
    <col min="37" max="37" width="5.28515625" hidden="1" customWidth="1"/>
    <col min="38" max="38" width="5.28515625" customWidth="1"/>
    <col min="39" max="39" width="5.28515625" hidden="1" customWidth="1"/>
    <col min="40" max="40" width="5.28515625" customWidth="1"/>
    <col min="41" max="41" width="5.28515625" hidden="1" customWidth="1"/>
    <col min="42" max="42" width="5.28515625" customWidth="1"/>
    <col min="43" max="43" width="5.28515625" hidden="1" customWidth="1"/>
    <col min="44" max="44" width="5.28515625" customWidth="1"/>
    <col min="45" max="45" width="5.28515625" hidden="1" customWidth="1"/>
    <col min="46" max="46" width="5.28515625" customWidth="1"/>
    <col min="47" max="47" width="5.28515625" hidden="1" customWidth="1"/>
    <col min="48" max="48" width="5.28515625" customWidth="1"/>
    <col min="49" max="49" width="5.28515625" hidden="1" customWidth="1"/>
    <col min="50" max="50" width="5.28515625" style="48" customWidth="1"/>
    <col min="51" max="51" width="5.28515625" style="48" hidden="1" customWidth="1"/>
    <col min="52" max="52" width="5.28515625" style="48" customWidth="1"/>
    <col min="53" max="53" width="5.28515625" hidden="1" customWidth="1"/>
    <col min="54" max="54" width="5.140625" customWidth="1"/>
    <col min="55" max="55" width="9.140625" hidden="1" customWidth="1"/>
    <col min="56" max="56" width="7.7109375" customWidth="1"/>
    <col min="57" max="57" width="9.140625" customWidth="1"/>
    <col min="58" max="58" width="11.5703125" customWidth="1"/>
    <col min="59" max="60" width="13.5703125" customWidth="1"/>
    <col min="61" max="61" width="16" customWidth="1"/>
    <col min="62" max="62" width="31.28515625" style="48" customWidth="1"/>
    <col min="63" max="70" width="7" style="48" customWidth="1"/>
    <col min="71" max="71" width="2.5703125" style="92" customWidth="1"/>
    <col min="72" max="72" width="8.28515625" style="48" customWidth="1"/>
    <col min="73" max="75" width="14.140625" style="48" customWidth="1"/>
    <col min="76" max="76" width="12.5703125" style="48" customWidth="1"/>
    <col min="77" max="79" width="17.42578125" customWidth="1"/>
    <col min="80" max="80" width="13.42578125" customWidth="1"/>
    <col min="81" max="81" width="5.5703125" customWidth="1"/>
    <col min="88" max="88" width="5.42578125" customWidth="1"/>
    <col min="89" max="91" width="6.140625" customWidth="1"/>
  </cols>
  <sheetData>
    <row r="2" spans="1:81" ht="12.75" customHeight="1" x14ac:dyDescent="0.2">
      <c r="C2" s="382" t="s">
        <v>208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17"/>
    </row>
    <row r="3" spans="1:81" ht="12.75" customHeight="1" x14ac:dyDescent="0.2">
      <c r="C3" s="386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18"/>
    </row>
    <row r="4" spans="1:81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81" ht="12.75" customHeight="1" x14ac:dyDescent="0.2">
      <c r="C5" s="388" t="s">
        <v>209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1"/>
    </row>
    <row r="6" spans="1:81" ht="12.75" customHeight="1" x14ac:dyDescent="0.2">
      <c r="C6" s="2"/>
      <c r="D6" s="2"/>
      <c r="E6" s="14"/>
      <c r="F6" s="2"/>
      <c r="G6" s="21"/>
      <c r="H6" s="2"/>
      <c r="I6" s="12"/>
      <c r="L6" s="2"/>
      <c r="M6" s="2"/>
      <c r="N6" s="14"/>
      <c r="O6" s="14"/>
      <c r="P6" s="2"/>
      <c r="Q6" s="12"/>
    </row>
    <row r="7" spans="1:81" ht="12.75" customHeight="1" x14ac:dyDescent="0.2">
      <c r="B7" s="3"/>
      <c r="C7" s="4" t="s">
        <v>11</v>
      </c>
      <c r="D7" s="383" t="s">
        <v>207</v>
      </c>
      <c r="E7" s="383"/>
      <c r="F7" s="383"/>
      <c r="G7" s="383"/>
      <c r="H7" s="383"/>
      <c r="I7" s="148"/>
      <c r="J7" s="60"/>
      <c r="K7" s="149"/>
      <c r="L7" s="6" t="s">
        <v>14</v>
      </c>
      <c r="M7" s="6"/>
      <c r="N7" s="384" t="s">
        <v>206</v>
      </c>
      <c r="O7" s="384"/>
      <c r="P7" s="384"/>
      <c r="Q7" s="25"/>
      <c r="R7" s="12"/>
      <c r="S7" s="12"/>
    </row>
    <row r="8" spans="1:81" ht="12.75" customHeight="1" x14ac:dyDescent="0.2">
      <c r="B8" s="3"/>
      <c r="C8" s="4" t="s">
        <v>1</v>
      </c>
      <c r="D8" s="385" t="s">
        <v>83</v>
      </c>
      <c r="E8" s="385"/>
      <c r="F8" s="385"/>
      <c r="G8" s="385"/>
      <c r="H8" s="385"/>
      <c r="I8" s="150"/>
      <c r="J8" s="73" t="s">
        <v>0</v>
      </c>
      <c r="K8" s="73">
        <v>0</v>
      </c>
      <c r="L8" s="26"/>
      <c r="M8" s="26"/>
      <c r="N8" s="26"/>
      <c r="O8" s="26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4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49"/>
      <c r="AY8" s="49"/>
      <c r="AZ8" s="49"/>
      <c r="BA8" s="29"/>
      <c r="BB8" s="29"/>
      <c r="BC8" s="29"/>
    </row>
    <row r="9" spans="1:81" ht="12.75" customHeight="1" x14ac:dyDescent="0.2">
      <c r="B9" s="3"/>
      <c r="C9" s="4" t="s">
        <v>3</v>
      </c>
      <c r="D9" s="398" t="s">
        <v>210</v>
      </c>
      <c r="E9" s="399"/>
      <c r="F9" s="399"/>
      <c r="G9" s="399"/>
      <c r="H9" s="400"/>
      <c r="I9" s="151"/>
      <c r="J9" s="73" t="s">
        <v>20</v>
      </c>
      <c r="K9" s="73">
        <v>1</v>
      </c>
      <c r="L9" s="30">
        <v>0</v>
      </c>
      <c r="M9" s="30"/>
      <c r="N9" s="30"/>
      <c r="O9" s="30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4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49"/>
      <c r="AY9" s="49"/>
      <c r="AZ9" s="49"/>
      <c r="BA9" s="29"/>
      <c r="BB9" s="29"/>
      <c r="BC9" s="29"/>
    </row>
    <row r="10" spans="1:81" ht="12.75" customHeight="1" x14ac:dyDescent="0.2">
      <c r="B10" s="3"/>
      <c r="C10" s="401" t="s">
        <v>7</v>
      </c>
      <c r="D10" s="402"/>
      <c r="E10" s="403"/>
      <c r="F10" s="404">
        <v>29</v>
      </c>
      <c r="G10" s="405"/>
      <c r="H10" s="406"/>
      <c r="I10" s="152"/>
      <c r="J10" s="73" t="s">
        <v>21</v>
      </c>
      <c r="K10" s="73">
        <v>2</v>
      </c>
      <c r="L10" s="30">
        <v>1</v>
      </c>
      <c r="M10" s="30"/>
      <c r="N10" s="30"/>
      <c r="O10" s="30"/>
      <c r="P10" s="31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4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49"/>
      <c r="AY10" s="49"/>
      <c r="AZ10" s="49"/>
      <c r="BA10" s="29"/>
      <c r="BB10" s="29"/>
      <c r="BC10" s="29"/>
    </row>
    <row r="11" spans="1:81" ht="12.75" customHeight="1" x14ac:dyDescent="0.2">
      <c r="B11" s="3"/>
      <c r="C11" s="401" t="s">
        <v>5</v>
      </c>
      <c r="D11" s="402"/>
      <c r="E11" s="403"/>
      <c r="F11" s="407">
        <f>COUNTIF(E64:E110,"=P")</f>
        <v>0</v>
      </c>
      <c r="G11" s="408"/>
      <c r="H11" s="409"/>
      <c r="I11" s="153"/>
      <c r="J11" s="73" t="s">
        <v>22</v>
      </c>
      <c r="K11" s="73"/>
      <c r="L11" s="30">
        <v>2</v>
      </c>
      <c r="M11" s="30"/>
      <c r="N11" s="30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4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49"/>
      <c r="AY11" s="49"/>
      <c r="AZ11" s="49"/>
      <c r="BA11" s="29"/>
      <c r="BB11" s="29"/>
      <c r="BC11" s="29"/>
      <c r="BD11" s="29"/>
      <c r="BE11" s="29"/>
      <c r="BF11" s="29"/>
      <c r="BG11" s="29"/>
      <c r="BH11" s="29"/>
      <c r="BI11" s="29"/>
      <c r="BJ11" s="49"/>
      <c r="BK11" s="49"/>
      <c r="BL11" s="49"/>
      <c r="BM11" s="49"/>
      <c r="BN11" s="49"/>
      <c r="BO11" s="49"/>
      <c r="BP11" s="49"/>
      <c r="BQ11" s="49"/>
      <c r="BR11" s="49"/>
      <c r="BS11" s="93"/>
      <c r="BT11" s="49"/>
      <c r="BU11" s="49"/>
      <c r="BV11" s="49"/>
      <c r="BW11" s="49"/>
    </row>
    <row r="12" spans="1:81" ht="12.75" customHeight="1" x14ac:dyDescent="0.2">
      <c r="B12" s="3"/>
      <c r="C12" s="401" t="s">
        <v>9</v>
      </c>
      <c r="D12" s="402"/>
      <c r="E12" s="403"/>
      <c r="F12" s="407">
        <f>COUNTIF(E64:E110,"=a")</f>
        <v>0</v>
      </c>
      <c r="G12" s="408"/>
      <c r="H12" s="409"/>
      <c r="I12" s="153"/>
      <c r="J12" s="41"/>
      <c r="K12" s="41"/>
      <c r="L12" s="30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4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49"/>
      <c r="AY12" s="49"/>
      <c r="AZ12" s="49"/>
      <c r="BA12" s="29"/>
      <c r="BB12" s="29"/>
      <c r="BC12" s="29"/>
      <c r="BD12" s="29"/>
      <c r="BE12" s="29"/>
      <c r="BF12" s="29"/>
      <c r="BG12" s="29"/>
      <c r="BH12" s="29"/>
      <c r="BI12" s="29"/>
      <c r="BJ12" s="49"/>
      <c r="BK12" s="49"/>
      <c r="BL12" s="49"/>
      <c r="BM12" s="49"/>
      <c r="BN12" s="49"/>
      <c r="BO12" s="49"/>
      <c r="BP12" s="49"/>
      <c r="BQ12" s="49"/>
      <c r="BR12" s="49"/>
      <c r="BS12" s="93"/>
      <c r="BT12" s="49"/>
      <c r="BU12" s="49"/>
      <c r="BV12" s="49"/>
      <c r="BW12" s="49"/>
    </row>
    <row r="13" spans="1:81" ht="12.75" customHeight="1" x14ac:dyDescent="0.2">
      <c r="C13" s="8"/>
      <c r="D13" s="8"/>
      <c r="E13" s="15"/>
      <c r="F13" s="8"/>
      <c r="G13" s="22"/>
      <c r="H13" s="8"/>
      <c r="I13" s="12"/>
      <c r="L13" s="30"/>
      <c r="M13" s="30"/>
      <c r="N13" s="30"/>
      <c r="O13" s="30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4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49"/>
      <c r="AY13" s="49"/>
      <c r="AZ13" s="49"/>
      <c r="BA13" s="29"/>
      <c r="BB13" s="29"/>
      <c r="BC13" s="29"/>
      <c r="BD13" s="29"/>
      <c r="BE13" s="29"/>
      <c r="BF13" s="29"/>
      <c r="BG13" s="29"/>
      <c r="BH13" s="29"/>
      <c r="BI13" s="29"/>
      <c r="BJ13" s="49"/>
      <c r="BK13" s="49"/>
      <c r="BL13" s="49"/>
      <c r="BM13" s="49"/>
      <c r="BN13" s="49"/>
      <c r="BO13" s="49"/>
      <c r="BP13" s="49"/>
      <c r="BQ13" s="49"/>
      <c r="BR13" s="49"/>
      <c r="BS13" s="93"/>
      <c r="BT13" s="49"/>
      <c r="BU13" s="49"/>
      <c r="BV13" s="49"/>
      <c r="BW13" s="49"/>
      <c r="CB13" s="19"/>
    </row>
    <row r="14" spans="1:81" ht="12.75" customHeight="1" thickBot="1" x14ac:dyDescent="0.25">
      <c r="B14" s="12"/>
      <c r="C14" s="12"/>
      <c r="D14" s="12"/>
      <c r="CC14" s="37" t="s">
        <v>2</v>
      </c>
    </row>
    <row r="15" spans="1:81" ht="16.5" customHeight="1" thickBot="1" x14ac:dyDescent="0.25">
      <c r="A15" s="12"/>
      <c r="B15" s="389" t="str">
        <f>D8</f>
        <v>4° básico A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1"/>
      <c r="BC15" s="52"/>
      <c r="CC15" s="29" t="s">
        <v>0</v>
      </c>
    </row>
    <row r="16" spans="1:81" ht="31.5" x14ac:dyDescent="0.25">
      <c r="A16" s="12"/>
      <c r="B16" s="175" t="s">
        <v>29</v>
      </c>
      <c r="C16" s="174" t="s">
        <v>23</v>
      </c>
      <c r="D16" s="397" t="s">
        <v>39</v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5" t="s">
        <v>55</v>
      </c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135"/>
      <c r="AP16" s="392" t="s">
        <v>45</v>
      </c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4"/>
      <c r="BC16" s="180"/>
      <c r="BD16" s="61"/>
      <c r="BE16" s="61"/>
      <c r="BT16" s="50"/>
      <c r="BU16" s="50"/>
      <c r="BV16" s="50"/>
      <c r="BW16" s="50"/>
    </row>
    <row r="17" spans="1:75" ht="15" customHeight="1" x14ac:dyDescent="0.2">
      <c r="A17" s="12"/>
      <c r="B17" s="147">
        <v>1</v>
      </c>
      <c r="C17" s="114">
        <v>1</v>
      </c>
      <c r="D17" s="366" t="s">
        <v>211</v>
      </c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132"/>
      <c r="X17" s="337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28"/>
      <c r="AP17" s="410" t="s">
        <v>216</v>
      </c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2"/>
      <c r="BC17" s="181"/>
      <c r="BD17" s="55"/>
      <c r="BE17" s="55"/>
      <c r="BT17" s="50"/>
      <c r="BU17" s="50"/>
      <c r="BV17" s="50"/>
      <c r="BW17" s="50"/>
    </row>
    <row r="18" spans="1:75" ht="15" customHeight="1" x14ac:dyDescent="0.2">
      <c r="A18" s="12"/>
      <c r="B18" s="147">
        <f>B17+1</f>
        <v>2</v>
      </c>
      <c r="C18" s="110">
        <v>1</v>
      </c>
      <c r="D18" s="366" t="s">
        <v>219</v>
      </c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132"/>
      <c r="X18" s="333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76"/>
      <c r="AP18" s="413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5"/>
      <c r="BC18" s="181"/>
      <c r="BD18" s="55"/>
      <c r="BE18" s="55"/>
      <c r="BT18" s="50"/>
      <c r="BU18" s="50"/>
      <c r="BV18" s="50"/>
      <c r="BW18" s="50"/>
    </row>
    <row r="19" spans="1:75" ht="15" customHeight="1" x14ac:dyDescent="0.2">
      <c r="A19" s="12"/>
      <c r="B19" s="147">
        <f t="shared" ref="B19:B41" si="0">B18+1</f>
        <v>3</v>
      </c>
      <c r="C19" s="110">
        <v>1</v>
      </c>
      <c r="D19" s="366" t="s">
        <v>220</v>
      </c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132"/>
      <c r="X19" s="333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76"/>
      <c r="AP19" s="416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8"/>
      <c r="BC19" s="181"/>
      <c r="BD19" s="55"/>
      <c r="BE19" s="55"/>
      <c r="BT19" s="50"/>
      <c r="BU19" s="50"/>
      <c r="BV19" s="50"/>
      <c r="BW19" s="50"/>
    </row>
    <row r="20" spans="1:75" ht="16.5" customHeight="1" x14ac:dyDescent="0.2">
      <c r="A20" s="12"/>
      <c r="B20" s="147">
        <f t="shared" si="0"/>
        <v>4</v>
      </c>
      <c r="C20" s="110">
        <v>1</v>
      </c>
      <c r="D20" s="366" t="s">
        <v>221</v>
      </c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132"/>
      <c r="X20" s="333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76"/>
      <c r="AP20" s="344"/>
      <c r="AQ20" s="345"/>
      <c r="AR20" s="345"/>
      <c r="AS20" s="345"/>
      <c r="AT20" s="345" t="s">
        <v>217</v>
      </c>
      <c r="AU20" s="345"/>
      <c r="AV20" s="345"/>
      <c r="AW20" s="345"/>
      <c r="AX20" s="345"/>
      <c r="AY20" s="345"/>
      <c r="AZ20" s="345"/>
      <c r="BA20" s="345"/>
      <c r="BB20" s="346"/>
      <c r="BC20" s="181"/>
      <c r="BD20" s="55"/>
      <c r="BE20" s="55"/>
      <c r="BT20" s="50"/>
      <c r="BU20" s="50"/>
      <c r="BV20" s="50"/>
      <c r="BW20" s="50"/>
    </row>
    <row r="21" spans="1:75" ht="15" customHeight="1" x14ac:dyDescent="0.2">
      <c r="A21" s="12"/>
      <c r="B21" s="147">
        <f t="shared" si="0"/>
        <v>5</v>
      </c>
      <c r="C21" s="110">
        <v>1</v>
      </c>
      <c r="D21" s="366" t="s">
        <v>222</v>
      </c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132"/>
      <c r="X21" s="333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76"/>
      <c r="AP21" s="326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41"/>
      <c r="BC21" s="181"/>
      <c r="BD21" s="55"/>
      <c r="BE21" s="55"/>
      <c r="BT21" s="50"/>
      <c r="BU21" s="50"/>
      <c r="BV21" s="50"/>
      <c r="BW21" s="50"/>
    </row>
    <row r="22" spans="1:75" ht="15" customHeight="1" x14ac:dyDescent="0.2">
      <c r="A22" s="12"/>
      <c r="B22" s="147">
        <f t="shared" si="0"/>
        <v>6</v>
      </c>
      <c r="C22" s="111">
        <v>1</v>
      </c>
      <c r="D22" s="366" t="s">
        <v>223</v>
      </c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132"/>
      <c r="X22" s="333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76"/>
      <c r="AP22" s="329"/>
      <c r="AQ22" s="34"/>
      <c r="AR22" s="34"/>
      <c r="AS22" s="34"/>
      <c r="AT22" s="34" t="s">
        <v>218</v>
      </c>
      <c r="AU22" s="34"/>
      <c r="AV22" s="34"/>
      <c r="AW22" s="34"/>
      <c r="AX22" s="34"/>
      <c r="AY22" s="34"/>
      <c r="AZ22" s="34"/>
      <c r="BA22" s="34"/>
      <c r="BB22" s="342"/>
      <c r="BC22" s="181"/>
      <c r="BD22" s="55"/>
      <c r="BE22" s="55"/>
      <c r="BT22" s="50"/>
      <c r="BU22" s="50"/>
      <c r="BV22" s="50"/>
      <c r="BW22" s="50"/>
    </row>
    <row r="23" spans="1:75" ht="15" customHeight="1" x14ac:dyDescent="0.2">
      <c r="A23" s="12"/>
      <c r="B23" s="147">
        <f t="shared" si="0"/>
        <v>7</v>
      </c>
      <c r="C23" s="111">
        <v>1</v>
      </c>
      <c r="D23" s="366" t="s">
        <v>224</v>
      </c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132"/>
      <c r="X23" s="333"/>
      <c r="Y23" s="334"/>
      <c r="Z23" s="334"/>
      <c r="AA23" s="334"/>
      <c r="AB23" s="334"/>
      <c r="AC23" s="334"/>
      <c r="AD23" s="334" t="s">
        <v>212</v>
      </c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76"/>
      <c r="AP23" s="330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43"/>
      <c r="BC23" s="181"/>
      <c r="BD23" s="55"/>
      <c r="BE23" s="55"/>
      <c r="BT23" s="50"/>
      <c r="BU23" s="50"/>
      <c r="BV23" s="50"/>
      <c r="BW23" s="50"/>
    </row>
    <row r="24" spans="1:75" ht="15" customHeight="1" x14ac:dyDescent="0.2">
      <c r="A24" s="12"/>
      <c r="B24" s="147">
        <f t="shared" si="0"/>
        <v>8</v>
      </c>
      <c r="C24" s="112">
        <v>1</v>
      </c>
      <c r="D24" s="366" t="s">
        <v>225</v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132"/>
      <c r="X24" s="333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76"/>
      <c r="AP24" s="344"/>
      <c r="AQ24" s="345"/>
      <c r="AR24" s="345"/>
      <c r="AS24" s="345"/>
      <c r="AT24" s="345" t="s">
        <v>217</v>
      </c>
      <c r="AU24" s="345"/>
      <c r="AV24" s="345"/>
      <c r="AW24" s="345"/>
      <c r="AX24" s="345"/>
      <c r="AY24" s="345"/>
      <c r="AZ24" s="345"/>
      <c r="BA24" s="345"/>
      <c r="BB24" s="346"/>
      <c r="BC24" s="181"/>
      <c r="BD24" s="55"/>
      <c r="BE24" s="55"/>
      <c r="BT24" s="50"/>
      <c r="BU24" s="50"/>
      <c r="BV24" s="50"/>
      <c r="BW24" s="50"/>
    </row>
    <row r="25" spans="1:75" ht="15" customHeight="1" x14ac:dyDescent="0.2">
      <c r="A25" s="12"/>
      <c r="B25" s="147">
        <f t="shared" si="0"/>
        <v>9</v>
      </c>
      <c r="C25" s="113">
        <v>1</v>
      </c>
      <c r="D25" s="366" t="s">
        <v>226</v>
      </c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132"/>
      <c r="X25" s="333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76"/>
      <c r="AP25" s="326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41"/>
      <c r="BC25" s="181"/>
      <c r="BD25" s="55"/>
      <c r="BE25" s="55"/>
      <c r="BT25" s="50"/>
      <c r="BU25" s="50"/>
      <c r="BV25" s="50"/>
      <c r="BW25" s="50"/>
    </row>
    <row r="26" spans="1:75" ht="15" customHeight="1" x14ac:dyDescent="0.2">
      <c r="A26" s="12"/>
      <c r="B26" s="147">
        <f t="shared" si="0"/>
        <v>10</v>
      </c>
      <c r="C26" s="111">
        <v>1</v>
      </c>
      <c r="D26" s="366" t="s">
        <v>227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132"/>
      <c r="X26" s="333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76"/>
      <c r="AP26" s="329"/>
      <c r="AQ26" s="34"/>
      <c r="AR26" s="34"/>
      <c r="AS26" s="34"/>
      <c r="AT26" s="34" t="s">
        <v>216</v>
      </c>
      <c r="AU26" s="34"/>
      <c r="AV26" s="34"/>
      <c r="AW26" s="34"/>
      <c r="AX26" s="34"/>
      <c r="AY26" s="34"/>
      <c r="AZ26" s="34"/>
      <c r="BA26" s="34"/>
      <c r="BB26" s="342"/>
      <c r="BC26" s="181"/>
      <c r="BD26" s="55"/>
      <c r="BE26" s="55"/>
      <c r="BT26" s="50"/>
      <c r="BU26" s="50"/>
      <c r="BV26" s="50"/>
      <c r="BW26" s="50"/>
    </row>
    <row r="27" spans="1:75" ht="15" customHeight="1" x14ac:dyDescent="0.2">
      <c r="A27" s="12"/>
      <c r="B27" s="147">
        <f t="shared" si="0"/>
        <v>11</v>
      </c>
      <c r="C27" s="111">
        <v>1</v>
      </c>
      <c r="D27" s="366" t="s">
        <v>228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132"/>
      <c r="X27" s="333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76"/>
      <c r="AP27" s="330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43"/>
      <c r="BC27" s="181"/>
      <c r="BD27" s="55"/>
      <c r="BE27" s="55"/>
      <c r="BT27" s="50"/>
      <c r="BU27" s="50"/>
      <c r="BV27" s="50"/>
      <c r="BW27" s="50"/>
    </row>
    <row r="28" spans="1:75" ht="27.75" customHeight="1" x14ac:dyDescent="0.2">
      <c r="A28" s="12"/>
      <c r="B28" s="147">
        <f t="shared" si="0"/>
        <v>12</v>
      </c>
      <c r="C28" s="111">
        <v>1</v>
      </c>
      <c r="D28" s="366" t="s">
        <v>229</v>
      </c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132"/>
      <c r="X28" s="335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2"/>
      <c r="AP28" s="326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41"/>
      <c r="BC28" s="181"/>
      <c r="BD28" s="55"/>
      <c r="BE28" s="55"/>
      <c r="BT28" s="50"/>
      <c r="BU28" s="50"/>
      <c r="BV28" s="50"/>
      <c r="BW28" s="50"/>
    </row>
    <row r="29" spans="1:75" ht="15" customHeight="1" x14ac:dyDescent="0.2">
      <c r="A29" s="12"/>
      <c r="B29" s="147">
        <f t="shared" si="0"/>
        <v>13</v>
      </c>
      <c r="C29" s="111">
        <v>1</v>
      </c>
      <c r="D29" s="366" t="s">
        <v>230</v>
      </c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132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76"/>
      <c r="AP29" s="329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2"/>
      <c r="BC29" s="181"/>
      <c r="BD29" s="55"/>
      <c r="BE29" s="55"/>
      <c r="BT29" s="50"/>
      <c r="BU29" s="50"/>
      <c r="BV29" s="50"/>
      <c r="BW29" s="50"/>
    </row>
    <row r="30" spans="1:75" ht="15" customHeight="1" x14ac:dyDescent="0.2">
      <c r="A30" s="12"/>
      <c r="B30" s="147">
        <f t="shared" si="0"/>
        <v>14</v>
      </c>
      <c r="C30" s="111">
        <v>1</v>
      </c>
      <c r="D30" s="366" t="s">
        <v>231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132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76"/>
      <c r="AP30" s="329"/>
      <c r="AQ30" s="34"/>
      <c r="AR30" s="34"/>
      <c r="AS30" s="34"/>
      <c r="AT30" s="34" t="s">
        <v>217</v>
      </c>
      <c r="AU30" s="34"/>
      <c r="AV30" s="34"/>
      <c r="AW30" s="34"/>
      <c r="AX30" s="34"/>
      <c r="AY30" s="34"/>
      <c r="AZ30" s="34"/>
      <c r="BA30" s="34"/>
      <c r="BB30" s="342"/>
      <c r="BC30" s="181"/>
      <c r="BD30" s="55"/>
      <c r="BE30" s="55"/>
      <c r="BT30" s="50"/>
      <c r="BU30" s="50"/>
      <c r="BV30" s="50"/>
      <c r="BW30" s="50"/>
    </row>
    <row r="31" spans="1:75" ht="24.75" customHeight="1" x14ac:dyDescent="0.2">
      <c r="A31" s="12"/>
      <c r="B31" s="147">
        <f t="shared" si="0"/>
        <v>15</v>
      </c>
      <c r="C31" s="111">
        <v>1</v>
      </c>
      <c r="D31" s="366" t="s">
        <v>232</v>
      </c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132"/>
      <c r="X31" s="339"/>
      <c r="Y31" s="339"/>
      <c r="Z31" s="339" t="s">
        <v>213</v>
      </c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76"/>
      <c r="AP31" s="329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2"/>
      <c r="BC31" s="181"/>
      <c r="BD31" s="55"/>
      <c r="BE31" s="55"/>
      <c r="BT31" s="50"/>
      <c r="BU31" s="50"/>
      <c r="BV31" s="50"/>
      <c r="BW31" s="50"/>
    </row>
    <row r="32" spans="1:75" ht="24" customHeight="1" x14ac:dyDescent="0.2">
      <c r="A32" s="12"/>
      <c r="B32" s="147">
        <f t="shared" si="0"/>
        <v>16</v>
      </c>
      <c r="C32" s="111">
        <v>1</v>
      </c>
      <c r="D32" s="366" t="s">
        <v>233</v>
      </c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132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76"/>
      <c r="AP32" s="330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43"/>
      <c r="BC32" s="181"/>
      <c r="BD32" s="55"/>
      <c r="BE32" s="55"/>
      <c r="BT32" s="50"/>
      <c r="BU32" s="50"/>
      <c r="BV32" s="50"/>
      <c r="BW32" s="50"/>
    </row>
    <row r="33" spans="1:75" ht="21.75" customHeight="1" x14ac:dyDescent="0.2">
      <c r="A33" s="12"/>
      <c r="B33" s="147">
        <f t="shared" si="0"/>
        <v>17</v>
      </c>
      <c r="C33" s="111">
        <v>1</v>
      </c>
      <c r="D33" s="366" t="s">
        <v>234</v>
      </c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132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76"/>
      <c r="AP33" s="326"/>
      <c r="AQ33" s="327"/>
      <c r="AR33" s="327"/>
      <c r="AS33" s="327"/>
      <c r="AT33" s="327" t="s">
        <v>218</v>
      </c>
      <c r="AU33" s="327"/>
      <c r="AV33" s="327"/>
      <c r="AW33" s="327"/>
      <c r="AX33" s="327"/>
      <c r="AY33" s="327"/>
      <c r="AZ33" s="327"/>
      <c r="BA33" s="327"/>
      <c r="BB33" s="341"/>
      <c r="BC33" s="181"/>
      <c r="BD33" s="55"/>
      <c r="BE33" s="55"/>
      <c r="BT33" s="50"/>
      <c r="BU33" s="50"/>
      <c r="BV33" s="50"/>
      <c r="BW33" s="50"/>
    </row>
    <row r="34" spans="1:75" ht="18.75" customHeight="1" x14ac:dyDescent="0.2">
      <c r="A34" s="12"/>
      <c r="B34" s="147">
        <f t="shared" si="0"/>
        <v>18</v>
      </c>
      <c r="C34" s="111">
        <v>1</v>
      </c>
      <c r="D34" s="366" t="s">
        <v>235</v>
      </c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132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76"/>
      <c r="AP34" s="330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43"/>
      <c r="BC34" s="181"/>
      <c r="BD34" s="55"/>
      <c r="BE34" s="55"/>
      <c r="BT34" s="50"/>
      <c r="BU34" s="50"/>
      <c r="BV34" s="50"/>
      <c r="BW34" s="50"/>
    </row>
    <row r="35" spans="1:75" ht="15" customHeight="1" x14ac:dyDescent="0.2">
      <c r="A35" s="12"/>
      <c r="B35" s="147">
        <f t="shared" si="0"/>
        <v>19</v>
      </c>
      <c r="C35" s="111">
        <v>1</v>
      </c>
      <c r="D35" s="366" t="s">
        <v>236</v>
      </c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132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76"/>
      <c r="AP35" s="326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41"/>
      <c r="BC35" s="181"/>
      <c r="BD35" s="55"/>
      <c r="BE35" s="55"/>
      <c r="BT35" s="50"/>
      <c r="BU35" s="50"/>
      <c r="BV35" s="50"/>
      <c r="BW35" s="50"/>
    </row>
    <row r="36" spans="1:75" ht="30.75" customHeight="1" x14ac:dyDescent="0.2">
      <c r="A36" s="12"/>
      <c r="B36" s="147">
        <f t="shared" si="0"/>
        <v>20</v>
      </c>
      <c r="C36" s="111">
        <v>1</v>
      </c>
      <c r="D36" s="366" t="s">
        <v>237</v>
      </c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132"/>
      <c r="X36" s="340"/>
      <c r="Y36" s="340"/>
      <c r="Z36" s="340" t="s">
        <v>214</v>
      </c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76"/>
      <c r="AP36" s="330"/>
      <c r="AQ36" s="331"/>
      <c r="AR36" s="331" t="s">
        <v>216</v>
      </c>
      <c r="AS36" s="331"/>
      <c r="AT36" s="331"/>
      <c r="AU36" s="331"/>
      <c r="AV36" s="331"/>
      <c r="AW36" s="331"/>
      <c r="AX36" s="331"/>
      <c r="AY36" s="331"/>
      <c r="AZ36" s="331"/>
      <c r="BA36" s="331"/>
      <c r="BB36" s="343"/>
      <c r="BC36" s="181"/>
      <c r="BD36" s="55"/>
      <c r="BE36" s="55"/>
      <c r="BT36" s="50"/>
      <c r="BU36" s="50"/>
      <c r="BV36" s="50"/>
      <c r="BW36" s="50"/>
    </row>
    <row r="37" spans="1:75" ht="15" customHeight="1" x14ac:dyDescent="0.2">
      <c r="A37" s="12"/>
      <c r="B37" s="147">
        <f t="shared" si="0"/>
        <v>21</v>
      </c>
      <c r="C37" s="111">
        <v>1</v>
      </c>
      <c r="D37" s="366" t="s">
        <v>238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132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76"/>
      <c r="AP37" s="326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41"/>
      <c r="BC37" s="181"/>
      <c r="BD37" s="55"/>
      <c r="BE37" s="55"/>
      <c r="BT37" s="50"/>
      <c r="BU37" s="50"/>
      <c r="BV37" s="50"/>
      <c r="BW37" s="50"/>
    </row>
    <row r="38" spans="1:75" ht="46.5" customHeight="1" x14ac:dyDescent="0.2">
      <c r="A38" s="12"/>
      <c r="B38" s="147">
        <f t="shared" si="0"/>
        <v>22</v>
      </c>
      <c r="C38" s="111">
        <v>1</v>
      </c>
      <c r="D38" s="366" t="s">
        <v>239</v>
      </c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132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76"/>
      <c r="AP38" s="329"/>
      <c r="AQ38" s="34"/>
      <c r="AR38" s="34" t="s">
        <v>243</v>
      </c>
      <c r="AS38" s="34"/>
      <c r="AT38" s="34"/>
      <c r="AU38" s="34"/>
      <c r="AV38" s="34"/>
      <c r="AW38" s="34"/>
      <c r="AX38" s="34"/>
      <c r="AY38" s="34"/>
      <c r="AZ38" s="34"/>
      <c r="BA38" s="34"/>
      <c r="BB38" s="342"/>
      <c r="BC38" s="181"/>
      <c r="BD38" s="55"/>
      <c r="BE38" s="55"/>
      <c r="BT38" s="50"/>
      <c r="BU38" s="50"/>
      <c r="BV38" s="50"/>
      <c r="BW38" s="50"/>
    </row>
    <row r="39" spans="1:75" ht="30" customHeight="1" x14ac:dyDescent="0.2">
      <c r="A39" s="12"/>
      <c r="B39" s="147">
        <f t="shared" si="0"/>
        <v>23</v>
      </c>
      <c r="C39" s="111">
        <v>1</v>
      </c>
      <c r="D39" s="366" t="s">
        <v>240</v>
      </c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132"/>
      <c r="X39" s="326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41"/>
      <c r="AO39" s="76"/>
      <c r="AP39" s="329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2"/>
      <c r="BC39" s="181"/>
      <c r="BD39" s="56"/>
      <c r="BE39" s="56"/>
      <c r="BT39" s="50"/>
      <c r="BU39" s="50"/>
      <c r="BV39" s="50"/>
      <c r="BW39" s="50"/>
    </row>
    <row r="40" spans="1:75" ht="27.75" customHeight="1" x14ac:dyDescent="0.2">
      <c r="A40" s="12"/>
      <c r="B40" s="147">
        <f t="shared" si="0"/>
        <v>24</v>
      </c>
      <c r="C40" s="111">
        <v>1</v>
      </c>
      <c r="D40" s="366" t="s">
        <v>241</v>
      </c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132"/>
      <c r="X40" s="329"/>
      <c r="Y40" s="34"/>
      <c r="Z40" s="34" t="s">
        <v>215</v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2"/>
      <c r="AO40" s="76"/>
      <c r="AP40" s="330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43"/>
      <c r="BC40" s="181"/>
      <c r="BD40" s="57"/>
      <c r="BE40" s="57"/>
      <c r="BT40" s="50"/>
      <c r="BU40" s="50"/>
      <c r="BV40" s="50"/>
      <c r="BW40" s="50"/>
    </row>
    <row r="41" spans="1:75" ht="28.5" customHeight="1" thickBot="1" x14ac:dyDescent="0.25">
      <c r="A41" s="12"/>
      <c r="B41" s="176">
        <f t="shared" si="0"/>
        <v>25</v>
      </c>
      <c r="C41" s="177">
        <v>1</v>
      </c>
      <c r="D41" s="366" t="s">
        <v>242</v>
      </c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178"/>
      <c r="X41" s="330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43"/>
      <c r="AO41" s="179"/>
      <c r="AP41" s="330"/>
      <c r="AQ41" s="331"/>
      <c r="AR41" s="331"/>
      <c r="AS41" s="331"/>
      <c r="AT41" s="331" t="s">
        <v>217</v>
      </c>
      <c r="AU41" s="331"/>
      <c r="AV41" s="331"/>
      <c r="AW41" s="331"/>
      <c r="AX41" s="331"/>
      <c r="AY41" s="331"/>
      <c r="AZ41" s="331"/>
      <c r="BA41" s="331"/>
      <c r="BB41" s="343"/>
      <c r="BC41" s="181"/>
      <c r="BD41" s="58"/>
      <c r="BE41" s="58"/>
      <c r="BT41" s="50"/>
      <c r="BU41" s="50"/>
      <c r="BV41" s="50"/>
      <c r="BW41" s="50"/>
    </row>
    <row r="42" spans="1:75" ht="13.5" thickBot="1" x14ac:dyDescent="0.25">
      <c r="A42" s="12"/>
      <c r="B42" s="78" t="s">
        <v>13</v>
      </c>
      <c r="C42" s="79">
        <f>SUM(C17:C41)</f>
        <v>25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83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320"/>
      <c r="AC42" s="84"/>
      <c r="AD42" s="84"/>
      <c r="AE42" s="84"/>
      <c r="AF42" s="84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T42" s="51"/>
      <c r="BU42" s="51"/>
      <c r="BV42" s="51"/>
      <c r="BW42" s="51"/>
    </row>
    <row r="43" spans="1:75" ht="11.25" customHeight="1" x14ac:dyDescent="0.2">
      <c r="A43" s="12"/>
      <c r="B43" s="81"/>
      <c r="C43" s="82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320"/>
      <c r="AC43" s="84"/>
      <c r="AD43" s="84"/>
      <c r="AE43" s="84"/>
      <c r="AF43" s="84"/>
      <c r="AG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T43" s="51"/>
      <c r="BU43" s="51"/>
      <c r="BV43" s="51"/>
      <c r="BW43" s="51"/>
    </row>
    <row r="44" spans="1:75" ht="11.25" customHeight="1" x14ac:dyDescent="0.2">
      <c r="A44" s="12"/>
      <c r="B44" s="81"/>
      <c r="C44" s="85"/>
      <c r="D44" s="372"/>
      <c r="E44" s="373"/>
      <c r="F44" s="5">
        <f>C42</f>
        <v>25</v>
      </c>
      <c r="G44" s="77"/>
      <c r="H44" s="77"/>
      <c r="I44" s="77"/>
      <c r="J44" s="77"/>
      <c r="K44" s="77"/>
      <c r="L44" s="363">
        <f>3/F46</f>
        <v>0.3</v>
      </c>
      <c r="M44" s="77"/>
      <c r="N44" s="77"/>
      <c r="O44" s="86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62"/>
      <c r="AC44" s="77"/>
      <c r="AD44" s="77"/>
      <c r="AE44" s="77"/>
      <c r="AF44" s="77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T44" s="51"/>
      <c r="BU44" s="51"/>
      <c r="BV44" s="51"/>
      <c r="BW44" s="51"/>
    </row>
    <row r="45" spans="1:75" ht="11.25" customHeight="1" x14ac:dyDescent="0.2">
      <c r="A45" s="12"/>
      <c r="B45" s="81"/>
      <c r="C45" s="85"/>
      <c r="D45" s="372" t="s">
        <v>6</v>
      </c>
      <c r="E45" s="373"/>
      <c r="F45" s="5">
        <f>F44*0.6</f>
        <v>15</v>
      </c>
      <c r="G45" s="77"/>
      <c r="H45" s="77"/>
      <c r="I45" s="77"/>
      <c r="J45" s="77"/>
      <c r="K45" s="77"/>
      <c r="L45" s="363">
        <f>2/F45</f>
        <v>0.13333333333333333</v>
      </c>
      <c r="M45" s="77"/>
      <c r="N45" s="77"/>
      <c r="O45" s="86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62"/>
      <c r="AC45" s="77"/>
      <c r="AD45" s="77"/>
      <c r="AE45" s="77"/>
      <c r="AF45" s="7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T45" s="33"/>
      <c r="BU45" s="33"/>
      <c r="BV45" s="33"/>
      <c r="BW45" s="33"/>
    </row>
    <row r="46" spans="1:75" ht="11.25" customHeight="1" thickBot="1" x14ac:dyDescent="0.25">
      <c r="A46" s="12"/>
      <c r="B46" s="81"/>
      <c r="C46" s="85"/>
      <c r="D46" s="77"/>
      <c r="E46" s="77"/>
      <c r="F46" s="77">
        <f>F44-F45</f>
        <v>10</v>
      </c>
      <c r="G46" s="77"/>
      <c r="H46" s="77"/>
      <c r="I46" s="77"/>
      <c r="J46" s="77"/>
      <c r="K46" s="77"/>
      <c r="L46" s="77"/>
      <c r="M46" s="77"/>
      <c r="N46" s="77"/>
      <c r="O46" s="86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62"/>
      <c r="AC46" s="77"/>
      <c r="AD46" s="77"/>
      <c r="AE46" s="77"/>
      <c r="AF46" s="7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T46" s="33"/>
      <c r="BU46" s="33"/>
      <c r="BV46" s="33"/>
      <c r="BW46" s="33"/>
    </row>
    <row r="47" spans="1:75" ht="14.25" customHeight="1" x14ac:dyDescent="0.2">
      <c r="A47" s="12"/>
      <c r="B47" s="81"/>
      <c r="C47" s="85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86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62"/>
      <c r="AC47" s="77"/>
      <c r="AD47" s="77"/>
      <c r="AE47" s="77"/>
      <c r="AF47" s="77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K47" s="439" t="s">
        <v>51</v>
      </c>
      <c r="BL47" s="440"/>
      <c r="BM47" s="440"/>
      <c r="BN47" s="440"/>
      <c r="BO47" s="440"/>
      <c r="BP47" s="440"/>
      <c r="BQ47" s="440"/>
      <c r="BR47" s="441"/>
      <c r="BS47" s="133"/>
      <c r="BT47" s="33"/>
      <c r="BU47" s="33"/>
      <c r="BV47" s="33"/>
      <c r="BW47" s="33"/>
    </row>
    <row r="48" spans="1:75" ht="25.5" customHeight="1" thickBot="1" x14ac:dyDescent="0.3">
      <c r="A48" s="12"/>
      <c r="B48" s="81"/>
      <c r="C48" s="8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86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62"/>
      <c r="AC48" s="77"/>
      <c r="AD48" s="77"/>
      <c r="AE48" s="77"/>
      <c r="AF48" s="77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G48" s="64"/>
      <c r="BH48" s="64"/>
      <c r="BI48" s="64"/>
      <c r="BJ48" s="64"/>
      <c r="BK48" s="442"/>
      <c r="BL48" s="443"/>
      <c r="BM48" s="443"/>
      <c r="BN48" s="443"/>
      <c r="BO48" s="443"/>
      <c r="BP48" s="443"/>
      <c r="BQ48" s="443"/>
      <c r="BR48" s="444"/>
      <c r="BS48" s="133"/>
      <c r="BT48" s="33"/>
      <c r="BU48" s="33"/>
      <c r="BV48" s="33"/>
      <c r="BW48" s="33"/>
    </row>
    <row r="49" spans="1:80" ht="24.75" customHeight="1" x14ac:dyDescent="0.25">
      <c r="A49" s="12"/>
      <c r="B49" s="81"/>
      <c r="C49" s="85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86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62"/>
      <c r="AC49" s="77"/>
      <c r="AD49" s="77"/>
      <c r="AE49" s="77"/>
      <c r="AF49" s="77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G49" s="64"/>
      <c r="BH49" s="64"/>
      <c r="BI49" s="64"/>
      <c r="BJ49" s="64"/>
      <c r="BK49" s="457" t="str">
        <f>BK60</f>
        <v>Cs. de la Vida</v>
      </c>
      <c r="BL49" s="458"/>
      <c r="BM49" s="463" t="str">
        <f>BM60</f>
        <v>Cs. de la Vida: Cuerpo humano y Salud</v>
      </c>
      <c r="BN49" s="464"/>
      <c r="BO49" s="469" t="str">
        <f>BO60</f>
        <v>Cs. Físicas y Químicas</v>
      </c>
      <c r="BP49" s="470"/>
      <c r="BQ49" s="475" t="str">
        <f>BQ60</f>
        <v xml:space="preserve"> Ciencias de la Tierra y
el Universo</v>
      </c>
      <c r="BR49" s="476"/>
      <c r="BS49" s="94"/>
      <c r="BT49" s="33"/>
      <c r="BU49" s="33"/>
      <c r="BV49" s="33"/>
      <c r="BW49" s="33"/>
    </row>
    <row r="50" spans="1:80" ht="11.25" customHeight="1" x14ac:dyDescent="0.25">
      <c r="A50" s="12"/>
      <c r="B50" s="81"/>
      <c r="C50" s="85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86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62"/>
      <c r="AC50" s="77"/>
      <c r="AD50" s="77"/>
      <c r="AE50" s="77"/>
      <c r="AF50" s="77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J50" s="64"/>
      <c r="BK50" s="459"/>
      <c r="BL50" s="460"/>
      <c r="BM50" s="465"/>
      <c r="BN50" s="466"/>
      <c r="BO50" s="471"/>
      <c r="BP50" s="472"/>
      <c r="BQ50" s="477"/>
      <c r="BR50" s="478"/>
      <c r="BS50" s="94"/>
      <c r="BT50" s="33"/>
      <c r="BU50" s="33"/>
      <c r="BV50" s="33"/>
      <c r="BW50" s="33"/>
    </row>
    <row r="51" spans="1:80" ht="27" customHeight="1" thickBot="1" x14ac:dyDescent="0.3">
      <c r="A51" s="12"/>
      <c r="B51" s="81"/>
      <c r="C51" s="85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8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62"/>
      <c r="AC51" s="77"/>
      <c r="AD51" s="77"/>
      <c r="AE51" s="77"/>
      <c r="AF51" s="77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G51" s="64"/>
      <c r="BH51" s="64"/>
      <c r="BI51" s="64"/>
      <c r="BJ51" s="64"/>
      <c r="BK51" s="461"/>
      <c r="BL51" s="462"/>
      <c r="BM51" s="467"/>
      <c r="BN51" s="468"/>
      <c r="BO51" s="473"/>
      <c r="BP51" s="474"/>
      <c r="BQ51" s="479"/>
      <c r="BR51" s="480"/>
      <c r="BS51" s="94"/>
      <c r="BT51" s="33"/>
      <c r="BU51" s="33"/>
      <c r="BV51" s="33"/>
      <c r="BW51" s="33"/>
    </row>
    <row r="52" spans="1:80" ht="48" customHeight="1" thickBot="1" x14ac:dyDescent="0.25">
      <c r="A52" s="12"/>
      <c r="B52" s="53"/>
      <c r="C52" s="80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72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74"/>
      <c r="BG52" s="65"/>
      <c r="BH52" s="65"/>
      <c r="BI52" s="65"/>
      <c r="BJ52" s="65"/>
      <c r="BK52" s="161" t="s">
        <v>26</v>
      </c>
      <c r="BL52" s="162" t="s">
        <v>27</v>
      </c>
      <c r="BM52" s="163" t="s">
        <v>26</v>
      </c>
      <c r="BN52" s="163" t="s">
        <v>27</v>
      </c>
      <c r="BO52" s="164" t="s">
        <v>26</v>
      </c>
      <c r="BP52" s="164" t="s">
        <v>27</v>
      </c>
      <c r="BQ52" s="165" t="s">
        <v>26</v>
      </c>
      <c r="BR52" s="166" t="s">
        <v>27</v>
      </c>
      <c r="BS52" s="95"/>
      <c r="BT52" s="33"/>
      <c r="BU52" s="33"/>
      <c r="BV52" s="33"/>
      <c r="BW52" s="33" t="s">
        <v>31</v>
      </c>
    </row>
    <row r="53" spans="1:80" ht="18" customHeight="1" thickBot="1" x14ac:dyDescent="0.25">
      <c r="A53" s="12"/>
      <c r="D53" s="12"/>
      <c r="E53" s="33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186"/>
      <c r="BH53" s="186"/>
      <c r="BI53" s="186"/>
      <c r="BJ53" s="183" t="s">
        <v>89</v>
      </c>
      <c r="BK53" s="158">
        <f>COUNTIF($BL$64:$BL$110, "B")</f>
        <v>0</v>
      </c>
      <c r="BL53" s="159" t="e">
        <f>COUNTIF($BL$64:$BL$110,"B")/COUNTIF($E$64:$E$110,"P")</f>
        <v>#DIV/0!</v>
      </c>
      <c r="BM53" s="160">
        <f>COUNTIF($BN$64:$BN$110,"B")</f>
        <v>0</v>
      </c>
      <c r="BN53" s="159" t="e">
        <f>COUNTIF($BN$64:$BN$110,"B")/COUNTIF($E$64:$E$110,"P")</f>
        <v>#DIV/0!</v>
      </c>
      <c r="BO53" s="160">
        <f>COUNTIF($BP$64:$BP$110,"B")</f>
        <v>0</v>
      </c>
      <c r="BP53" s="159" t="e">
        <f>COUNTIF($BP$64:$BP$110,"B")/COUNTIF($E$64:$E$110,"P")</f>
        <v>#DIV/0!</v>
      </c>
      <c r="BQ53" s="160">
        <f>COUNTIF($BR$64:$BR$110,"B")</f>
        <v>0</v>
      </c>
      <c r="BR53" s="159" t="e">
        <f>COUNTIF($BR$64:$BR$110,"B")/COUNTIF($E$64:$E$110,"P")</f>
        <v>#DIV/0!</v>
      </c>
      <c r="BS53" s="96"/>
      <c r="BU53" s="33"/>
      <c r="BV53" s="33"/>
      <c r="BW53" s="33"/>
      <c r="BX53" s="33"/>
      <c r="CA53" s="48"/>
      <c r="CB53" s="48"/>
    </row>
    <row r="54" spans="1:80" ht="18" customHeight="1" thickBot="1" x14ac:dyDescent="0.25">
      <c r="B54" s="12"/>
      <c r="C54" s="12"/>
      <c r="I54" s="48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BG54" s="186"/>
      <c r="BH54" s="186"/>
      <c r="BI54" s="186"/>
      <c r="BJ54" s="184" t="s">
        <v>90</v>
      </c>
      <c r="BK54" s="154">
        <f>COUNTIF($BL$64:$BL$110, "MB")</f>
        <v>0</v>
      </c>
      <c r="BL54" s="66" t="e">
        <f>COUNTIF($BL$64:$BL$110,"MB")/COUNTIF($E$64:$E$110,"P")</f>
        <v>#DIV/0!</v>
      </c>
      <c r="BM54" s="155">
        <f>COUNTIF($BN$64:$BN$110,"MB")</f>
        <v>0</v>
      </c>
      <c r="BN54" s="66" t="e">
        <f>COUNTIF($BN$64:$BN$110,"MB")/COUNTIF($E$64:$E$110,"P")</f>
        <v>#DIV/0!</v>
      </c>
      <c r="BO54" s="155">
        <f>COUNTIF($BP$64:$BP$110,"MB")</f>
        <v>0</v>
      </c>
      <c r="BP54" s="66" t="e">
        <f>COUNTIF($BP$64:$BP$110,"MB")/COUNTIF($E$64:$E$110,"P")</f>
        <v>#DIV/0!</v>
      </c>
      <c r="BQ54" s="155">
        <f>COUNTIF($BR$64:$BR$110,"MB")</f>
        <v>0</v>
      </c>
      <c r="BR54" s="66" t="e">
        <f>COUNTIF($BR$64:$BR$110,"MB")/COUNTIF($E$64:$E$110,"P")</f>
        <v>#DIV/0!</v>
      </c>
      <c r="BS54" s="96"/>
    </row>
    <row r="55" spans="1:80" ht="18" customHeight="1" thickBot="1" x14ac:dyDescent="0.25">
      <c r="D55" s="12"/>
      <c r="E55" s="33"/>
      <c r="F55" s="12"/>
      <c r="G55" s="2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BG55" s="186"/>
      <c r="BH55" s="186"/>
      <c r="BI55" s="186"/>
      <c r="BJ55" s="184" t="s">
        <v>91</v>
      </c>
      <c r="BK55" s="154">
        <f>COUNTIF($BL$64:$BL$110, "MA")</f>
        <v>0</v>
      </c>
      <c r="BL55" s="66" t="e">
        <f>COUNTIF($BL$64:$BL$110,"MA")/COUNTIF($E$64:$E$110,"P")</f>
        <v>#DIV/0!</v>
      </c>
      <c r="BM55" s="155">
        <f>COUNTIF($BN$64:$BN$110,"MA")</f>
        <v>0</v>
      </c>
      <c r="BN55" s="66" t="e">
        <f>COUNTIF($BN$64:$BN$110,"MA")/COUNTIF($E$64:$E$110,"P")</f>
        <v>#DIV/0!</v>
      </c>
      <c r="BO55" s="155">
        <f>COUNTIF($BP$64:$BP$110,"MA")</f>
        <v>0</v>
      </c>
      <c r="BP55" s="66" t="e">
        <f>COUNTIF($BP$64:$BP$110,"MA")/COUNTIF($E$64:$E$110,"P")</f>
        <v>#DIV/0!</v>
      </c>
      <c r="BQ55" s="155">
        <f>COUNTIF($BR$64:$BR$110,"MA")</f>
        <v>0</v>
      </c>
      <c r="BR55" s="66" t="e">
        <f>COUNTIF($BR$64:$BR$110,"MA")/COUNTIF($E$64:$E$110,"P")</f>
        <v>#DIV/0!</v>
      </c>
      <c r="BS55" s="96"/>
    </row>
    <row r="56" spans="1:80" ht="18" customHeight="1" thickBot="1" x14ac:dyDescent="0.25">
      <c r="C56" s="12"/>
      <c r="D56" s="34"/>
      <c r="E56" s="54"/>
      <c r="F56" s="34"/>
      <c r="G56" s="71"/>
      <c r="H56" s="12"/>
      <c r="I56" s="12"/>
      <c r="BG56" s="186"/>
      <c r="BH56" s="186"/>
      <c r="BI56" s="186"/>
      <c r="BJ56" s="185" t="s">
        <v>92</v>
      </c>
      <c r="BK56" s="156">
        <f>COUNTIF($BL$64:$BL$110, "A")</f>
        <v>0</v>
      </c>
      <c r="BL56" s="67" t="e">
        <f>COUNTIF($BL$64:$BL$110,"A")/COUNTIF($E$64:$E$110,"P")</f>
        <v>#DIV/0!</v>
      </c>
      <c r="BM56" s="157">
        <f>COUNTIF($BN$64:$BN$110,"A")</f>
        <v>0</v>
      </c>
      <c r="BN56" s="67" t="e">
        <f>COUNTIF($BN$64:$BN$110,"A")/COUNTIF($E$64:$E$110,"P")</f>
        <v>#DIV/0!</v>
      </c>
      <c r="BO56" s="157">
        <f>COUNTIF($BP$64:$BP$110,"A")</f>
        <v>0</v>
      </c>
      <c r="BP56" s="67" t="e">
        <f>COUNTIF($BP$64:$BP$110,"A")/COUNTIF($E$64:$E$110,"P")</f>
        <v>#DIV/0!</v>
      </c>
      <c r="BQ56" s="157">
        <f>COUNTIF($BR$64:$BR$110,"A")</f>
        <v>0</v>
      </c>
      <c r="BR56" s="67" t="e">
        <f>COUNTIF($BR$64:$BR$110,"A")/COUNTIF($E$64:$E$110,"P")</f>
        <v>#DIV/0!</v>
      </c>
      <c r="BS56" s="96"/>
    </row>
    <row r="57" spans="1:80" ht="12.75" customHeight="1" x14ac:dyDescent="0.2">
      <c r="C57" s="12"/>
      <c r="D57" s="34"/>
      <c r="E57" s="54"/>
      <c r="F57" s="134"/>
      <c r="G57" s="71"/>
      <c r="H57" s="12"/>
      <c r="I57" s="12"/>
    </row>
    <row r="58" spans="1:80" ht="12.75" customHeight="1" x14ac:dyDescent="0.2">
      <c r="C58" s="12"/>
      <c r="D58" s="87"/>
      <c r="E58" s="87"/>
      <c r="F58" s="370" t="s">
        <v>43</v>
      </c>
      <c r="G58" s="370"/>
      <c r="H58" s="370"/>
      <c r="I58" s="370"/>
      <c r="J58" s="370"/>
      <c r="K58" s="370"/>
      <c r="L58" s="370"/>
      <c r="M58" s="370"/>
      <c r="N58" s="370"/>
      <c r="O58" s="370"/>
      <c r="P58" s="370"/>
    </row>
    <row r="59" spans="1:80" ht="36" customHeight="1" x14ac:dyDescent="0.2">
      <c r="D59" s="12"/>
      <c r="E59" s="33"/>
      <c r="F59" s="14"/>
      <c r="G59" s="11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20"/>
      <c r="Y59" s="14"/>
      <c r="Z59" s="14"/>
      <c r="AA59" s="14"/>
      <c r="AB59" s="120" t="s">
        <v>41</v>
      </c>
      <c r="AC59" s="14"/>
      <c r="AD59" s="120"/>
      <c r="AE59" s="120"/>
      <c r="AF59" s="14"/>
      <c r="AG59" s="120"/>
      <c r="AH59" s="14"/>
      <c r="AI59" s="14"/>
      <c r="AJ59" s="14"/>
      <c r="AK59" s="14"/>
      <c r="AL59" s="14"/>
      <c r="AM59" s="14"/>
      <c r="AN59" s="14"/>
      <c r="AO59" s="120"/>
      <c r="AP59" s="14"/>
      <c r="AQ59" s="120"/>
      <c r="AR59" s="14"/>
      <c r="AS59" s="120"/>
      <c r="AT59" s="14"/>
      <c r="AU59" s="120"/>
      <c r="AV59" s="14"/>
      <c r="AW59" s="120"/>
      <c r="AX59" s="120" t="s">
        <v>41</v>
      </c>
      <c r="AY59" s="14"/>
      <c r="AZ59" s="120" t="s">
        <v>41</v>
      </c>
      <c r="BA59" s="14"/>
      <c r="BB59" s="120"/>
      <c r="BC59" s="120"/>
      <c r="BD59" s="2"/>
      <c r="BE59" s="2"/>
      <c r="BF59" s="2"/>
      <c r="BG59" s="2"/>
      <c r="BH59" s="12"/>
      <c r="BI59" s="12"/>
      <c r="BJ59" s="12"/>
      <c r="BK59" s="445" t="s">
        <v>48</v>
      </c>
      <c r="BL59" s="446"/>
      <c r="BM59" s="446"/>
      <c r="BN59" s="446"/>
      <c r="BO59" s="446"/>
      <c r="BP59" s="446"/>
      <c r="BQ59" s="446"/>
      <c r="BR59" s="447"/>
      <c r="BS59" s="97"/>
      <c r="BT59" s="12"/>
      <c r="BU59" s="484" t="s">
        <v>84</v>
      </c>
      <c r="BV59" s="485"/>
      <c r="BW59" s="485"/>
      <c r="BX59" s="486"/>
    </row>
    <row r="60" spans="1:80" ht="59.25" customHeight="1" x14ac:dyDescent="0.2">
      <c r="B60" s="12"/>
      <c r="C60" s="12"/>
      <c r="D60" s="12"/>
      <c r="E60" s="38"/>
      <c r="F60" s="367" t="s">
        <v>40</v>
      </c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9"/>
      <c r="BD60" s="375" t="s">
        <v>17</v>
      </c>
      <c r="BE60" s="375" t="s">
        <v>18</v>
      </c>
      <c r="BF60" s="378" t="s">
        <v>12</v>
      </c>
      <c r="BG60" s="435" t="s">
        <v>10</v>
      </c>
      <c r="BH60" s="63"/>
      <c r="BI60" s="63"/>
      <c r="BJ60" s="63"/>
      <c r="BK60" s="452" t="s">
        <v>49</v>
      </c>
      <c r="BL60" s="452"/>
      <c r="BM60" s="453" t="s">
        <v>53</v>
      </c>
      <c r="BN60" s="454"/>
      <c r="BO60" s="455" t="s">
        <v>50</v>
      </c>
      <c r="BP60" s="455"/>
      <c r="BQ60" s="456" t="s">
        <v>54</v>
      </c>
      <c r="BR60" s="456"/>
      <c r="BS60" s="94"/>
      <c r="BT60" s="63"/>
      <c r="BU60" s="436" t="s">
        <v>32</v>
      </c>
      <c r="BV60" s="436" t="s">
        <v>33</v>
      </c>
      <c r="BW60" s="436" t="s">
        <v>34</v>
      </c>
      <c r="BX60" s="436" t="s">
        <v>35</v>
      </c>
    </row>
    <row r="61" spans="1:80" ht="12.75" hidden="1" customHeight="1" thickBot="1" x14ac:dyDescent="0.3">
      <c r="B61" s="12"/>
      <c r="C61" s="12"/>
      <c r="D61" s="12"/>
      <c r="E61" s="108" t="s">
        <v>19</v>
      </c>
      <c r="F61" s="6" t="s">
        <v>21</v>
      </c>
      <c r="G61" s="6"/>
      <c r="H61" s="6" t="s">
        <v>21</v>
      </c>
      <c r="I61" s="6"/>
      <c r="J61" s="6" t="s">
        <v>22</v>
      </c>
      <c r="K61" s="6"/>
      <c r="L61" s="6" t="s">
        <v>21</v>
      </c>
      <c r="M61" s="6"/>
      <c r="N61" s="6" t="s">
        <v>0</v>
      </c>
      <c r="O61" s="6"/>
      <c r="P61" s="6" t="s">
        <v>0</v>
      </c>
      <c r="Q61" s="6"/>
      <c r="R61" s="6" t="s">
        <v>22</v>
      </c>
      <c r="S61" s="6"/>
      <c r="T61" s="6" t="s">
        <v>20</v>
      </c>
      <c r="U61" s="6"/>
      <c r="V61" s="6" t="s">
        <v>21</v>
      </c>
      <c r="W61" s="6"/>
      <c r="X61" s="6" t="s">
        <v>0</v>
      </c>
      <c r="Y61" s="6"/>
      <c r="Z61" s="6" t="s">
        <v>22</v>
      </c>
      <c r="AA61" s="6"/>
      <c r="AB61" s="317" t="s">
        <v>20</v>
      </c>
      <c r="AC61" s="6"/>
      <c r="AD61" s="6" t="s">
        <v>0</v>
      </c>
      <c r="AE61" s="6"/>
      <c r="AF61" s="6" t="s">
        <v>20</v>
      </c>
      <c r="AG61" s="6"/>
      <c r="AH61" s="6" t="s">
        <v>22</v>
      </c>
      <c r="AI61" s="6"/>
      <c r="AJ61" s="6" t="s">
        <v>22</v>
      </c>
      <c r="AK61" s="6"/>
      <c r="AL61" s="6" t="s">
        <v>21</v>
      </c>
      <c r="AM61" s="6"/>
      <c r="AN61" s="6" t="s">
        <v>21</v>
      </c>
      <c r="AO61" s="6"/>
      <c r="AP61" s="6" t="s">
        <v>22</v>
      </c>
      <c r="AQ61" s="6"/>
      <c r="AR61" s="6" t="s">
        <v>22</v>
      </c>
      <c r="AS61" s="6"/>
      <c r="AT61" s="6" t="s">
        <v>20</v>
      </c>
      <c r="AU61" s="6"/>
      <c r="AV61" s="6" t="s">
        <v>21</v>
      </c>
      <c r="AW61" s="6"/>
      <c r="AX61" s="317" t="s">
        <v>0</v>
      </c>
      <c r="AY61" s="317"/>
      <c r="AZ61" s="317" t="s">
        <v>21</v>
      </c>
      <c r="BA61" s="6"/>
      <c r="BB61" s="6" t="s">
        <v>0</v>
      </c>
      <c r="BC61" s="6"/>
      <c r="BD61" s="376"/>
      <c r="BE61" s="376"/>
      <c r="BF61" s="379"/>
      <c r="BG61" s="435"/>
      <c r="BH61" s="63"/>
      <c r="BI61" s="63"/>
      <c r="BJ61" s="63"/>
      <c r="BK61" s="448"/>
      <c r="BL61" s="448"/>
      <c r="BM61" s="449"/>
      <c r="BN61" s="450"/>
      <c r="BO61" s="451"/>
      <c r="BP61" s="450"/>
      <c r="BQ61" s="451"/>
      <c r="BR61" s="450"/>
      <c r="BS61" s="91"/>
      <c r="BT61" s="63"/>
      <c r="BU61" s="437"/>
      <c r="BV61" s="437"/>
      <c r="BW61" s="437"/>
      <c r="BX61" s="437"/>
    </row>
    <row r="62" spans="1:80" ht="12.75" hidden="1" customHeight="1" x14ac:dyDescent="0.25">
      <c r="B62" s="2"/>
      <c r="C62" s="2"/>
      <c r="D62" s="2"/>
      <c r="E62" s="39"/>
      <c r="F62" s="6">
        <v>1</v>
      </c>
      <c r="G62" s="6"/>
      <c r="H62" s="6">
        <v>1</v>
      </c>
      <c r="I62" s="6"/>
      <c r="J62" s="6">
        <v>1</v>
      </c>
      <c r="K62" s="6"/>
      <c r="L62" s="6">
        <v>1</v>
      </c>
      <c r="M62" s="6"/>
      <c r="N62" s="6">
        <v>1</v>
      </c>
      <c r="O62" s="6"/>
      <c r="P62" s="6">
        <v>1</v>
      </c>
      <c r="Q62" s="6"/>
      <c r="R62" s="6">
        <v>1</v>
      </c>
      <c r="S62" s="6"/>
      <c r="T62" s="6">
        <v>1</v>
      </c>
      <c r="U62" s="6"/>
      <c r="V62" s="6">
        <v>1</v>
      </c>
      <c r="W62" s="6"/>
      <c r="X62" s="6">
        <v>1</v>
      </c>
      <c r="Y62" s="6"/>
      <c r="Z62" s="6">
        <v>1</v>
      </c>
      <c r="AA62" s="6"/>
      <c r="AB62" s="317">
        <v>1</v>
      </c>
      <c r="AC62" s="6"/>
      <c r="AD62" s="6">
        <v>1</v>
      </c>
      <c r="AE62" s="6"/>
      <c r="AF62" s="6">
        <v>1</v>
      </c>
      <c r="AG62" s="6"/>
      <c r="AH62" s="6">
        <v>1</v>
      </c>
      <c r="AI62" s="6"/>
      <c r="AJ62" s="6">
        <v>1</v>
      </c>
      <c r="AK62" s="6"/>
      <c r="AL62" s="6">
        <v>1</v>
      </c>
      <c r="AM62" s="6"/>
      <c r="AN62" s="6">
        <v>1</v>
      </c>
      <c r="AO62" s="6"/>
      <c r="AP62" s="6">
        <v>1</v>
      </c>
      <c r="AQ62" s="6"/>
      <c r="AR62" s="6">
        <v>1</v>
      </c>
      <c r="AS62" s="6"/>
      <c r="AT62" s="6">
        <v>1</v>
      </c>
      <c r="AU62" s="6"/>
      <c r="AV62" s="6">
        <v>1</v>
      </c>
      <c r="AW62" s="6"/>
      <c r="AX62" s="317">
        <v>1</v>
      </c>
      <c r="AY62" s="317"/>
      <c r="AZ62" s="317">
        <v>1</v>
      </c>
      <c r="BA62" s="6"/>
      <c r="BB62" s="6">
        <v>1</v>
      </c>
      <c r="BC62" s="6"/>
      <c r="BD62" s="376"/>
      <c r="BE62" s="376"/>
      <c r="BF62" s="379"/>
      <c r="BG62" s="435"/>
      <c r="BH62" s="63"/>
      <c r="BI62" s="63"/>
      <c r="BJ62" s="63"/>
      <c r="BK62" s="448"/>
      <c r="BL62" s="448"/>
      <c r="BM62" s="481"/>
      <c r="BN62" s="482"/>
      <c r="BO62" s="483"/>
      <c r="BP62" s="482"/>
      <c r="BQ62" s="483"/>
      <c r="BR62" s="482"/>
      <c r="BS62" s="91"/>
      <c r="BT62" s="63"/>
      <c r="BU62" s="437"/>
      <c r="BV62" s="437"/>
      <c r="BW62" s="437"/>
      <c r="BX62" s="437"/>
    </row>
    <row r="63" spans="1:80" ht="50.25" customHeight="1" x14ac:dyDescent="0.2">
      <c r="A63" s="3"/>
      <c r="B63" s="11" t="s">
        <v>4</v>
      </c>
      <c r="C63" s="420" t="s">
        <v>8</v>
      </c>
      <c r="D63" s="420"/>
      <c r="E63" s="88" t="s">
        <v>30</v>
      </c>
      <c r="F63" s="121">
        <v>1</v>
      </c>
      <c r="G63" s="121"/>
      <c r="H63" s="121">
        <v>2</v>
      </c>
      <c r="I63" s="121"/>
      <c r="J63" s="121">
        <v>3</v>
      </c>
      <c r="K63" s="121"/>
      <c r="L63" s="121">
        <v>4</v>
      </c>
      <c r="M63" s="121"/>
      <c r="N63" s="121">
        <v>5</v>
      </c>
      <c r="O63" s="121"/>
      <c r="P63" s="121">
        <v>6</v>
      </c>
      <c r="Q63" s="121"/>
      <c r="R63" s="121">
        <v>7</v>
      </c>
      <c r="S63" s="121"/>
      <c r="T63" s="121">
        <v>8</v>
      </c>
      <c r="U63" s="121"/>
      <c r="V63" s="121">
        <v>9</v>
      </c>
      <c r="W63" s="137"/>
      <c r="X63" s="323">
        <v>10</v>
      </c>
      <c r="Y63" s="323"/>
      <c r="Z63" s="323">
        <v>11</v>
      </c>
      <c r="AA63" s="323"/>
      <c r="AB63" s="323">
        <v>12</v>
      </c>
      <c r="AC63" s="122"/>
      <c r="AD63" s="122">
        <v>13</v>
      </c>
      <c r="AE63" s="122"/>
      <c r="AF63" s="122">
        <v>14</v>
      </c>
      <c r="AG63" s="122"/>
      <c r="AH63" s="122">
        <v>15</v>
      </c>
      <c r="AI63" s="138"/>
      <c r="AJ63" s="324">
        <v>16</v>
      </c>
      <c r="AK63" s="123"/>
      <c r="AL63" s="123">
        <v>17</v>
      </c>
      <c r="AM63" s="123"/>
      <c r="AN63" s="123">
        <v>18</v>
      </c>
      <c r="AO63" s="123"/>
      <c r="AP63" s="123">
        <v>19</v>
      </c>
      <c r="AQ63" s="123"/>
      <c r="AR63" s="123">
        <v>20</v>
      </c>
      <c r="AS63" s="123"/>
      <c r="AT63" s="123">
        <v>21</v>
      </c>
      <c r="AU63" s="123"/>
      <c r="AV63" s="123">
        <v>22</v>
      </c>
      <c r="AW63" s="139"/>
      <c r="AX63" s="325">
        <v>23</v>
      </c>
      <c r="AY63" s="325"/>
      <c r="AZ63" s="325">
        <v>24</v>
      </c>
      <c r="BA63" s="325"/>
      <c r="BB63" s="325">
        <v>25</v>
      </c>
      <c r="BC63" s="140"/>
      <c r="BD63" s="377"/>
      <c r="BE63" s="381"/>
      <c r="BF63" s="380"/>
      <c r="BG63" s="435"/>
      <c r="BH63" s="314" t="s">
        <v>93</v>
      </c>
      <c r="BI63" s="314" t="s">
        <v>94</v>
      </c>
      <c r="BJ63" s="314" t="s">
        <v>95</v>
      </c>
      <c r="BK63" s="169" t="s">
        <v>52</v>
      </c>
      <c r="BL63" s="169" t="s">
        <v>10</v>
      </c>
      <c r="BM63" s="187" t="s">
        <v>52</v>
      </c>
      <c r="BN63" s="104" t="s">
        <v>10</v>
      </c>
      <c r="BO63" s="123" t="s">
        <v>52</v>
      </c>
      <c r="BP63" s="89" t="s">
        <v>10</v>
      </c>
      <c r="BQ63" s="90" t="s">
        <v>52</v>
      </c>
      <c r="BR63" s="102" t="s">
        <v>10</v>
      </c>
      <c r="BS63" s="94"/>
      <c r="BT63" s="63"/>
      <c r="BU63" s="438"/>
      <c r="BV63" s="438"/>
      <c r="BW63" s="438"/>
      <c r="BX63" s="438"/>
    </row>
    <row r="64" spans="1:80" ht="12.75" customHeight="1" x14ac:dyDescent="0.2">
      <c r="A64" s="3"/>
      <c r="B64" s="5">
        <v>1</v>
      </c>
      <c r="C64" s="364" t="s">
        <v>244</v>
      </c>
      <c r="D64" s="365" t="s">
        <v>244</v>
      </c>
      <c r="E64" s="13"/>
      <c r="F64" s="115"/>
      <c r="G64" s="116">
        <f t="shared" ref="G64:G98" si="1">IF(F64=$F$61,$F$62,0)</f>
        <v>0</v>
      </c>
      <c r="H64" s="115"/>
      <c r="I64" s="116">
        <f t="shared" ref="I64" si="2">IF(H64=$H$61,$H$62,0)</f>
        <v>0</v>
      </c>
      <c r="J64" s="115"/>
      <c r="K64" s="116">
        <f t="shared" ref="K64" si="3">IF(J64=$J$61,$J$62,0)</f>
        <v>0</v>
      </c>
      <c r="L64" s="115"/>
      <c r="M64" s="116">
        <f t="shared" ref="M64" si="4">IF(L64=$L$61,$L$62,0)</f>
        <v>0</v>
      </c>
      <c r="N64" s="115"/>
      <c r="O64" s="116">
        <f t="shared" ref="O64" si="5">IF(N64=$N$61,$N$62,0)</f>
        <v>0</v>
      </c>
      <c r="P64" s="115"/>
      <c r="Q64" s="116">
        <f t="shared" ref="Q64" si="6">IF(P64=$P$61,$P$62,0)</f>
        <v>0</v>
      </c>
      <c r="R64" s="115"/>
      <c r="S64" s="116">
        <f t="shared" ref="S64" si="7">IF(R64=$R$61,$R$62,0)</f>
        <v>0</v>
      </c>
      <c r="T64" s="115"/>
      <c r="U64" s="116">
        <f t="shared" ref="U64" si="8">IF(T64=$T$61,$T$62,0)</f>
        <v>0</v>
      </c>
      <c r="V64" s="115"/>
      <c r="W64" s="116">
        <f t="shared" ref="W64" si="9">IF(V64=$V$61,$V$62,0)</f>
        <v>0</v>
      </c>
      <c r="X64" s="115"/>
      <c r="Y64" s="116">
        <f t="shared" ref="Y64" si="10">IF(X64=$X$61,$X$62,0)</f>
        <v>0</v>
      </c>
      <c r="Z64" s="115"/>
      <c r="AA64" s="116">
        <f t="shared" ref="AA64" si="11">IF(Z64=$Z$61,$Z$62,0)</f>
        <v>0</v>
      </c>
      <c r="AB64" s="115"/>
      <c r="AC64" s="116">
        <f t="shared" ref="AC64:AC110" si="12">IF(AB64=$AB$61,$AB$62,0)</f>
        <v>0</v>
      </c>
      <c r="AD64" s="115"/>
      <c r="AE64" s="116">
        <f t="shared" ref="AE64" si="13">IF(AD64=$AD$61,$AD$62,0)</f>
        <v>0</v>
      </c>
      <c r="AF64" s="115"/>
      <c r="AG64" s="116">
        <f>IF(AF64=$AF$61,$AF$62,0)</f>
        <v>0</v>
      </c>
      <c r="AH64" s="115"/>
      <c r="AI64" s="116">
        <f t="shared" ref="AI64" si="14">IF(AH64=$AH$61,$AH$62,0)</f>
        <v>0</v>
      </c>
      <c r="AJ64" s="115"/>
      <c r="AK64" s="116">
        <f t="shared" ref="AK64" si="15">IF(AJ64=$AJ$61,$AJ$62,0)</f>
        <v>0</v>
      </c>
      <c r="AL64" s="115"/>
      <c r="AM64" s="116">
        <f t="shared" ref="AM64" si="16">IF(AL64=$AL$61,$AL$62,0)</f>
        <v>0</v>
      </c>
      <c r="AN64" s="115"/>
      <c r="AO64" s="116">
        <f t="shared" ref="AO64" si="17">IF(AN64=$AN$61,$AN$62,0)</f>
        <v>0</v>
      </c>
      <c r="AP64" s="115"/>
      <c r="AQ64" s="116">
        <f t="shared" ref="AQ64" si="18">IF(AP64=$AP$61,$AP$62,0)</f>
        <v>0</v>
      </c>
      <c r="AR64" s="115"/>
      <c r="AS64" s="116">
        <f t="shared" ref="AS64" si="19">IF(AR64=$AR$61,$AR$62,0)</f>
        <v>0</v>
      </c>
      <c r="AT64" s="115"/>
      <c r="AU64" s="116">
        <f t="shared" ref="AU64" si="20">IF(AT64=$AT$61,$AT$62,0)</f>
        <v>0</v>
      </c>
      <c r="AV64" s="115"/>
      <c r="AW64" s="116">
        <f t="shared" ref="AW64" si="21">IF(AV64=$AV$61,$AV$62,0)</f>
        <v>0</v>
      </c>
      <c r="AX64" s="115"/>
      <c r="AY64" s="116">
        <f t="shared" ref="AY64:AY110" si="22">IF(AX64=$AX$61,$AX$62,0)</f>
        <v>0</v>
      </c>
      <c r="AZ64" s="115"/>
      <c r="BA64" s="116">
        <f>IF(AZ64=$AZ$61,$AZ$62,0)</f>
        <v>0</v>
      </c>
      <c r="BB64" s="115"/>
      <c r="BC64" s="116">
        <f>IF(BB64=$BB$61,$BB$62,0)</f>
        <v>0</v>
      </c>
      <c r="BD64" s="5">
        <f>IF((E64="P"),SUM(F64:BC64),0)</f>
        <v>0</v>
      </c>
      <c r="BE64" s="109">
        <f t="shared" ref="BE64:BE110" si="23">(BD64)/F$44</f>
        <v>0</v>
      </c>
      <c r="BF64" s="10">
        <f>IF(BD64&gt;=F$45,0.3*BD64-0.5,0.133333*BD64+2)</f>
        <v>2</v>
      </c>
      <c r="BG64" s="5">
        <f>IF($E$64:$E$110="P",IF(BE64&lt;=25%,"B",IF(BE64&lt;=50%,"MB",IF(BE64&lt;=75%,"MA",IF(BE64&lt;=100%,"A")))),0)</f>
        <v>0</v>
      </c>
      <c r="BH64" s="315" t="str">
        <f>IF((E64="P"),IFERROR(ROUND(BF64-$BF$113,1),""),"")</f>
        <v/>
      </c>
      <c r="BI64" s="315" t="str">
        <f>IF((E64="P"),IFERROR(ROUND(POWER(BH64,2),3),""),"")</f>
        <v/>
      </c>
      <c r="BJ64" s="316">
        <f>SUM(BI64:BI110)</f>
        <v>0</v>
      </c>
      <c r="BK64" s="109">
        <f>IF(E64="P",(SUM(F64:AB64)),0)/9</f>
        <v>0</v>
      </c>
      <c r="BL64" s="5">
        <f>IF($E$64:$E$110="P",IF(BK64&lt;=0.25,"B",IF(BK64&lt;=0.5,"MB",IF(BK64&lt;=0.75,"MA",IF(BK64&lt;=1,"A")))),0)</f>
        <v>0</v>
      </c>
      <c r="BM64" s="188">
        <f>IF(E64="P",SUM(AD64:AJ64),0)/7</f>
        <v>0</v>
      </c>
      <c r="BN64" s="59">
        <f>IF($E$64:$E$110="P",IF(BM64&lt;=0.25,"B",IF(BM64&lt;=0.5,"MB",IF(BM64&lt;=0.75,"MA",IF(BM64&lt;=1,"A")))),0)</f>
        <v>0</v>
      </c>
      <c r="BO64" s="136">
        <f>IF(E64="P",(SUM(AL64:AW64)),0)/7</f>
        <v>0</v>
      </c>
      <c r="BP64" s="59">
        <f>IF($E$64:$E$110="P",IF(BO64&lt;=0.25,"B",IF(BO64&lt;=0.5,"MB",IF(BO64&lt;=0.75,"MA",IF(BO64&lt;=1,"A")))),0)</f>
        <v>0</v>
      </c>
      <c r="BQ64" s="136">
        <f>IF(E64="p",((SUM(AX64:BC64))),0)/5</f>
        <v>0</v>
      </c>
      <c r="BR64" s="59">
        <f>IF($E$64:$E$110="P",IF(BQ64&lt;=0.25,"B",IF(BQ64&lt;=0.5,"MB",IF(BQ64&lt;=0.75,"MA",IF(BQ64&lt;=1,"A")))),0)</f>
        <v>0</v>
      </c>
      <c r="BS64" s="81"/>
      <c r="BT64" s="53"/>
      <c r="BU64" s="5">
        <f>COUNTIF($BG$64:$BG$110,"B")</f>
        <v>0</v>
      </c>
      <c r="BV64" s="5">
        <f>COUNTIF($BG$64:$BG$110,"MB")</f>
        <v>0</v>
      </c>
      <c r="BW64" s="5">
        <f>COUNTIF($BG$64:$BG$110,"MA")</f>
        <v>0</v>
      </c>
      <c r="BX64" s="5">
        <f>COUNTIF($BG$64:$BG$110,"A")</f>
        <v>0</v>
      </c>
    </row>
    <row r="65" spans="1:95" ht="12.75" customHeight="1" x14ac:dyDescent="0.2">
      <c r="A65" s="3"/>
      <c r="B65" s="5">
        <v>2</v>
      </c>
      <c r="C65" s="364" t="s">
        <v>245</v>
      </c>
      <c r="D65" s="365" t="s">
        <v>245</v>
      </c>
      <c r="E65" s="13"/>
      <c r="F65" s="115"/>
      <c r="G65" s="116">
        <f t="shared" si="1"/>
        <v>0</v>
      </c>
      <c r="H65" s="115"/>
      <c r="I65" s="116">
        <f t="shared" ref="I65:I98" si="24">IF(H65=$H$61,$H$62,0)</f>
        <v>0</v>
      </c>
      <c r="J65" s="115"/>
      <c r="K65" s="116">
        <f t="shared" ref="K65:K98" si="25">IF(J65=$J$61,$J$62,0)</f>
        <v>0</v>
      </c>
      <c r="L65" s="115"/>
      <c r="M65" s="116">
        <f t="shared" ref="M65:M98" si="26">IF(L65=$L$61,$L$62,0)</f>
        <v>0</v>
      </c>
      <c r="N65" s="115"/>
      <c r="O65" s="116">
        <f t="shared" ref="O65:O98" si="27">IF(N65=$N$61,$N$62,0)</f>
        <v>0</v>
      </c>
      <c r="P65" s="115"/>
      <c r="Q65" s="116">
        <f t="shared" ref="Q65:Q98" si="28">IF(P65=$P$61,$P$62,0)</f>
        <v>0</v>
      </c>
      <c r="R65" s="115"/>
      <c r="S65" s="116">
        <f t="shared" ref="S65:S98" si="29">IF(R65=$R$61,$R$62,0)</f>
        <v>0</v>
      </c>
      <c r="T65" s="115"/>
      <c r="U65" s="116">
        <f t="shared" ref="U65:U98" si="30">IF(T65=$T$61,$T$62,0)</f>
        <v>0</v>
      </c>
      <c r="V65" s="115"/>
      <c r="W65" s="116">
        <f t="shared" ref="W65:W98" si="31">IF(V65=$V$61,$V$62,0)</f>
        <v>0</v>
      </c>
      <c r="X65" s="115"/>
      <c r="Y65" s="116">
        <f t="shared" ref="Y65:Y98" si="32">IF(X65=$X$61,$X$62,0)</f>
        <v>0</v>
      </c>
      <c r="Z65" s="115"/>
      <c r="AA65" s="116">
        <f t="shared" ref="AA65:AA98" si="33">IF(Z65=$Z$61,$Z$62,0)</f>
        <v>0</v>
      </c>
      <c r="AB65" s="115"/>
      <c r="AC65" s="116">
        <f t="shared" si="12"/>
        <v>0</v>
      </c>
      <c r="AD65" s="115"/>
      <c r="AE65" s="116">
        <f t="shared" ref="AE65:AE98" si="34">IF(AD65=$AD$61,$AD$62,0)</f>
        <v>0</v>
      </c>
      <c r="AF65" s="115"/>
      <c r="AG65" s="116">
        <f t="shared" ref="AG65:AG110" si="35">IF(AF65=$AF$61,$AF$62,0)</f>
        <v>0</v>
      </c>
      <c r="AH65" s="115"/>
      <c r="AI65" s="116">
        <f t="shared" ref="AI65:AI98" si="36">IF(AH65=$AH$61,$AH$62,0)</f>
        <v>0</v>
      </c>
      <c r="AJ65" s="115"/>
      <c r="AK65" s="116">
        <f t="shared" ref="AK65:AK98" si="37">IF(AJ65=$AJ$61,$AJ$62,0)</f>
        <v>0</v>
      </c>
      <c r="AL65" s="115"/>
      <c r="AM65" s="116">
        <f t="shared" ref="AM65:AM98" si="38">IF(AL65=$AL$61,$AL$62,0)</f>
        <v>0</v>
      </c>
      <c r="AN65" s="115"/>
      <c r="AO65" s="116">
        <f t="shared" ref="AO65:AO98" si="39">IF(AN65=$AN$61,$AN$62,0)</f>
        <v>0</v>
      </c>
      <c r="AP65" s="115"/>
      <c r="AQ65" s="116">
        <f t="shared" ref="AQ65:AQ98" si="40">IF(AP65=$AP$61,$AP$62,0)</f>
        <v>0</v>
      </c>
      <c r="AR65" s="115"/>
      <c r="AS65" s="116">
        <f t="shared" ref="AS65:AS98" si="41">IF(AR65=$AR$61,$AR$62,0)</f>
        <v>0</v>
      </c>
      <c r="AT65" s="115"/>
      <c r="AU65" s="116">
        <f t="shared" ref="AU65:AU98" si="42">IF(AT65=$AT$61,$AT$62,0)</f>
        <v>0</v>
      </c>
      <c r="AV65" s="115"/>
      <c r="AW65" s="116">
        <f t="shared" ref="AW65:AW98" si="43">IF(AV65=$AV$61,$AV$62,0)</f>
        <v>0</v>
      </c>
      <c r="AX65" s="115"/>
      <c r="AY65" s="116">
        <f t="shared" si="22"/>
        <v>0</v>
      </c>
      <c r="AZ65" s="115"/>
      <c r="BA65" s="116">
        <f t="shared" ref="BA65:BA98" si="44">IF(AZ65=$AV$61,$AV$62,0)</f>
        <v>0</v>
      </c>
      <c r="BB65" s="115"/>
      <c r="BC65" s="116">
        <f t="shared" ref="BC65:BC110" si="45">IF(BB65=$BB$61,$BB$62,0)</f>
        <v>0</v>
      </c>
      <c r="BD65" s="5">
        <f>IF((E65="P"),SUM(F65:BC65),0)</f>
        <v>0</v>
      </c>
      <c r="BE65" s="109">
        <f t="shared" si="23"/>
        <v>0</v>
      </c>
      <c r="BF65" s="10">
        <f t="shared" ref="BF65:BF110" si="46">IF(BD65&gt;=F$45,0.3*BD65-0.5,0.133333*BD65+2)</f>
        <v>2</v>
      </c>
      <c r="BG65" s="5">
        <f t="shared" ref="BG65:BG110" si="47">IF($E$64:$E$110="P",IF(BE65&lt;=25%,"B",IF(BE65&lt;=50%,"MB",IF(BE65&lt;=75%,"MA",IF(BE65&lt;=100%,"A")))),0)</f>
        <v>0</v>
      </c>
      <c r="BH65" s="315" t="str">
        <f t="shared" ref="BH65:BH110" si="48">IF((E65="P"),IFERROR(ROUND(BF65-$BF$113,1),""),"")</f>
        <v/>
      </c>
      <c r="BI65" s="315" t="str">
        <f t="shared" ref="BI65:BI110" si="49">IF((E65="P"),IFERROR(ROUND(POWER(BH65,2),3),""),"")</f>
        <v/>
      </c>
      <c r="BJ65" s="315">
        <f>COUNTIF(E64:E110,"=P")</f>
        <v>0</v>
      </c>
      <c r="BK65" s="109">
        <f t="shared" ref="BK65:BK110" si="50">IF(E65="P",(SUM(F65:AB65)),0)/9</f>
        <v>0</v>
      </c>
      <c r="BL65" s="5">
        <f t="shared" ref="BL65:BL110" si="51">IF($E$64:$E$110="P",IF(BK65&lt;=0.25,"B",IF(BK65&lt;=0.5,"MB",IF(BK65&lt;=0.75,"MA",IF(BK65&lt;=1,"A")))),0)</f>
        <v>0</v>
      </c>
      <c r="BM65" s="188">
        <f t="shared" ref="BM65:BM110" si="52">IF(E65="P",SUM(AD65:AJ65),0)/7</f>
        <v>0</v>
      </c>
      <c r="BN65" s="59">
        <f t="shared" ref="BN65:BN110" si="53">IF($E$64:$E$110="P",IF(BM65&lt;=0.25,"B",IF(BM65&lt;=0.5,"MB",IF(BM65&lt;=0.75,"MA",IF(BM65&lt;=1,"A")))),0)</f>
        <v>0</v>
      </c>
      <c r="BO65" s="136">
        <f t="shared" ref="BO65:BO110" si="54">IF(E65="P",(SUM(AL65:AW65)),0)/7</f>
        <v>0</v>
      </c>
      <c r="BP65" s="59">
        <f t="shared" ref="BP65:BP110" si="55">IF($E$64:$E$110="P",IF(BO65&lt;=0.25,"B",IF(BO65&lt;=0.5,"MB",IF(BO65&lt;=0.75,"MA",IF(BO65&lt;=1,"A")))),0)</f>
        <v>0</v>
      </c>
      <c r="BQ65" s="136">
        <f t="shared" ref="BQ65:BQ110" si="56">IF(E65="p",((SUM(AX65:BC65))),0)/5</f>
        <v>0</v>
      </c>
      <c r="BR65" s="59">
        <f t="shared" ref="BR65:BR110" si="57">IF($E$64:$E$110="P",IF(BQ65&lt;=0.25,"B",IF(BQ65&lt;=0.5,"MB",IF(BQ65&lt;=0.75,"MA",IF(BQ65&lt;=1,"A")))),0)</f>
        <v>0</v>
      </c>
      <c r="BS65" s="81"/>
      <c r="BT65" s="53"/>
      <c r="BU65" s="103" t="e">
        <f>BU64/$F$11</f>
        <v>#DIV/0!</v>
      </c>
      <c r="BV65" s="103" t="e">
        <f>BV64/$F$11</f>
        <v>#DIV/0!</v>
      </c>
      <c r="BW65" s="103" t="e">
        <f>BW64/$F$11</f>
        <v>#DIV/0!</v>
      </c>
      <c r="BX65" s="103" t="e">
        <f>BX64/$F$11</f>
        <v>#DIV/0!</v>
      </c>
    </row>
    <row r="66" spans="1:95" ht="12.75" customHeight="1" x14ac:dyDescent="0.2">
      <c r="A66" s="3"/>
      <c r="B66" s="5">
        <v>3</v>
      </c>
      <c r="C66" s="364" t="s">
        <v>246</v>
      </c>
      <c r="D66" s="365" t="s">
        <v>246</v>
      </c>
      <c r="E66" s="13"/>
      <c r="F66" s="115"/>
      <c r="G66" s="116">
        <f t="shared" si="1"/>
        <v>0</v>
      </c>
      <c r="H66" s="115"/>
      <c r="I66" s="116">
        <f t="shared" si="24"/>
        <v>0</v>
      </c>
      <c r="J66" s="115"/>
      <c r="K66" s="116">
        <f t="shared" si="25"/>
        <v>0</v>
      </c>
      <c r="L66" s="115"/>
      <c r="M66" s="116">
        <f t="shared" si="26"/>
        <v>0</v>
      </c>
      <c r="N66" s="115"/>
      <c r="O66" s="116">
        <f t="shared" si="27"/>
        <v>0</v>
      </c>
      <c r="P66" s="115"/>
      <c r="Q66" s="116">
        <f t="shared" si="28"/>
        <v>0</v>
      </c>
      <c r="R66" s="115"/>
      <c r="S66" s="116">
        <f t="shared" si="29"/>
        <v>0</v>
      </c>
      <c r="T66" s="115"/>
      <c r="U66" s="116">
        <f t="shared" si="30"/>
        <v>0</v>
      </c>
      <c r="V66" s="115"/>
      <c r="W66" s="116">
        <f t="shared" si="31"/>
        <v>0</v>
      </c>
      <c r="X66" s="115"/>
      <c r="Y66" s="116">
        <f t="shared" si="32"/>
        <v>0</v>
      </c>
      <c r="Z66" s="115"/>
      <c r="AA66" s="116">
        <f t="shared" si="33"/>
        <v>0</v>
      </c>
      <c r="AB66" s="115"/>
      <c r="AC66" s="116">
        <f t="shared" si="12"/>
        <v>0</v>
      </c>
      <c r="AD66" s="115"/>
      <c r="AE66" s="116">
        <f t="shared" si="34"/>
        <v>0</v>
      </c>
      <c r="AF66" s="115"/>
      <c r="AG66" s="116">
        <f t="shared" si="35"/>
        <v>0</v>
      </c>
      <c r="AH66" s="115"/>
      <c r="AI66" s="116">
        <f t="shared" si="36"/>
        <v>0</v>
      </c>
      <c r="AJ66" s="115"/>
      <c r="AK66" s="116">
        <f t="shared" si="37"/>
        <v>0</v>
      </c>
      <c r="AL66" s="115"/>
      <c r="AM66" s="116">
        <f t="shared" si="38"/>
        <v>0</v>
      </c>
      <c r="AN66" s="115"/>
      <c r="AO66" s="116">
        <f t="shared" si="39"/>
        <v>0</v>
      </c>
      <c r="AP66" s="115"/>
      <c r="AQ66" s="116">
        <f t="shared" si="40"/>
        <v>0</v>
      </c>
      <c r="AR66" s="115"/>
      <c r="AS66" s="116">
        <f t="shared" si="41"/>
        <v>0</v>
      </c>
      <c r="AT66" s="115"/>
      <c r="AU66" s="116">
        <f t="shared" si="42"/>
        <v>0</v>
      </c>
      <c r="AV66" s="115"/>
      <c r="AW66" s="116">
        <f t="shared" si="43"/>
        <v>0</v>
      </c>
      <c r="AX66" s="115"/>
      <c r="AY66" s="116">
        <f t="shared" si="22"/>
        <v>0</v>
      </c>
      <c r="AZ66" s="115"/>
      <c r="BA66" s="116">
        <f t="shared" si="44"/>
        <v>0</v>
      </c>
      <c r="BB66" s="115"/>
      <c r="BC66" s="116">
        <f t="shared" si="45"/>
        <v>0</v>
      </c>
      <c r="BD66" s="5">
        <f t="shared" ref="BD66:BD110" si="58">IF((E66="P"),SUM(F66:BC66),0)</f>
        <v>0</v>
      </c>
      <c r="BE66" s="109">
        <f t="shared" si="23"/>
        <v>0</v>
      </c>
      <c r="BF66" s="10">
        <f t="shared" si="46"/>
        <v>2</v>
      </c>
      <c r="BG66" s="5">
        <f t="shared" si="47"/>
        <v>0</v>
      </c>
      <c r="BH66" s="315" t="str">
        <f t="shared" si="48"/>
        <v/>
      </c>
      <c r="BI66" s="315" t="str">
        <f t="shared" si="49"/>
        <v/>
      </c>
      <c r="BJ66" s="315"/>
      <c r="BK66" s="109">
        <f t="shared" si="50"/>
        <v>0</v>
      </c>
      <c r="BL66" s="5">
        <f t="shared" si="51"/>
        <v>0</v>
      </c>
      <c r="BM66" s="188">
        <f t="shared" si="52"/>
        <v>0</v>
      </c>
      <c r="BN66" s="59">
        <f t="shared" si="53"/>
        <v>0</v>
      </c>
      <c r="BO66" s="136">
        <f t="shared" si="54"/>
        <v>0</v>
      </c>
      <c r="BP66" s="59">
        <f t="shared" si="55"/>
        <v>0</v>
      </c>
      <c r="BQ66" s="136">
        <f t="shared" si="56"/>
        <v>0</v>
      </c>
      <c r="BR66" s="59">
        <f t="shared" si="57"/>
        <v>0</v>
      </c>
      <c r="BS66" s="81"/>
      <c r="BT66" s="53"/>
      <c r="BU66" s="53"/>
      <c r="BV66" s="53"/>
      <c r="BW66" s="53"/>
      <c r="BX66" s="12"/>
    </row>
    <row r="67" spans="1:95" ht="12.75" customHeight="1" x14ac:dyDescent="0.2">
      <c r="A67" s="3"/>
      <c r="B67" s="5">
        <f t="shared" ref="B67:B109" si="59">B66+1</f>
        <v>4</v>
      </c>
      <c r="C67" s="364" t="s">
        <v>247</v>
      </c>
      <c r="D67" s="365" t="s">
        <v>247</v>
      </c>
      <c r="E67" s="13"/>
      <c r="F67" s="115"/>
      <c r="G67" s="116">
        <f t="shared" si="1"/>
        <v>0</v>
      </c>
      <c r="H67" s="115"/>
      <c r="I67" s="116">
        <f t="shared" si="24"/>
        <v>0</v>
      </c>
      <c r="J67" s="115"/>
      <c r="K67" s="116">
        <f t="shared" si="25"/>
        <v>0</v>
      </c>
      <c r="L67" s="115"/>
      <c r="M67" s="116">
        <f t="shared" si="26"/>
        <v>0</v>
      </c>
      <c r="N67" s="115"/>
      <c r="O67" s="116">
        <f t="shared" si="27"/>
        <v>0</v>
      </c>
      <c r="P67" s="115"/>
      <c r="Q67" s="116">
        <f t="shared" si="28"/>
        <v>0</v>
      </c>
      <c r="R67" s="115"/>
      <c r="S67" s="116">
        <f t="shared" si="29"/>
        <v>0</v>
      </c>
      <c r="T67" s="115"/>
      <c r="U67" s="116">
        <f t="shared" si="30"/>
        <v>0</v>
      </c>
      <c r="V67" s="115"/>
      <c r="W67" s="116">
        <f t="shared" si="31"/>
        <v>0</v>
      </c>
      <c r="X67" s="115"/>
      <c r="Y67" s="116">
        <f t="shared" si="32"/>
        <v>0</v>
      </c>
      <c r="Z67" s="115"/>
      <c r="AA67" s="116">
        <f t="shared" si="33"/>
        <v>0</v>
      </c>
      <c r="AB67" s="115"/>
      <c r="AC67" s="116">
        <f t="shared" si="12"/>
        <v>0</v>
      </c>
      <c r="AD67" s="115"/>
      <c r="AE67" s="116">
        <f t="shared" si="34"/>
        <v>0</v>
      </c>
      <c r="AF67" s="115"/>
      <c r="AG67" s="116">
        <f t="shared" si="35"/>
        <v>0</v>
      </c>
      <c r="AH67" s="115"/>
      <c r="AI67" s="116">
        <f t="shared" si="36"/>
        <v>0</v>
      </c>
      <c r="AJ67" s="115"/>
      <c r="AK67" s="116">
        <f t="shared" si="37"/>
        <v>0</v>
      </c>
      <c r="AL67" s="115"/>
      <c r="AM67" s="116">
        <f t="shared" si="38"/>
        <v>0</v>
      </c>
      <c r="AN67" s="115"/>
      <c r="AO67" s="116">
        <f t="shared" si="39"/>
        <v>0</v>
      </c>
      <c r="AP67" s="115"/>
      <c r="AQ67" s="116">
        <f t="shared" si="40"/>
        <v>0</v>
      </c>
      <c r="AR67" s="115"/>
      <c r="AS67" s="116">
        <f t="shared" si="41"/>
        <v>0</v>
      </c>
      <c r="AT67" s="115"/>
      <c r="AU67" s="116">
        <f t="shared" si="42"/>
        <v>0</v>
      </c>
      <c r="AV67" s="115"/>
      <c r="AW67" s="116">
        <f t="shared" si="43"/>
        <v>0</v>
      </c>
      <c r="AX67" s="115"/>
      <c r="AY67" s="116">
        <f t="shared" si="22"/>
        <v>0</v>
      </c>
      <c r="AZ67" s="115"/>
      <c r="BA67" s="116">
        <f t="shared" si="44"/>
        <v>0</v>
      </c>
      <c r="BB67" s="115"/>
      <c r="BC67" s="116">
        <f t="shared" si="45"/>
        <v>0</v>
      </c>
      <c r="BD67" s="5">
        <f t="shared" si="58"/>
        <v>0</v>
      </c>
      <c r="BE67" s="109">
        <f t="shared" si="23"/>
        <v>0</v>
      </c>
      <c r="BF67" s="10">
        <f t="shared" si="46"/>
        <v>2</v>
      </c>
      <c r="BG67" s="5">
        <f t="shared" si="47"/>
        <v>0</v>
      </c>
      <c r="BH67" s="315" t="str">
        <f>IF((E67="P"),IFERROR(ROUND(BF67-$BF$113,1),""),"")</f>
        <v/>
      </c>
      <c r="BI67" s="315" t="str">
        <f t="shared" si="49"/>
        <v/>
      </c>
      <c r="BJ67" s="315"/>
      <c r="BK67" s="109">
        <f t="shared" si="50"/>
        <v>0</v>
      </c>
      <c r="BL67" s="5">
        <f t="shared" si="51"/>
        <v>0</v>
      </c>
      <c r="BM67" s="188">
        <f t="shared" si="52"/>
        <v>0</v>
      </c>
      <c r="BN67" s="59">
        <f t="shared" si="53"/>
        <v>0</v>
      </c>
      <c r="BO67" s="136">
        <f t="shared" si="54"/>
        <v>0</v>
      </c>
      <c r="BP67" s="59">
        <f t="shared" si="55"/>
        <v>0</v>
      </c>
      <c r="BQ67" s="136">
        <f t="shared" si="56"/>
        <v>0</v>
      </c>
      <c r="BR67" s="59">
        <f t="shared" si="57"/>
        <v>0</v>
      </c>
      <c r="BS67" s="81"/>
      <c r="BT67" s="53"/>
      <c r="BU67" s="53"/>
      <c r="BV67" s="53"/>
      <c r="BW67" s="53"/>
      <c r="BX67" s="12"/>
    </row>
    <row r="68" spans="1:95" ht="12.75" customHeight="1" x14ac:dyDescent="0.2">
      <c r="A68" s="3"/>
      <c r="B68" s="5">
        <f t="shared" si="59"/>
        <v>5</v>
      </c>
      <c r="C68" s="364" t="s">
        <v>248</v>
      </c>
      <c r="D68" s="365" t="s">
        <v>248</v>
      </c>
      <c r="E68" s="13"/>
      <c r="F68" s="115"/>
      <c r="G68" s="116">
        <f t="shared" si="1"/>
        <v>0</v>
      </c>
      <c r="H68" s="115"/>
      <c r="I68" s="116">
        <f t="shared" si="24"/>
        <v>0</v>
      </c>
      <c r="J68" s="115"/>
      <c r="K68" s="116">
        <f t="shared" si="25"/>
        <v>0</v>
      </c>
      <c r="L68" s="115"/>
      <c r="M68" s="116">
        <f t="shared" si="26"/>
        <v>0</v>
      </c>
      <c r="N68" s="115"/>
      <c r="O68" s="116">
        <f t="shared" si="27"/>
        <v>0</v>
      </c>
      <c r="P68" s="115"/>
      <c r="Q68" s="116">
        <f t="shared" si="28"/>
        <v>0</v>
      </c>
      <c r="R68" s="115"/>
      <c r="S68" s="116">
        <f t="shared" si="29"/>
        <v>0</v>
      </c>
      <c r="T68" s="115"/>
      <c r="U68" s="116">
        <f t="shared" si="30"/>
        <v>0</v>
      </c>
      <c r="V68" s="115"/>
      <c r="W68" s="116">
        <f t="shared" si="31"/>
        <v>0</v>
      </c>
      <c r="X68" s="115"/>
      <c r="Y68" s="116">
        <f t="shared" si="32"/>
        <v>0</v>
      </c>
      <c r="Z68" s="115"/>
      <c r="AA68" s="116">
        <f t="shared" si="33"/>
        <v>0</v>
      </c>
      <c r="AB68" s="115"/>
      <c r="AC68" s="116">
        <f t="shared" si="12"/>
        <v>0</v>
      </c>
      <c r="AD68" s="115"/>
      <c r="AE68" s="116">
        <f t="shared" si="34"/>
        <v>0</v>
      </c>
      <c r="AF68" s="115"/>
      <c r="AG68" s="116">
        <f t="shared" si="35"/>
        <v>0</v>
      </c>
      <c r="AH68" s="115"/>
      <c r="AI68" s="116">
        <f t="shared" si="36"/>
        <v>0</v>
      </c>
      <c r="AJ68" s="115"/>
      <c r="AK68" s="116">
        <f t="shared" si="37"/>
        <v>0</v>
      </c>
      <c r="AL68" s="115"/>
      <c r="AM68" s="116">
        <f t="shared" si="38"/>
        <v>0</v>
      </c>
      <c r="AN68" s="115"/>
      <c r="AO68" s="116">
        <f t="shared" si="39"/>
        <v>0</v>
      </c>
      <c r="AP68" s="115"/>
      <c r="AQ68" s="116">
        <f t="shared" si="40"/>
        <v>0</v>
      </c>
      <c r="AR68" s="115"/>
      <c r="AS68" s="116">
        <f t="shared" si="41"/>
        <v>0</v>
      </c>
      <c r="AT68" s="115"/>
      <c r="AU68" s="116">
        <f t="shared" si="42"/>
        <v>0</v>
      </c>
      <c r="AV68" s="115"/>
      <c r="AW68" s="116">
        <f t="shared" si="43"/>
        <v>0</v>
      </c>
      <c r="AX68" s="115"/>
      <c r="AY68" s="116">
        <f t="shared" si="22"/>
        <v>0</v>
      </c>
      <c r="AZ68" s="115"/>
      <c r="BA68" s="116">
        <f t="shared" si="44"/>
        <v>0</v>
      </c>
      <c r="BB68" s="115"/>
      <c r="BC68" s="116">
        <f t="shared" si="45"/>
        <v>0</v>
      </c>
      <c r="BD68" s="5">
        <f t="shared" si="58"/>
        <v>0</v>
      </c>
      <c r="BE68" s="109">
        <f t="shared" si="23"/>
        <v>0</v>
      </c>
      <c r="BF68" s="10">
        <f t="shared" si="46"/>
        <v>2</v>
      </c>
      <c r="BG68" s="5">
        <f t="shared" si="47"/>
        <v>0</v>
      </c>
      <c r="BH68" s="315" t="str">
        <f t="shared" si="48"/>
        <v/>
      </c>
      <c r="BI68" s="315" t="str">
        <f t="shared" si="49"/>
        <v/>
      </c>
      <c r="BJ68" s="315"/>
      <c r="BK68" s="109">
        <f t="shared" si="50"/>
        <v>0</v>
      </c>
      <c r="BL68" s="5">
        <f t="shared" si="51"/>
        <v>0</v>
      </c>
      <c r="BM68" s="188">
        <f t="shared" si="52"/>
        <v>0</v>
      </c>
      <c r="BN68" s="59">
        <f t="shared" si="53"/>
        <v>0</v>
      </c>
      <c r="BO68" s="136">
        <f t="shared" si="54"/>
        <v>0</v>
      </c>
      <c r="BP68" s="59">
        <f t="shared" si="55"/>
        <v>0</v>
      </c>
      <c r="BQ68" s="136">
        <f t="shared" si="56"/>
        <v>0</v>
      </c>
      <c r="BR68" s="59">
        <f t="shared" si="57"/>
        <v>0</v>
      </c>
      <c r="BS68" s="81"/>
      <c r="BT68" s="53"/>
      <c r="BU68" s="53"/>
      <c r="BV68" s="53"/>
      <c r="BW68" s="53"/>
      <c r="BX68" s="12"/>
    </row>
    <row r="69" spans="1:95" ht="12.75" customHeight="1" x14ac:dyDescent="0.2">
      <c r="A69" s="3"/>
      <c r="B69" s="5">
        <f t="shared" si="59"/>
        <v>6</v>
      </c>
      <c r="C69" s="364" t="s">
        <v>249</v>
      </c>
      <c r="D69" s="365" t="s">
        <v>249</v>
      </c>
      <c r="E69" s="13"/>
      <c r="F69" s="115"/>
      <c r="G69" s="116">
        <f t="shared" si="1"/>
        <v>0</v>
      </c>
      <c r="H69" s="115"/>
      <c r="I69" s="116">
        <f t="shared" si="24"/>
        <v>0</v>
      </c>
      <c r="J69" s="115"/>
      <c r="K69" s="116">
        <f t="shared" si="25"/>
        <v>0</v>
      </c>
      <c r="L69" s="115"/>
      <c r="M69" s="116">
        <f t="shared" si="26"/>
        <v>0</v>
      </c>
      <c r="N69" s="115"/>
      <c r="O69" s="116">
        <f t="shared" si="27"/>
        <v>0</v>
      </c>
      <c r="P69" s="115"/>
      <c r="Q69" s="116">
        <f t="shared" si="28"/>
        <v>0</v>
      </c>
      <c r="R69" s="115"/>
      <c r="S69" s="116">
        <f t="shared" si="29"/>
        <v>0</v>
      </c>
      <c r="T69" s="115"/>
      <c r="U69" s="116">
        <f t="shared" si="30"/>
        <v>0</v>
      </c>
      <c r="V69" s="115"/>
      <c r="W69" s="116">
        <f t="shared" si="31"/>
        <v>0</v>
      </c>
      <c r="X69" s="115"/>
      <c r="Y69" s="116">
        <f t="shared" si="32"/>
        <v>0</v>
      </c>
      <c r="Z69" s="115"/>
      <c r="AA69" s="116">
        <f t="shared" si="33"/>
        <v>0</v>
      </c>
      <c r="AB69" s="115"/>
      <c r="AC69" s="116">
        <f t="shared" si="12"/>
        <v>0</v>
      </c>
      <c r="AD69" s="115"/>
      <c r="AE69" s="116">
        <f t="shared" si="34"/>
        <v>0</v>
      </c>
      <c r="AF69" s="115"/>
      <c r="AG69" s="116">
        <f t="shared" si="35"/>
        <v>0</v>
      </c>
      <c r="AH69" s="115"/>
      <c r="AI69" s="116">
        <f t="shared" si="36"/>
        <v>0</v>
      </c>
      <c r="AJ69" s="115"/>
      <c r="AK69" s="116">
        <f t="shared" si="37"/>
        <v>0</v>
      </c>
      <c r="AL69" s="115"/>
      <c r="AM69" s="116">
        <f t="shared" si="38"/>
        <v>0</v>
      </c>
      <c r="AN69" s="115"/>
      <c r="AO69" s="116">
        <f t="shared" si="39"/>
        <v>0</v>
      </c>
      <c r="AP69" s="115"/>
      <c r="AQ69" s="116">
        <f t="shared" si="40"/>
        <v>0</v>
      </c>
      <c r="AR69" s="115"/>
      <c r="AS69" s="116">
        <f t="shared" si="41"/>
        <v>0</v>
      </c>
      <c r="AT69" s="115"/>
      <c r="AU69" s="116">
        <f t="shared" si="42"/>
        <v>0</v>
      </c>
      <c r="AV69" s="115"/>
      <c r="AW69" s="116">
        <f t="shared" si="43"/>
        <v>0</v>
      </c>
      <c r="AX69" s="115"/>
      <c r="AY69" s="116">
        <f t="shared" si="22"/>
        <v>0</v>
      </c>
      <c r="AZ69" s="115"/>
      <c r="BA69" s="116">
        <f t="shared" si="44"/>
        <v>0</v>
      </c>
      <c r="BB69" s="115"/>
      <c r="BC69" s="116">
        <f t="shared" si="45"/>
        <v>0</v>
      </c>
      <c r="BD69" s="5">
        <f t="shared" si="58"/>
        <v>0</v>
      </c>
      <c r="BE69" s="109">
        <f t="shared" si="23"/>
        <v>0</v>
      </c>
      <c r="BF69" s="10">
        <f t="shared" si="46"/>
        <v>2</v>
      </c>
      <c r="BG69" s="5">
        <f t="shared" si="47"/>
        <v>0</v>
      </c>
      <c r="BH69" s="315" t="str">
        <f t="shared" si="48"/>
        <v/>
      </c>
      <c r="BI69" s="315" t="str">
        <f t="shared" si="49"/>
        <v/>
      </c>
      <c r="BJ69" s="315"/>
      <c r="BK69" s="109">
        <f t="shared" si="50"/>
        <v>0</v>
      </c>
      <c r="BL69" s="5">
        <f t="shared" si="51"/>
        <v>0</v>
      </c>
      <c r="BM69" s="188">
        <f t="shared" si="52"/>
        <v>0</v>
      </c>
      <c r="BN69" s="59">
        <f t="shared" si="53"/>
        <v>0</v>
      </c>
      <c r="BO69" s="136">
        <f t="shared" si="54"/>
        <v>0</v>
      </c>
      <c r="BP69" s="59">
        <f t="shared" si="55"/>
        <v>0</v>
      </c>
      <c r="BQ69" s="136">
        <f t="shared" si="56"/>
        <v>0</v>
      </c>
      <c r="BR69" s="59">
        <f t="shared" si="57"/>
        <v>0</v>
      </c>
      <c r="BS69" s="81"/>
      <c r="BT69" s="53"/>
      <c r="BU69" s="53"/>
      <c r="BV69" s="53"/>
      <c r="BW69" s="53"/>
      <c r="BX69" s="12"/>
    </row>
    <row r="70" spans="1:95" ht="12.75" customHeight="1" x14ac:dyDescent="0.2">
      <c r="A70" s="3"/>
      <c r="B70" s="5">
        <f t="shared" si="59"/>
        <v>7</v>
      </c>
      <c r="C70" s="364" t="s">
        <v>250</v>
      </c>
      <c r="D70" s="365" t="s">
        <v>250</v>
      </c>
      <c r="E70" s="13"/>
      <c r="F70" s="115"/>
      <c r="G70" s="116">
        <f t="shared" si="1"/>
        <v>0</v>
      </c>
      <c r="H70" s="115"/>
      <c r="I70" s="116">
        <f t="shared" si="24"/>
        <v>0</v>
      </c>
      <c r="J70" s="115"/>
      <c r="K70" s="116">
        <f t="shared" si="25"/>
        <v>0</v>
      </c>
      <c r="L70" s="115"/>
      <c r="M70" s="116">
        <f t="shared" si="26"/>
        <v>0</v>
      </c>
      <c r="N70" s="115"/>
      <c r="O70" s="116">
        <f t="shared" si="27"/>
        <v>0</v>
      </c>
      <c r="P70" s="115"/>
      <c r="Q70" s="116">
        <f t="shared" si="28"/>
        <v>0</v>
      </c>
      <c r="R70" s="115"/>
      <c r="S70" s="116">
        <f t="shared" si="29"/>
        <v>0</v>
      </c>
      <c r="T70" s="115"/>
      <c r="U70" s="116">
        <f t="shared" si="30"/>
        <v>0</v>
      </c>
      <c r="V70" s="115"/>
      <c r="W70" s="116">
        <f t="shared" si="31"/>
        <v>0</v>
      </c>
      <c r="X70" s="115"/>
      <c r="Y70" s="116">
        <f t="shared" si="32"/>
        <v>0</v>
      </c>
      <c r="Z70" s="115"/>
      <c r="AA70" s="116">
        <f t="shared" si="33"/>
        <v>0</v>
      </c>
      <c r="AB70" s="115"/>
      <c r="AC70" s="116">
        <f t="shared" si="12"/>
        <v>0</v>
      </c>
      <c r="AD70" s="115"/>
      <c r="AE70" s="116">
        <f t="shared" si="34"/>
        <v>0</v>
      </c>
      <c r="AF70" s="115"/>
      <c r="AG70" s="116">
        <f t="shared" si="35"/>
        <v>0</v>
      </c>
      <c r="AH70" s="115"/>
      <c r="AI70" s="116">
        <f t="shared" si="36"/>
        <v>0</v>
      </c>
      <c r="AJ70" s="115"/>
      <c r="AK70" s="116">
        <f t="shared" si="37"/>
        <v>0</v>
      </c>
      <c r="AL70" s="115"/>
      <c r="AM70" s="116">
        <f t="shared" si="38"/>
        <v>0</v>
      </c>
      <c r="AN70" s="115"/>
      <c r="AO70" s="116">
        <f t="shared" si="39"/>
        <v>0</v>
      </c>
      <c r="AP70" s="115"/>
      <c r="AQ70" s="116">
        <f t="shared" si="40"/>
        <v>0</v>
      </c>
      <c r="AR70" s="115"/>
      <c r="AS70" s="116">
        <f t="shared" si="41"/>
        <v>0</v>
      </c>
      <c r="AT70" s="115"/>
      <c r="AU70" s="116">
        <f t="shared" si="42"/>
        <v>0</v>
      </c>
      <c r="AV70" s="115"/>
      <c r="AW70" s="116">
        <f t="shared" si="43"/>
        <v>0</v>
      </c>
      <c r="AX70" s="115"/>
      <c r="AY70" s="116">
        <f t="shared" si="22"/>
        <v>0</v>
      </c>
      <c r="AZ70" s="115"/>
      <c r="BA70" s="116">
        <f t="shared" si="44"/>
        <v>0</v>
      </c>
      <c r="BB70" s="115"/>
      <c r="BC70" s="116">
        <f t="shared" si="45"/>
        <v>0</v>
      </c>
      <c r="BD70" s="5">
        <f t="shared" si="58"/>
        <v>0</v>
      </c>
      <c r="BE70" s="109">
        <f t="shared" si="23"/>
        <v>0</v>
      </c>
      <c r="BF70" s="10">
        <f t="shared" si="46"/>
        <v>2</v>
      </c>
      <c r="BG70" s="5">
        <f t="shared" si="47"/>
        <v>0</v>
      </c>
      <c r="BH70" s="315" t="str">
        <f t="shared" si="48"/>
        <v/>
      </c>
      <c r="BI70" s="315" t="str">
        <f t="shared" si="49"/>
        <v/>
      </c>
      <c r="BJ70" s="315"/>
      <c r="BK70" s="109">
        <f t="shared" si="50"/>
        <v>0</v>
      </c>
      <c r="BL70" s="5">
        <f t="shared" si="51"/>
        <v>0</v>
      </c>
      <c r="BM70" s="188">
        <f t="shared" si="52"/>
        <v>0</v>
      </c>
      <c r="BN70" s="59">
        <f t="shared" si="53"/>
        <v>0</v>
      </c>
      <c r="BO70" s="136">
        <f t="shared" si="54"/>
        <v>0</v>
      </c>
      <c r="BP70" s="59">
        <f t="shared" si="55"/>
        <v>0</v>
      </c>
      <c r="BQ70" s="136">
        <f t="shared" si="56"/>
        <v>0</v>
      </c>
      <c r="BR70" s="59">
        <f t="shared" si="57"/>
        <v>0</v>
      </c>
      <c r="BS70" s="81"/>
      <c r="BT70" s="53"/>
      <c r="BU70" s="53"/>
      <c r="BV70" s="53"/>
      <c r="BW70" s="53"/>
      <c r="BX70" s="12"/>
    </row>
    <row r="71" spans="1:95" ht="12.75" customHeight="1" x14ac:dyDescent="0.2">
      <c r="A71" s="3"/>
      <c r="B71" s="5">
        <f t="shared" si="59"/>
        <v>8</v>
      </c>
      <c r="C71" s="364" t="s">
        <v>251</v>
      </c>
      <c r="D71" s="365" t="s">
        <v>251</v>
      </c>
      <c r="E71" s="13"/>
      <c r="F71" s="115"/>
      <c r="G71" s="116">
        <f t="shared" si="1"/>
        <v>0</v>
      </c>
      <c r="H71" s="115"/>
      <c r="I71" s="116">
        <f t="shared" si="24"/>
        <v>0</v>
      </c>
      <c r="J71" s="115"/>
      <c r="K71" s="116">
        <f t="shared" si="25"/>
        <v>0</v>
      </c>
      <c r="L71" s="115"/>
      <c r="M71" s="116">
        <f t="shared" si="26"/>
        <v>0</v>
      </c>
      <c r="N71" s="115"/>
      <c r="O71" s="116">
        <f t="shared" si="27"/>
        <v>0</v>
      </c>
      <c r="P71" s="115"/>
      <c r="Q71" s="116">
        <f t="shared" si="28"/>
        <v>0</v>
      </c>
      <c r="R71" s="115"/>
      <c r="S71" s="116">
        <f t="shared" si="29"/>
        <v>0</v>
      </c>
      <c r="T71" s="115"/>
      <c r="U71" s="116">
        <f t="shared" si="30"/>
        <v>0</v>
      </c>
      <c r="V71" s="115"/>
      <c r="W71" s="116">
        <f t="shared" si="31"/>
        <v>0</v>
      </c>
      <c r="X71" s="115"/>
      <c r="Y71" s="116">
        <f t="shared" si="32"/>
        <v>0</v>
      </c>
      <c r="Z71" s="115"/>
      <c r="AA71" s="116">
        <f t="shared" si="33"/>
        <v>0</v>
      </c>
      <c r="AB71" s="115"/>
      <c r="AC71" s="116">
        <f t="shared" si="12"/>
        <v>0</v>
      </c>
      <c r="AD71" s="115"/>
      <c r="AE71" s="116">
        <f t="shared" si="34"/>
        <v>0</v>
      </c>
      <c r="AF71" s="115"/>
      <c r="AG71" s="116">
        <f t="shared" si="35"/>
        <v>0</v>
      </c>
      <c r="AH71" s="115"/>
      <c r="AI71" s="116">
        <f t="shared" si="36"/>
        <v>0</v>
      </c>
      <c r="AJ71" s="115"/>
      <c r="AK71" s="116">
        <f t="shared" si="37"/>
        <v>0</v>
      </c>
      <c r="AL71" s="115"/>
      <c r="AM71" s="116">
        <f t="shared" si="38"/>
        <v>0</v>
      </c>
      <c r="AN71" s="115"/>
      <c r="AO71" s="116">
        <f t="shared" si="39"/>
        <v>0</v>
      </c>
      <c r="AP71" s="115"/>
      <c r="AQ71" s="116">
        <f t="shared" si="40"/>
        <v>0</v>
      </c>
      <c r="AR71" s="115"/>
      <c r="AS71" s="116">
        <f t="shared" si="41"/>
        <v>0</v>
      </c>
      <c r="AT71" s="115"/>
      <c r="AU71" s="116">
        <f t="shared" si="42"/>
        <v>0</v>
      </c>
      <c r="AV71" s="115"/>
      <c r="AW71" s="116">
        <f t="shared" si="43"/>
        <v>0</v>
      </c>
      <c r="AX71" s="115"/>
      <c r="AY71" s="116">
        <f t="shared" si="22"/>
        <v>0</v>
      </c>
      <c r="AZ71" s="115"/>
      <c r="BA71" s="116">
        <f t="shared" si="44"/>
        <v>0</v>
      </c>
      <c r="BB71" s="115"/>
      <c r="BC71" s="116">
        <f t="shared" si="45"/>
        <v>0</v>
      </c>
      <c r="BD71" s="5">
        <f t="shared" si="58"/>
        <v>0</v>
      </c>
      <c r="BE71" s="109">
        <f t="shared" si="23"/>
        <v>0</v>
      </c>
      <c r="BF71" s="10">
        <f t="shared" si="46"/>
        <v>2</v>
      </c>
      <c r="BG71" s="5">
        <f t="shared" si="47"/>
        <v>0</v>
      </c>
      <c r="BH71" s="315" t="str">
        <f t="shared" si="48"/>
        <v/>
      </c>
      <c r="BI71" s="315" t="str">
        <f t="shared" si="49"/>
        <v/>
      </c>
      <c r="BJ71" s="315"/>
      <c r="BK71" s="109">
        <f t="shared" si="50"/>
        <v>0</v>
      </c>
      <c r="BL71" s="5">
        <f t="shared" si="51"/>
        <v>0</v>
      </c>
      <c r="BM71" s="188">
        <f t="shared" si="52"/>
        <v>0</v>
      </c>
      <c r="BN71" s="59">
        <f t="shared" si="53"/>
        <v>0</v>
      </c>
      <c r="BO71" s="136">
        <f t="shared" si="54"/>
        <v>0</v>
      </c>
      <c r="BP71" s="59">
        <f t="shared" si="55"/>
        <v>0</v>
      </c>
      <c r="BQ71" s="136">
        <f t="shared" si="56"/>
        <v>0</v>
      </c>
      <c r="BR71" s="59">
        <f t="shared" si="57"/>
        <v>0</v>
      </c>
      <c r="BS71" s="81"/>
      <c r="BT71" s="53"/>
      <c r="BU71" s="53"/>
      <c r="BV71" s="53"/>
      <c r="BW71" s="53"/>
      <c r="BX71" s="12"/>
    </row>
    <row r="72" spans="1:95" ht="12.75" customHeight="1" x14ac:dyDescent="0.2">
      <c r="A72" s="3"/>
      <c r="B72" s="5">
        <f t="shared" si="59"/>
        <v>9</v>
      </c>
      <c r="C72" s="364" t="s">
        <v>252</v>
      </c>
      <c r="D72" s="365" t="s">
        <v>252</v>
      </c>
      <c r="E72" s="13"/>
      <c r="F72" s="115"/>
      <c r="G72" s="116">
        <f t="shared" si="1"/>
        <v>0</v>
      </c>
      <c r="H72" s="115"/>
      <c r="I72" s="116">
        <f t="shared" si="24"/>
        <v>0</v>
      </c>
      <c r="J72" s="115"/>
      <c r="K72" s="116">
        <f t="shared" si="25"/>
        <v>0</v>
      </c>
      <c r="L72" s="115"/>
      <c r="M72" s="116">
        <f t="shared" si="26"/>
        <v>0</v>
      </c>
      <c r="N72" s="115"/>
      <c r="O72" s="116">
        <f t="shared" si="27"/>
        <v>0</v>
      </c>
      <c r="P72" s="115"/>
      <c r="Q72" s="116">
        <f t="shared" si="28"/>
        <v>0</v>
      </c>
      <c r="R72" s="115"/>
      <c r="S72" s="116">
        <f t="shared" si="29"/>
        <v>0</v>
      </c>
      <c r="T72" s="115"/>
      <c r="U72" s="116">
        <f t="shared" si="30"/>
        <v>0</v>
      </c>
      <c r="V72" s="115"/>
      <c r="W72" s="116">
        <f t="shared" si="31"/>
        <v>0</v>
      </c>
      <c r="X72" s="115"/>
      <c r="Y72" s="116">
        <f t="shared" si="32"/>
        <v>0</v>
      </c>
      <c r="Z72" s="115"/>
      <c r="AA72" s="116">
        <f t="shared" si="33"/>
        <v>0</v>
      </c>
      <c r="AB72" s="115"/>
      <c r="AC72" s="116">
        <f t="shared" si="12"/>
        <v>0</v>
      </c>
      <c r="AD72" s="115"/>
      <c r="AE72" s="116">
        <f t="shared" si="34"/>
        <v>0</v>
      </c>
      <c r="AF72" s="115"/>
      <c r="AG72" s="116">
        <f t="shared" si="35"/>
        <v>0</v>
      </c>
      <c r="AH72" s="115"/>
      <c r="AI72" s="116">
        <f t="shared" si="36"/>
        <v>0</v>
      </c>
      <c r="AJ72" s="115"/>
      <c r="AK72" s="116">
        <f t="shared" si="37"/>
        <v>0</v>
      </c>
      <c r="AL72" s="115"/>
      <c r="AM72" s="116">
        <f t="shared" si="38"/>
        <v>0</v>
      </c>
      <c r="AN72" s="115"/>
      <c r="AO72" s="116">
        <f t="shared" si="39"/>
        <v>0</v>
      </c>
      <c r="AP72" s="115"/>
      <c r="AQ72" s="116">
        <f t="shared" si="40"/>
        <v>0</v>
      </c>
      <c r="AR72" s="115"/>
      <c r="AS72" s="116">
        <f t="shared" si="41"/>
        <v>0</v>
      </c>
      <c r="AT72" s="115"/>
      <c r="AU72" s="116">
        <f t="shared" si="42"/>
        <v>0</v>
      </c>
      <c r="AV72" s="115"/>
      <c r="AW72" s="116">
        <f t="shared" si="43"/>
        <v>0</v>
      </c>
      <c r="AX72" s="115"/>
      <c r="AY72" s="116">
        <f t="shared" si="22"/>
        <v>0</v>
      </c>
      <c r="AZ72" s="115"/>
      <c r="BA72" s="116">
        <f t="shared" si="44"/>
        <v>0</v>
      </c>
      <c r="BB72" s="115"/>
      <c r="BC72" s="116">
        <f t="shared" si="45"/>
        <v>0</v>
      </c>
      <c r="BD72" s="5">
        <f t="shared" si="58"/>
        <v>0</v>
      </c>
      <c r="BE72" s="109">
        <f t="shared" si="23"/>
        <v>0</v>
      </c>
      <c r="BF72" s="10">
        <f t="shared" si="46"/>
        <v>2</v>
      </c>
      <c r="BG72" s="5">
        <f t="shared" si="47"/>
        <v>0</v>
      </c>
      <c r="BH72" s="315" t="str">
        <f t="shared" si="48"/>
        <v/>
      </c>
      <c r="BI72" s="315" t="str">
        <f t="shared" si="49"/>
        <v/>
      </c>
      <c r="BJ72" s="315"/>
      <c r="BK72" s="109">
        <f t="shared" si="50"/>
        <v>0</v>
      </c>
      <c r="BL72" s="5">
        <f t="shared" si="51"/>
        <v>0</v>
      </c>
      <c r="BM72" s="188">
        <f t="shared" si="52"/>
        <v>0</v>
      </c>
      <c r="BN72" s="59">
        <f t="shared" si="53"/>
        <v>0</v>
      </c>
      <c r="BO72" s="136">
        <f t="shared" si="54"/>
        <v>0</v>
      </c>
      <c r="BP72" s="59">
        <f t="shared" si="55"/>
        <v>0</v>
      </c>
      <c r="BQ72" s="136">
        <f t="shared" si="56"/>
        <v>0</v>
      </c>
      <c r="BR72" s="59">
        <f t="shared" si="57"/>
        <v>0</v>
      </c>
      <c r="BS72" s="81"/>
      <c r="BT72" s="53"/>
      <c r="BU72" s="53"/>
      <c r="BV72" s="53"/>
      <c r="BW72" s="53"/>
      <c r="BX72" s="12"/>
    </row>
    <row r="73" spans="1:95" ht="12.75" customHeight="1" x14ac:dyDescent="0.2">
      <c r="A73" s="3"/>
      <c r="B73" s="5">
        <f t="shared" si="59"/>
        <v>10</v>
      </c>
      <c r="C73" s="364" t="s">
        <v>253</v>
      </c>
      <c r="D73" s="365" t="s">
        <v>253</v>
      </c>
      <c r="E73" s="13"/>
      <c r="F73" s="115"/>
      <c r="G73" s="116">
        <f t="shared" si="1"/>
        <v>0</v>
      </c>
      <c r="H73" s="115"/>
      <c r="I73" s="116">
        <f t="shared" si="24"/>
        <v>0</v>
      </c>
      <c r="J73" s="115"/>
      <c r="K73" s="116">
        <f t="shared" si="25"/>
        <v>0</v>
      </c>
      <c r="L73" s="115"/>
      <c r="M73" s="116">
        <f t="shared" si="26"/>
        <v>0</v>
      </c>
      <c r="N73" s="115"/>
      <c r="O73" s="116">
        <f t="shared" si="27"/>
        <v>0</v>
      </c>
      <c r="P73" s="115"/>
      <c r="Q73" s="116">
        <f t="shared" si="28"/>
        <v>0</v>
      </c>
      <c r="R73" s="115"/>
      <c r="S73" s="116">
        <f t="shared" si="29"/>
        <v>0</v>
      </c>
      <c r="T73" s="115"/>
      <c r="U73" s="116">
        <f t="shared" si="30"/>
        <v>0</v>
      </c>
      <c r="V73" s="115"/>
      <c r="W73" s="116">
        <f t="shared" si="31"/>
        <v>0</v>
      </c>
      <c r="X73" s="115"/>
      <c r="Y73" s="116">
        <f t="shared" si="32"/>
        <v>0</v>
      </c>
      <c r="Z73" s="115"/>
      <c r="AA73" s="116">
        <f t="shared" si="33"/>
        <v>0</v>
      </c>
      <c r="AB73" s="115"/>
      <c r="AC73" s="116">
        <f t="shared" si="12"/>
        <v>0</v>
      </c>
      <c r="AD73" s="115"/>
      <c r="AE73" s="116">
        <f t="shared" si="34"/>
        <v>0</v>
      </c>
      <c r="AF73" s="115"/>
      <c r="AG73" s="116">
        <f t="shared" si="35"/>
        <v>0</v>
      </c>
      <c r="AH73" s="115"/>
      <c r="AI73" s="116">
        <f t="shared" si="36"/>
        <v>0</v>
      </c>
      <c r="AJ73" s="115"/>
      <c r="AK73" s="116">
        <f t="shared" si="37"/>
        <v>0</v>
      </c>
      <c r="AL73" s="115"/>
      <c r="AM73" s="116">
        <f t="shared" si="38"/>
        <v>0</v>
      </c>
      <c r="AN73" s="115"/>
      <c r="AO73" s="116">
        <f t="shared" si="39"/>
        <v>0</v>
      </c>
      <c r="AP73" s="115"/>
      <c r="AQ73" s="116">
        <f t="shared" si="40"/>
        <v>0</v>
      </c>
      <c r="AR73" s="115"/>
      <c r="AS73" s="116">
        <f t="shared" si="41"/>
        <v>0</v>
      </c>
      <c r="AT73" s="115"/>
      <c r="AU73" s="116">
        <f t="shared" si="42"/>
        <v>0</v>
      </c>
      <c r="AV73" s="115"/>
      <c r="AW73" s="116">
        <f t="shared" si="43"/>
        <v>0</v>
      </c>
      <c r="AX73" s="115"/>
      <c r="AY73" s="116">
        <f t="shared" si="22"/>
        <v>0</v>
      </c>
      <c r="AZ73" s="115"/>
      <c r="BA73" s="116">
        <f t="shared" si="44"/>
        <v>0</v>
      </c>
      <c r="BB73" s="115"/>
      <c r="BC73" s="116">
        <f t="shared" si="45"/>
        <v>0</v>
      </c>
      <c r="BD73" s="5">
        <f t="shared" si="58"/>
        <v>0</v>
      </c>
      <c r="BE73" s="109">
        <f t="shared" si="23"/>
        <v>0</v>
      </c>
      <c r="BF73" s="10">
        <f t="shared" si="46"/>
        <v>2</v>
      </c>
      <c r="BG73" s="5">
        <f t="shared" si="47"/>
        <v>0</v>
      </c>
      <c r="BH73" s="315" t="str">
        <f t="shared" si="48"/>
        <v/>
      </c>
      <c r="BI73" s="315" t="str">
        <f t="shared" si="49"/>
        <v/>
      </c>
      <c r="BJ73" s="315"/>
      <c r="BK73" s="109">
        <f t="shared" si="50"/>
        <v>0</v>
      </c>
      <c r="BL73" s="5">
        <f t="shared" si="51"/>
        <v>0</v>
      </c>
      <c r="BM73" s="188">
        <f t="shared" si="52"/>
        <v>0</v>
      </c>
      <c r="BN73" s="59">
        <f t="shared" si="53"/>
        <v>0</v>
      </c>
      <c r="BO73" s="136">
        <f t="shared" si="54"/>
        <v>0</v>
      </c>
      <c r="BP73" s="59">
        <f t="shared" si="55"/>
        <v>0</v>
      </c>
      <c r="BQ73" s="136">
        <f t="shared" si="56"/>
        <v>0</v>
      </c>
      <c r="BR73" s="59">
        <f t="shared" si="57"/>
        <v>0</v>
      </c>
      <c r="BS73" s="81"/>
      <c r="BT73" s="53"/>
      <c r="BU73" s="53"/>
      <c r="BV73" s="53"/>
      <c r="BW73" s="53"/>
      <c r="BX73" s="12"/>
    </row>
    <row r="74" spans="1:95" ht="12.75" customHeight="1" x14ac:dyDescent="0.2">
      <c r="A74" s="3"/>
      <c r="B74" s="5">
        <f t="shared" si="59"/>
        <v>11</v>
      </c>
      <c r="C74" s="364" t="s">
        <v>254</v>
      </c>
      <c r="D74" s="365" t="s">
        <v>254</v>
      </c>
      <c r="E74" s="13"/>
      <c r="F74" s="115"/>
      <c r="G74" s="116">
        <f t="shared" si="1"/>
        <v>0</v>
      </c>
      <c r="H74" s="115"/>
      <c r="I74" s="116">
        <f t="shared" si="24"/>
        <v>0</v>
      </c>
      <c r="J74" s="115"/>
      <c r="K74" s="116">
        <f t="shared" si="25"/>
        <v>0</v>
      </c>
      <c r="L74" s="115"/>
      <c r="M74" s="116">
        <f t="shared" si="26"/>
        <v>0</v>
      </c>
      <c r="N74" s="115"/>
      <c r="O74" s="116">
        <f t="shared" si="27"/>
        <v>0</v>
      </c>
      <c r="P74" s="115"/>
      <c r="Q74" s="116">
        <f t="shared" si="28"/>
        <v>0</v>
      </c>
      <c r="R74" s="115"/>
      <c r="S74" s="116">
        <f t="shared" si="29"/>
        <v>0</v>
      </c>
      <c r="T74" s="115"/>
      <c r="U74" s="116">
        <f t="shared" si="30"/>
        <v>0</v>
      </c>
      <c r="V74" s="115"/>
      <c r="W74" s="116">
        <f t="shared" si="31"/>
        <v>0</v>
      </c>
      <c r="X74" s="115"/>
      <c r="Y74" s="116">
        <f t="shared" si="32"/>
        <v>0</v>
      </c>
      <c r="Z74" s="115"/>
      <c r="AA74" s="116">
        <f t="shared" si="33"/>
        <v>0</v>
      </c>
      <c r="AB74" s="115"/>
      <c r="AC74" s="116">
        <f t="shared" si="12"/>
        <v>0</v>
      </c>
      <c r="AD74" s="115"/>
      <c r="AE74" s="116">
        <f t="shared" si="34"/>
        <v>0</v>
      </c>
      <c r="AF74" s="115"/>
      <c r="AG74" s="116">
        <f t="shared" si="35"/>
        <v>0</v>
      </c>
      <c r="AH74" s="115"/>
      <c r="AI74" s="116">
        <f t="shared" si="36"/>
        <v>0</v>
      </c>
      <c r="AJ74" s="115"/>
      <c r="AK74" s="116">
        <f t="shared" si="37"/>
        <v>0</v>
      </c>
      <c r="AL74" s="115"/>
      <c r="AM74" s="116">
        <f t="shared" si="38"/>
        <v>0</v>
      </c>
      <c r="AN74" s="115"/>
      <c r="AO74" s="116">
        <f t="shared" si="39"/>
        <v>0</v>
      </c>
      <c r="AP74" s="115"/>
      <c r="AQ74" s="116">
        <f t="shared" si="40"/>
        <v>0</v>
      </c>
      <c r="AR74" s="115"/>
      <c r="AS74" s="116">
        <f t="shared" si="41"/>
        <v>0</v>
      </c>
      <c r="AT74" s="115"/>
      <c r="AU74" s="116">
        <f t="shared" si="42"/>
        <v>0</v>
      </c>
      <c r="AV74" s="115"/>
      <c r="AW74" s="116">
        <f t="shared" si="43"/>
        <v>0</v>
      </c>
      <c r="AX74" s="115"/>
      <c r="AY74" s="116">
        <f t="shared" si="22"/>
        <v>0</v>
      </c>
      <c r="AZ74" s="115"/>
      <c r="BA74" s="116">
        <f t="shared" si="44"/>
        <v>0</v>
      </c>
      <c r="BB74" s="115"/>
      <c r="BC74" s="116">
        <f t="shared" si="45"/>
        <v>0</v>
      </c>
      <c r="BD74" s="5">
        <f t="shared" si="58"/>
        <v>0</v>
      </c>
      <c r="BE74" s="109">
        <f t="shared" si="23"/>
        <v>0</v>
      </c>
      <c r="BF74" s="10">
        <f t="shared" si="46"/>
        <v>2</v>
      </c>
      <c r="BG74" s="5">
        <f t="shared" si="47"/>
        <v>0</v>
      </c>
      <c r="BH74" s="315" t="str">
        <f t="shared" si="48"/>
        <v/>
      </c>
      <c r="BI74" s="315" t="str">
        <f t="shared" si="49"/>
        <v/>
      </c>
      <c r="BJ74" s="315"/>
      <c r="BK74" s="109">
        <f t="shared" si="50"/>
        <v>0</v>
      </c>
      <c r="BL74" s="5">
        <f t="shared" si="51"/>
        <v>0</v>
      </c>
      <c r="BM74" s="188">
        <f t="shared" si="52"/>
        <v>0</v>
      </c>
      <c r="BN74" s="59">
        <f t="shared" si="53"/>
        <v>0</v>
      </c>
      <c r="BO74" s="136">
        <f t="shared" si="54"/>
        <v>0</v>
      </c>
      <c r="BP74" s="59">
        <f t="shared" si="55"/>
        <v>0</v>
      </c>
      <c r="BQ74" s="136">
        <f t="shared" si="56"/>
        <v>0</v>
      </c>
      <c r="BR74" s="59">
        <f t="shared" si="57"/>
        <v>0</v>
      </c>
      <c r="BS74" s="81"/>
      <c r="BT74" s="53"/>
      <c r="BU74" s="53"/>
      <c r="BV74" s="53"/>
      <c r="BW74" s="53"/>
      <c r="BX74" s="12"/>
    </row>
    <row r="75" spans="1:95" ht="12.75" customHeight="1" x14ac:dyDescent="0.2">
      <c r="A75" s="3"/>
      <c r="B75" s="5">
        <f t="shared" si="59"/>
        <v>12</v>
      </c>
      <c r="C75" s="364" t="s">
        <v>255</v>
      </c>
      <c r="D75" s="365" t="s">
        <v>255</v>
      </c>
      <c r="E75" s="13"/>
      <c r="F75" s="115"/>
      <c r="G75" s="116">
        <f t="shared" si="1"/>
        <v>0</v>
      </c>
      <c r="H75" s="115"/>
      <c r="I75" s="116">
        <f t="shared" si="24"/>
        <v>0</v>
      </c>
      <c r="J75" s="115"/>
      <c r="K75" s="116">
        <f t="shared" si="25"/>
        <v>0</v>
      </c>
      <c r="L75" s="115"/>
      <c r="M75" s="116">
        <f t="shared" si="26"/>
        <v>0</v>
      </c>
      <c r="N75" s="115"/>
      <c r="O75" s="116">
        <f t="shared" si="27"/>
        <v>0</v>
      </c>
      <c r="P75" s="115"/>
      <c r="Q75" s="116">
        <f t="shared" si="28"/>
        <v>0</v>
      </c>
      <c r="R75" s="115"/>
      <c r="S75" s="116">
        <f t="shared" si="29"/>
        <v>0</v>
      </c>
      <c r="T75" s="115"/>
      <c r="U75" s="116">
        <f t="shared" si="30"/>
        <v>0</v>
      </c>
      <c r="V75" s="115"/>
      <c r="W75" s="116">
        <f t="shared" si="31"/>
        <v>0</v>
      </c>
      <c r="X75" s="115"/>
      <c r="Y75" s="116">
        <f t="shared" si="32"/>
        <v>0</v>
      </c>
      <c r="Z75" s="115"/>
      <c r="AA75" s="116">
        <f t="shared" si="33"/>
        <v>0</v>
      </c>
      <c r="AB75" s="115"/>
      <c r="AC75" s="116">
        <f t="shared" si="12"/>
        <v>0</v>
      </c>
      <c r="AD75" s="115"/>
      <c r="AE75" s="116">
        <f t="shared" si="34"/>
        <v>0</v>
      </c>
      <c r="AF75" s="115"/>
      <c r="AG75" s="116">
        <f t="shared" si="35"/>
        <v>0</v>
      </c>
      <c r="AH75" s="115"/>
      <c r="AI75" s="116">
        <f t="shared" si="36"/>
        <v>0</v>
      </c>
      <c r="AJ75" s="115"/>
      <c r="AK75" s="116">
        <f t="shared" si="37"/>
        <v>0</v>
      </c>
      <c r="AL75" s="115"/>
      <c r="AM75" s="116">
        <f t="shared" si="38"/>
        <v>0</v>
      </c>
      <c r="AN75" s="115"/>
      <c r="AO75" s="116">
        <f t="shared" si="39"/>
        <v>0</v>
      </c>
      <c r="AP75" s="115"/>
      <c r="AQ75" s="116">
        <f t="shared" si="40"/>
        <v>0</v>
      </c>
      <c r="AR75" s="115"/>
      <c r="AS75" s="116">
        <f t="shared" si="41"/>
        <v>0</v>
      </c>
      <c r="AT75" s="115"/>
      <c r="AU75" s="116">
        <f t="shared" si="42"/>
        <v>0</v>
      </c>
      <c r="AV75" s="115"/>
      <c r="AW75" s="116">
        <f t="shared" si="43"/>
        <v>0</v>
      </c>
      <c r="AX75" s="115"/>
      <c r="AY75" s="116">
        <f t="shared" si="22"/>
        <v>0</v>
      </c>
      <c r="AZ75" s="115"/>
      <c r="BA75" s="116">
        <f t="shared" si="44"/>
        <v>0</v>
      </c>
      <c r="BB75" s="115"/>
      <c r="BC75" s="116">
        <f t="shared" si="45"/>
        <v>0</v>
      </c>
      <c r="BD75" s="5">
        <f t="shared" si="58"/>
        <v>0</v>
      </c>
      <c r="BE75" s="109">
        <f t="shared" si="23"/>
        <v>0</v>
      </c>
      <c r="BF75" s="10">
        <f t="shared" si="46"/>
        <v>2</v>
      </c>
      <c r="BG75" s="5">
        <f t="shared" si="47"/>
        <v>0</v>
      </c>
      <c r="BH75" s="315" t="str">
        <f t="shared" si="48"/>
        <v/>
      </c>
      <c r="BI75" s="315" t="str">
        <f t="shared" si="49"/>
        <v/>
      </c>
      <c r="BJ75" s="315"/>
      <c r="BK75" s="109">
        <f t="shared" si="50"/>
        <v>0</v>
      </c>
      <c r="BL75" s="5">
        <f t="shared" si="51"/>
        <v>0</v>
      </c>
      <c r="BM75" s="188">
        <f t="shared" si="52"/>
        <v>0</v>
      </c>
      <c r="BN75" s="59">
        <f t="shared" si="53"/>
        <v>0</v>
      </c>
      <c r="BO75" s="136">
        <f t="shared" si="54"/>
        <v>0</v>
      </c>
      <c r="BP75" s="59">
        <f t="shared" si="55"/>
        <v>0</v>
      </c>
      <c r="BQ75" s="136">
        <f t="shared" si="56"/>
        <v>0</v>
      </c>
      <c r="BR75" s="59">
        <f t="shared" si="57"/>
        <v>0</v>
      </c>
      <c r="BS75" s="81"/>
      <c r="BT75" s="53"/>
      <c r="BU75" s="53"/>
      <c r="BV75" s="53"/>
      <c r="BW75" s="53"/>
      <c r="BX75" s="12"/>
    </row>
    <row r="76" spans="1:95" ht="12.75" customHeight="1" x14ac:dyDescent="0.2">
      <c r="A76" s="3"/>
      <c r="B76" s="5">
        <f t="shared" si="59"/>
        <v>13</v>
      </c>
      <c r="C76" s="364" t="s">
        <v>256</v>
      </c>
      <c r="D76" s="365" t="s">
        <v>256</v>
      </c>
      <c r="E76" s="13"/>
      <c r="F76" s="115"/>
      <c r="G76" s="116">
        <f t="shared" si="1"/>
        <v>0</v>
      </c>
      <c r="H76" s="115"/>
      <c r="I76" s="116">
        <f t="shared" si="24"/>
        <v>0</v>
      </c>
      <c r="J76" s="115"/>
      <c r="K76" s="116">
        <f t="shared" si="25"/>
        <v>0</v>
      </c>
      <c r="L76" s="115"/>
      <c r="M76" s="116">
        <f t="shared" si="26"/>
        <v>0</v>
      </c>
      <c r="N76" s="115"/>
      <c r="O76" s="116">
        <f t="shared" si="27"/>
        <v>0</v>
      </c>
      <c r="P76" s="115"/>
      <c r="Q76" s="116">
        <f t="shared" si="28"/>
        <v>0</v>
      </c>
      <c r="R76" s="115"/>
      <c r="S76" s="116">
        <f t="shared" si="29"/>
        <v>0</v>
      </c>
      <c r="T76" s="115"/>
      <c r="U76" s="116">
        <f t="shared" si="30"/>
        <v>0</v>
      </c>
      <c r="V76" s="115"/>
      <c r="W76" s="116">
        <f t="shared" si="31"/>
        <v>0</v>
      </c>
      <c r="X76" s="115"/>
      <c r="Y76" s="116">
        <f t="shared" si="32"/>
        <v>0</v>
      </c>
      <c r="Z76" s="115"/>
      <c r="AA76" s="116">
        <f t="shared" si="33"/>
        <v>0</v>
      </c>
      <c r="AB76" s="115"/>
      <c r="AC76" s="116">
        <f t="shared" si="12"/>
        <v>0</v>
      </c>
      <c r="AD76" s="115"/>
      <c r="AE76" s="116">
        <f t="shared" si="34"/>
        <v>0</v>
      </c>
      <c r="AF76" s="115"/>
      <c r="AG76" s="116">
        <f t="shared" si="35"/>
        <v>0</v>
      </c>
      <c r="AH76" s="115"/>
      <c r="AI76" s="116">
        <f t="shared" si="36"/>
        <v>0</v>
      </c>
      <c r="AJ76" s="115"/>
      <c r="AK76" s="116">
        <f t="shared" si="37"/>
        <v>0</v>
      </c>
      <c r="AL76" s="115"/>
      <c r="AM76" s="116">
        <f t="shared" si="38"/>
        <v>0</v>
      </c>
      <c r="AN76" s="115"/>
      <c r="AO76" s="116">
        <f t="shared" si="39"/>
        <v>0</v>
      </c>
      <c r="AP76" s="115"/>
      <c r="AQ76" s="116">
        <f t="shared" si="40"/>
        <v>0</v>
      </c>
      <c r="AR76" s="115"/>
      <c r="AS76" s="116">
        <f t="shared" si="41"/>
        <v>0</v>
      </c>
      <c r="AT76" s="115"/>
      <c r="AU76" s="116">
        <f t="shared" si="42"/>
        <v>0</v>
      </c>
      <c r="AV76" s="115"/>
      <c r="AW76" s="116">
        <f t="shared" si="43"/>
        <v>0</v>
      </c>
      <c r="AX76" s="115"/>
      <c r="AY76" s="116">
        <f t="shared" si="22"/>
        <v>0</v>
      </c>
      <c r="AZ76" s="115"/>
      <c r="BA76" s="116">
        <f t="shared" si="44"/>
        <v>0</v>
      </c>
      <c r="BB76" s="115"/>
      <c r="BC76" s="116">
        <f t="shared" si="45"/>
        <v>0</v>
      </c>
      <c r="BD76" s="5">
        <f t="shared" si="58"/>
        <v>0</v>
      </c>
      <c r="BE76" s="109">
        <f t="shared" si="23"/>
        <v>0</v>
      </c>
      <c r="BF76" s="10">
        <f t="shared" si="46"/>
        <v>2</v>
      </c>
      <c r="BG76" s="5">
        <f t="shared" si="47"/>
        <v>0</v>
      </c>
      <c r="BH76" s="315" t="str">
        <f t="shared" si="48"/>
        <v/>
      </c>
      <c r="BI76" s="315" t="str">
        <f t="shared" si="49"/>
        <v/>
      </c>
      <c r="BJ76" s="315"/>
      <c r="BK76" s="109">
        <f t="shared" si="50"/>
        <v>0</v>
      </c>
      <c r="BL76" s="5">
        <f t="shared" si="51"/>
        <v>0</v>
      </c>
      <c r="BM76" s="188">
        <f t="shared" si="52"/>
        <v>0</v>
      </c>
      <c r="BN76" s="59">
        <f t="shared" si="53"/>
        <v>0</v>
      </c>
      <c r="BO76" s="136">
        <f t="shared" si="54"/>
        <v>0</v>
      </c>
      <c r="BP76" s="59">
        <f t="shared" si="55"/>
        <v>0</v>
      </c>
      <c r="BQ76" s="136">
        <f t="shared" si="56"/>
        <v>0</v>
      </c>
      <c r="BR76" s="59">
        <f t="shared" si="57"/>
        <v>0</v>
      </c>
      <c r="BS76" s="81"/>
      <c r="BT76" s="53"/>
      <c r="BU76" s="53"/>
      <c r="BV76" s="53"/>
      <c r="BW76" s="53"/>
      <c r="BX76" s="12"/>
    </row>
    <row r="77" spans="1:95" ht="12.75" customHeight="1" x14ac:dyDescent="0.2">
      <c r="A77" s="3"/>
      <c r="B77" s="5">
        <f t="shared" si="59"/>
        <v>14</v>
      </c>
      <c r="C77" s="364" t="s">
        <v>257</v>
      </c>
      <c r="D77" s="365" t="s">
        <v>257</v>
      </c>
      <c r="E77" s="13"/>
      <c r="F77" s="115"/>
      <c r="G77" s="116">
        <f t="shared" si="1"/>
        <v>0</v>
      </c>
      <c r="H77" s="115"/>
      <c r="I77" s="116">
        <f t="shared" si="24"/>
        <v>0</v>
      </c>
      <c r="J77" s="115"/>
      <c r="K77" s="116">
        <f t="shared" si="25"/>
        <v>0</v>
      </c>
      <c r="L77" s="115"/>
      <c r="M77" s="116">
        <f t="shared" si="26"/>
        <v>0</v>
      </c>
      <c r="N77" s="115"/>
      <c r="O77" s="116">
        <f t="shared" si="27"/>
        <v>0</v>
      </c>
      <c r="P77" s="115"/>
      <c r="Q77" s="116">
        <f t="shared" si="28"/>
        <v>0</v>
      </c>
      <c r="R77" s="115"/>
      <c r="S77" s="116">
        <f t="shared" si="29"/>
        <v>0</v>
      </c>
      <c r="T77" s="115"/>
      <c r="U77" s="116">
        <f t="shared" si="30"/>
        <v>0</v>
      </c>
      <c r="V77" s="115"/>
      <c r="W77" s="116">
        <f t="shared" si="31"/>
        <v>0</v>
      </c>
      <c r="X77" s="115"/>
      <c r="Y77" s="116">
        <f t="shared" si="32"/>
        <v>0</v>
      </c>
      <c r="Z77" s="115"/>
      <c r="AA77" s="116">
        <f t="shared" si="33"/>
        <v>0</v>
      </c>
      <c r="AB77" s="115"/>
      <c r="AC77" s="116">
        <f t="shared" si="12"/>
        <v>0</v>
      </c>
      <c r="AD77" s="115"/>
      <c r="AE77" s="116">
        <f t="shared" si="34"/>
        <v>0</v>
      </c>
      <c r="AF77" s="115"/>
      <c r="AG77" s="116">
        <f t="shared" si="35"/>
        <v>0</v>
      </c>
      <c r="AH77" s="115"/>
      <c r="AI77" s="116">
        <f t="shared" si="36"/>
        <v>0</v>
      </c>
      <c r="AJ77" s="115"/>
      <c r="AK77" s="116">
        <f t="shared" si="37"/>
        <v>0</v>
      </c>
      <c r="AL77" s="115"/>
      <c r="AM77" s="116">
        <f t="shared" si="38"/>
        <v>0</v>
      </c>
      <c r="AN77" s="115"/>
      <c r="AO77" s="116">
        <f t="shared" si="39"/>
        <v>0</v>
      </c>
      <c r="AP77" s="115"/>
      <c r="AQ77" s="116">
        <f t="shared" si="40"/>
        <v>0</v>
      </c>
      <c r="AR77" s="115"/>
      <c r="AS77" s="116">
        <f t="shared" si="41"/>
        <v>0</v>
      </c>
      <c r="AT77" s="115"/>
      <c r="AU77" s="116">
        <f t="shared" si="42"/>
        <v>0</v>
      </c>
      <c r="AV77" s="115"/>
      <c r="AW77" s="116">
        <f t="shared" si="43"/>
        <v>0</v>
      </c>
      <c r="AX77" s="115"/>
      <c r="AY77" s="116">
        <f t="shared" si="22"/>
        <v>0</v>
      </c>
      <c r="AZ77" s="115"/>
      <c r="BA77" s="116">
        <f t="shared" si="44"/>
        <v>0</v>
      </c>
      <c r="BB77" s="115"/>
      <c r="BC77" s="116">
        <f t="shared" si="45"/>
        <v>0</v>
      </c>
      <c r="BD77" s="5">
        <f t="shared" si="58"/>
        <v>0</v>
      </c>
      <c r="BE77" s="109">
        <f t="shared" si="23"/>
        <v>0</v>
      </c>
      <c r="BF77" s="10">
        <f t="shared" si="46"/>
        <v>2</v>
      </c>
      <c r="BG77" s="5">
        <f t="shared" si="47"/>
        <v>0</v>
      </c>
      <c r="BH77" s="315" t="str">
        <f t="shared" si="48"/>
        <v/>
      </c>
      <c r="BI77" s="315" t="str">
        <f t="shared" si="49"/>
        <v/>
      </c>
      <c r="BJ77" s="315"/>
      <c r="BK77" s="109">
        <f t="shared" si="50"/>
        <v>0</v>
      </c>
      <c r="BL77" s="5">
        <f t="shared" si="51"/>
        <v>0</v>
      </c>
      <c r="BM77" s="188">
        <f t="shared" si="52"/>
        <v>0</v>
      </c>
      <c r="BN77" s="59">
        <f t="shared" si="53"/>
        <v>0</v>
      </c>
      <c r="BO77" s="136">
        <f t="shared" si="54"/>
        <v>0</v>
      </c>
      <c r="BP77" s="59">
        <f t="shared" si="55"/>
        <v>0</v>
      </c>
      <c r="BQ77" s="136">
        <f t="shared" si="56"/>
        <v>0</v>
      </c>
      <c r="BR77" s="59">
        <f t="shared" si="57"/>
        <v>0</v>
      </c>
      <c r="BS77" s="81"/>
      <c r="BT77" s="53"/>
      <c r="BU77" s="53"/>
      <c r="BV77" s="53"/>
      <c r="BW77" s="53"/>
      <c r="BX77" s="12"/>
    </row>
    <row r="78" spans="1:95" ht="12.75" customHeight="1" x14ac:dyDescent="0.2">
      <c r="A78" s="3"/>
      <c r="B78" s="5">
        <f t="shared" si="59"/>
        <v>15</v>
      </c>
      <c r="C78" s="364" t="s">
        <v>258</v>
      </c>
      <c r="D78" s="365" t="s">
        <v>258</v>
      </c>
      <c r="E78" s="13"/>
      <c r="F78" s="115"/>
      <c r="G78" s="116">
        <f t="shared" si="1"/>
        <v>0</v>
      </c>
      <c r="H78" s="115"/>
      <c r="I78" s="116">
        <f t="shared" si="24"/>
        <v>0</v>
      </c>
      <c r="J78" s="115"/>
      <c r="K78" s="116">
        <f t="shared" si="25"/>
        <v>0</v>
      </c>
      <c r="L78" s="115"/>
      <c r="M78" s="116">
        <f t="shared" si="26"/>
        <v>0</v>
      </c>
      <c r="N78" s="115"/>
      <c r="O78" s="116">
        <f t="shared" si="27"/>
        <v>0</v>
      </c>
      <c r="P78" s="115"/>
      <c r="Q78" s="116">
        <f t="shared" si="28"/>
        <v>0</v>
      </c>
      <c r="R78" s="115"/>
      <c r="S78" s="116">
        <f t="shared" si="29"/>
        <v>0</v>
      </c>
      <c r="T78" s="115"/>
      <c r="U78" s="116">
        <f t="shared" si="30"/>
        <v>0</v>
      </c>
      <c r="V78" s="115"/>
      <c r="W78" s="116">
        <f t="shared" si="31"/>
        <v>0</v>
      </c>
      <c r="X78" s="115"/>
      <c r="Y78" s="116">
        <f t="shared" si="32"/>
        <v>0</v>
      </c>
      <c r="Z78" s="115"/>
      <c r="AA78" s="116">
        <f t="shared" si="33"/>
        <v>0</v>
      </c>
      <c r="AB78" s="115"/>
      <c r="AC78" s="116">
        <f t="shared" si="12"/>
        <v>0</v>
      </c>
      <c r="AD78" s="115"/>
      <c r="AE78" s="116">
        <f t="shared" si="34"/>
        <v>0</v>
      </c>
      <c r="AF78" s="115"/>
      <c r="AG78" s="116">
        <f t="shared" si="35"/>
        <v>0</v>
      </c>
      <c r="AH78" s="115"/>
      <c r="AI78" s="116">
        <f t="shared" si="36"/>
        <v>0</v>
      </c>
      <c r="AJ78" s="115"/>
      <c r="AK78" s="116">
        <f t="shared" si="37"/>
        <v>0</v>
      </c>
      <c r="AL78" s="115"/>
      <c r="AM78" s="116">
        <f t="shared" si="38"/>
        <v>0</v>
      </c>
      <c r="AN78" s="115"/>
      <c r="AO78" s="116">
        <f t="shared" si="39"/>
        <v>0</v>
      </c>
      <c r="AP78" s="115"/>
      <c r="AQ78" s="116">
        <f t="shared" si="40"/>
        <v>0</v>
      </c>
      <c r="AR78" s="115"/>
      <c r="AS78" s="116">
        <f t="shared" si="41"/>
        <v>0</v>
      </c>
      <c r="AT78" s="115"/>
      <c r="AU78" s="116">
        <f t="shared" si="42"/>
        <v>0</v>
      </c>
      <c r="AV78" s="115"/>
      <c r="AW78" s="116">
        <f t="shared" si="43"/>
        <v>0</v>
      </c>
      <c r="AX78" s="115"/>
      <c r="AY78" s="116">
        <f t="shared" si="22"/>
        <v>0</v>
      </c>
      <c r="AZ78" s="115"/>
      <c r="BA78" s="116">
        <f t="shared" si="44"/>
        <v>0</v>
      </c>
      <c r="BB78" s="115"/>
      <c r="BC78" s="116">
        <f t="shared" si="45"/>
        <v>0</v>
      </c>
      <c r="BD78" s="5">
        <f t="shared" si="58"/>
        <v>0</v>
      </c>
      <c r="BE78" s="109">
        <f t="shared" si="23"/>
        <v>0</v>
      </c>
      <c r="BF78" s="10">
        <f t="shared" si="46"/>
        <v>2</v>
      </c>
      <c r="BG78" s="5">
        <f t="shared" si="47"/>
        <v>0</v>
      </c>
      <c r="BH78" s="315" t="str">
        <f t="shared" si="48"/>
        <v/>
      </c>
      <c r="BI78" s="315" t="str">
        <f t="shared" si="49"/>
        <v/>
      </c>
      <c r="BJ78" s="315"/>
      <c r="BK78" s="109">
        <f t="shared" si="50"/>
        <v>0</v>
      </c>
      <c r="BL78" s="5">
        <f t="shared" si="51"/>
        <v>0</v>
      </c>
      <c r="BM78" s="188">
        <f t="shared" si="52"/>
        <v>0</v>
      </c>
      <c r="BN78" s="59">
        <f t="shared" si="53"/>
        <v>0</v>
      </c>
      <c r="BO78" s="136">
        <f t="shared" si="54"/>
        <v>0</v>
      </c>
      <c r="BP78" s="59">
        <f t="shared" si="55"/>
        <v>0</v>
      </c>
      <c r="BQ78" s="136">
        <f t="shared" si="56"/>
        <v>0</v>
      </c>
      <c r="BR78" s="59">
        <f t="shared" si="57"/>
        <v>0</v>
      </c>
      <c r="BS78" s="81"/>
      <c r="BT78" s="53"/>
      <c r="BU78" s="53"/>
      <c r="BV78" s="53"/>
      <c r="BW78" s="53"/>
      <c r="BX78" s="12"/>
      <c r="CN78" s="54"/>
      <c r="CO78" s="414"/>
      <c r="CP78" s="414"/>
      <c r="CQ78" s="414"/>
    </row>
    <row r="79" spans="1:95" ht="12.75" customHeight="1" x14ac:dyDescent="0.2">
      <c r="A79" s="3"/>
      <c r="B79" s="5">
        <f t="shared" si="59"/>
        <v>16</v>
      </c>
      <c r="C79" s="364" t="s">
        <v>259</v>
      </c>
      <c r="D79" s="365" t="s">
        <v>259</v>
      </c>
      <c r="E79" s="13"/>
      <c r="F79" s="115"/>
      <c r="G79" s="116">
        <f t="shared" si="1"/>
        <v>0</v>
      </c>
      <c r="H79" s="115"/>
      <c r="I79" s="116">
        <f t="shared" si="24"/>
        <v>0</v>
      </c>
      <c r="J79" s="115"/>
      <c r="K79" s="116">
        <f t="shared" si="25"/>
        <v>0</v>
      </c>
      <c r="L79" s="115"/>
      <c r="M79" s="116">
        <f t="shared" si="26"/>
        <v>0</v>
      </c>
      <c r="N79" s="115"/>
      <c r="O79" s="116">
        <f t="shared" si="27"/>
        <v>0</v>
      </c>
      <c r="P79" s="115"/>
      <c r="Q79" s="116">
        <f t="shared" si="28"/>
        <v>0</v>
      </c>
      <c r="R79" s="115"/>
      <c r="S79" s="116">
        <f t="shared" si="29"/>
        <v>0</v>
      </c>
      <c r="T79" s="115"/>
      <c r="U79" s="116">
        <f t="shared" si="30"/>
        <v>0</v>
      </c>
      <c r="V79" s="115"/>
      <c r="W79" s="116">
        <f t="shared" si="31"/>
        <v>0</v>
      </c>
      <c r="X79" s="115"/>
      <c r="Y79" s="116">
        <f t="shared" si="32"/>
        <v>0</v>
      </c>
      <c r="Z79" s="115"/>
      <c r="AA79" s="116">
        <f t="shared" si="33"/>
        <v>0</v>
      </c>
      <c r="AB79" s="115"/>
      <c r="AC79" s="116">
        <f t="shared" si="12"/>
        <v>0</v>
      </c>
      <c r="AD79" s="115"/>
      <c r="AE79" s="116">
        <f t="shared" si="34"/>
        <v>0</v>
      </c>
      <c r="AF79" s="115"/>
      <c r="AG79" s="116">
        <f t="shared" si="35"/>
        <v>0</v>
      </c>
      <c r="AH79" s="115"/>
      <c r="AI79" s="116">
        <f t="shared" si="36"/>
        <v>0</v>
      </c>
      <c r="AJ79" s="115"/>
      <c r="AK79" s="116">
        <f t="shared" si="37"/>
        <v>0</v>
      </c>
      <c r="AL79" s="115"/>
      <c r="AM79" s="116">
        <f t="shared" si="38"/>
        <v>0</v>
      </c>
      <c r="AN79" s="115"/>
      <c r="AO79" s="116">
        <f t="shared" si="39"/>
        <v>0</v>
      </c>
      <c r="AP79" s="115"/>
      <c r="AQ79" s="116">
        <f t="shared" si="40"/>
        <v>0</v>
      </c>
      <c r="AR79" s="115"/>
      <c r="AS79" s="116">
        <f t="shared" si="41"/>
        <v>0</v>
      </c>
      <c r="AT79" s="115"/>
      <c r="AU79" s="116">
        <f t="shared" si="42"/>
        <v>0</v>
      </c>
      <c r="AV79" s="115"/>
      <c r="AW79" s="116">
        <f t="shared" si="43"/>
        <v>0</v>
      </c>
      <c r="AX79" s="115"/>
      <c r="AY79" s="116">
        <f t="shared" si="22"/>
        <v>0</v>
      </c>
      <c r="AZ79" s="115"/>
      <c r="BA79" s="116">
        <f t="shared" si="44"/>
        <v>0</v>
      </c>
      <c r="BB79" s="115"/>
      <c r="BC79" s="116">
        <f t="shared" si="45"/>
        <v>0</v>
      </c>
      <c r="BD79" s="5">
        <f t="shared" si="58"/>
        <v>0</v>
      </c>
      <c r="BE79" s="109">
        <f t="shared" si="23"/>
        <v>0</v>
      </c>
      <c r="BF79" s="10">
        <f t="shared" si="46"/>
        <v>2</v>
      </c>
      <c r="BG79" s="5">
        <f t="shared" si="47"/>
        <v>0</v>
      </c>
      <c r="BH79" s="315" t="str">
        <f t="shared" si="48"/>
        <v/>
      </c>
      <c r="BI79" s="315" t="str">
        <f t="shared" si="49"/>
        <v/>
      </c>
      <c r="BJ79" s="315"/>
      <c r="BK79" s="109">
        <f t="shared" si="50"/>
        <v>0</v>
      </c>
      <c r="BL79" s="5">
        <f t="shared" si="51"/>
        <v>0</v>
      </c>
      <c r="BM79" s="188">
        <f t="shared" si="52"/>
        <v>0</v>
      </c>
      <c r="BN79" s="59">
        <f t="shared" si="53"/>
        <v>0</v>
      </c>
      <c r="BO79" s="136">
        <f t="shared" si="54"/>
        <v>0</v>
      </c>
      <c r="BP79" s="59">
        <f t="shared" si="55"/>
        <v>0</v>
      </c>
      <c r="BQ79" s="136">
        <f t="shared" si="56"/>
        <v>0</v>
      </c>
      <c r="BR79" s="59">
        <f t="shared" si="57"/>
        <v>0</v>
      </c>
      <c r="BS79" s="81"/>
      <c r="BT79" s="53"/>
      <c r="BU79" s="53"/>
      <c r="BV79" s="53"/>
      <c r="BW79" s="53"/>
      <c r="BX79" s="12"/>
      <c r="CN79" s="54"/>
      <c r="CO79" s="414"/>
      <c r="CP79" s="414"/>
      <c r="CQ79" s="414"/>
    </row>
    <row r="80" spans="1:95" ht="12.75" customHeight="1" x14ac:dyDescent="0.2">
      <c r="A80" s="3"/>
      <c r="B80" s="5">
        <f t="shared" si="59"/>
        <v>17</v>
      </c>
      <c r="C80" s="364" t="s">
        <v>260</v>
      </c>
      <c r="D80" s="365" t="s">
        <v>260</v>
      </c>
      <c r="E80" s="13"/>
      <c r="F80" s="115"/>
      <c r="G80" s="116">
        <f t="shared" si="1"/>
        <v>0</v>
      </c>
      <c r="H80" s="115"/>
      <c r="I80" s="116">
        <f t="shared" si="24"/>
        <v>0</v>
      </c>
      <c r="J80" s="115"/>
      <c r="K80" s="116">
        <f t="shared" si="25"/>
        <v>0</v>
      </c>
      <c r="L80" s="115"/>
      <c r="M80" s="116">
        <f t="shared" si="26"/>
        <v>0</v>
      </c>
      <c r="N80" s="115"/>
      <c r="O80" s="116">
        <f t="shared" si="27"/>
        <v>0</v>
      </c>
      <c r="P80" s="115"/>
      <c r="Q80" s="116">
        <f t="shared" si="28"/>
        <v>0</v>
      </c>
      <c r="R80" s="115"/>
      <c r="S80" s="116">
        <f t="shared" si="29"/>
        <v>0</v>
      </c>
      <c r="T80" s="115"/>
      <c r="U80" s="116">
        <f t="shared" si="30"/>
        <v>0</v>
      </c>
      <c r="V80" s="115"/>
      <c r="W80" s="116">
        <f t="shared" si="31"/>
        <v>0</v>
      </c>
      <c r="X80" s="115"/>
      <c r="Y80" s="116">
        <f t="shared" si="32"/>
        <v>0</v>
      </c>
      <c r="Z80" s="115"/>
      <c r="AA80" s="116">
        <f t="shared" si="33"/>
        <v>0</v>
      </c>
      <c r="AB80" s="115"/>
      <c r="AC80" s="116">
        <f t="shared" si="12"/>
        <v>0</v>
      </c>
      <c r="AD80" s="115"/>
      <c r="AE80" s="116">
        <f t="shared" si="34"/>
        <v>0</v>
      </c>
      <c r="AF80" s="115"/>
      <c r="AG80" s="116">
        <f t="shared" si="35"/>
        <v>0</v>
      </c>
      <c r="AH80" s="115"/>
      <c r="AI80" s="116">
        <f t="shared" si="36"/>
        <v>0</v>
      </c>
      <c r="AJ80" s="115"/>
      <c r="AK80" s="116">
        <f t="shared" si="37"/>
        <v>0</v>
      </c>
      <c r="AL80" s="115"/>
      <c r="AM80" s="116">
        <f t="shared" si="38"/>
        <v>0</v>
      </c>
      <c r="AN80" s="115"/>
      <c r="AO80" s="116">
        <f t="shared" si="39"/>
        <v>0</v>
      </c>
      <c r="AP80" s="115"/>
      <c r="AQ80" s="116">
        <f t="shared" si="40"/>
        <v>0</v>
      </c>
      <c r="AR80" s="115"/>
      <c r="AS80" s="116">
        <f t="shared" si="41"/>
        <v>0</v>
      </c>
      <c r="AT80" s="115"/>
      <c r="AU80" s="116">
        <f t="shared" si="42"/>
        <v>0</v>
      </c>
      <c r="AV80" s="115"/>
      <c r="AW80" s="116">
        <f t="shared" si="43"/>
        <v>0</v>
      </c>
      <c r="AX80" s="115"/>
      <c r="AY80" s="116">
        <f t="shared" si="22"/>
        <v>0</v>
      </c>
      <c r="AZ80" s="115"/>
      <c r="BA80" s="116">
        <f t="shared" si="44"/>
        <v>0</v>
      </c>
      <c r="BB80" s="115"/>
      <c r="BC80" s="116">
        <f t="shared" si="45"/>
        <v>0</v>
      </c>
      <c r="BD80" s="5">
        <f t="shared" si="58"/>
        <v>0</v>
      </c>
      <c r="BE80" s="109">
        <f t="shared" si="23"/>
        <v>0</v>
      </c>
      <c r="BF80" s="10">
        <f t="shared" si="46"/>
        <v>2</v>
      </c>
      <c r="BG80" s="5">
        <f t="shared" si="47"/>
        <v>0</v>
      </c>
      <c r="BH80" s="315" t="str">
        <f t="shared" si="48"/>
        <v/>
      </c>
      <c r="BI80" s="315" t="str">
        <f t="shared" si="49"/>
        <v/>
      </c>
      <c r="BJ80" s="315"/>
      <c r="BK80" s="109">
        <f t="shared" si="50"/>
        <v>0</v>
      </c>
      <c r="BL80" s="5">
        <f t="shared" si="51"/>
        <v>0</v>
      </c>
      <c r="BM80" s="188">
        <f t="shared" si="52"/>
        <v>0</v>
      </c>
      <c r="BN80" s="59">
        <f t="shared" si="53"/>
        <v>0</v>
      </c>
      <c r="BO80" s="136">
        <f t="shared" si="54"/>
        <v>0</v>
      </c>
      <c r="BP80" s="59">
        <f t="shared" si="55"/>
        <v>0</v>
      </c>
      <c r="BQ80" s="136">
        <f t="shared" si="56"/>
        <v>0</v>
      </c>
      <c r="BR80" s="59">
        <f t="shared" si="57"/>
        <v>0</v>
      </c>
      <c r="BS80" s="81"/>
      <c r="BT80" s="53"/>
      <c r="BU80" s="53"/>
      <c r="BV80" s="53"/>
      <c r="BW80" s="53"/>
      <c r="BX80" s="12"/>
      <c r="CN80" s="54"/>
      <c r="CO80" s="414"/>
      <c r="CP80" s="414"/>
      <c r="CQ80" s="414"/>
    </row>
    <row r="81" spans="1:95" ht="12.75" customHeight="1" x14ac:dyDescent="0.2">
      <c r="A81" s="3"/>
      <c r="B81" s="5">
        <f t="shared" si="59"/>
        <v>18</v>
      </c>
      <c r="C81" s="364" t="s">
        <v>261</v>
      </c>
      <c r="D81" s="365" t="s">
        <v>261</v>
      </c>
      <c r="E81" s="13"/>
      <c r="F81" s="115"/>
      <c r="G81" s="116">
        <f t="shared" si="1"/>
        <v>0</v>
      </c>
      <c r="H81" s="115"/>
      <c r="I81" s="116">
        <f t="shared" si="24"/>
        <v>0</v>
      </c>
      <c r="J81" s="115"/>
      <c r="K81" s="116">
        <f t="shared" si="25"/>
        <v>0</v>
      </c>
      <c r="L81" s="115"/>
      <c r="M81" s="116">
        <f t="shared" si="26"/>
        <v>0</v>
      </c>
      <c r="N81" s="115"/>
      <c r="O81" s="116">
        <f t="shared" si="27"/>
        <v>0</v>
      </c>
      <c r="P81" s="115"/>
      <c r="Q81" s="116">
        <f t="shared" si="28"/>
        <v>0</v>
      </c>
      <c r="R81" s="115"/>
      <c r="S81" s="116">
        <f t="shared" si="29"/>
        <v>0</v>
      </c>
      <c r="T81" s="115"/>
      <c r="U81" s="116">
        <f t="shared" si="30"/>
        <v>0</v>
      </c>
      <c r="V81" s="115"/>
      <c r="W81" s="116">
        <f t="shared" si="31"/>
        <v>0</v>
      </c>
      <c r="X81" s="115"/>
      <c r="Y81" s="116">
        <f t="shared" si="32"/>
        <v>0</v>
      </c>
      <c r="Z81" s="115"/>
      <c r="AA81" s="116">
        <f t="shared" si="33"/>
        <v>0</v>
      </c>
      <c r="AB81" s="115"/>
      <c r="AC81" s="116">
        <f t="shared" si="12"/>
        <v>0</v>
      </c>
      <c r="AD81" s="115"/>
      <c r="AE81" s="116">
        <f t="shared" si="34"/>
        <v>0</v>
      </c>
      <c r="AF81" s="115"/>
      <c r="AG81" s="116">
        <f t="shared" si="35"/>
        <v>0</v>
      </c>
      <c r="AH81" s="115"/>
      <c r="AI81" s="116">
        <f t="shared" si="36"/>
        <v>0</v>
      </c>
      <c r="AJ81" s="115"/>
      <c r="AK81" s="116">
        <f t="shared" si="37"/>
        <v>0</v>
      </c>
      <c r="AL81" s="115"/>
      <c r="AM81" s="116">
        <f t="shared" si="38"/>
        <v>0</v>
      </c>
      <c r="AN81" s="115"/>
      <c r="AO81" s="116">
        <f t="shared" si="39"/>
        <v>0</v>
      </c>
      <c r="AP81" s="115"/>
      <c r="AQ81" s="116">
        <f t="shared" si="40"/>
        <v>0</v>
      </c>
      <c r="AR81" s="115"/>
      <c r="AS81" s="116">
        <f t="shared" si="41"/>
        <v>0</v>
      </c>
      <c r="AT81" s="115"/>
      <c r="AU81" s="116">
        <f t="shared" si="42"/>
        <v>0</v>
      </c>
      <c r="AV81" s="115"/>
      <c r="AW81" s="116">
        <f t="shared" si="43"/>
        <v>0</v>
      </c>
      <c r="AX81" s="115"/>
      <c r="AY81" s="116">
        <f t="shared" si="22"/>
        <v>0</v>
      </c>
      <c r="AZ81" s="115"/>
      <c r="BA81" s="116">
        <f t="shared" si="44"/>
        <v>0</v>
      </c>
      <c r="BB81" s="115"/>
      <c r="BC81" s="116">
        <f t="shared" si="45"/>
        <v>0</v>
      </c>
      <c r="BD81" s="5">
        <f t="shared" si="58"/>
        <v>0</v>
      </c>
      <c r="BE81" s="109">
        <f t="shared" si="23"/>
        <v>0</v>
      </c>
      <c r="BF81" s="10">
        <f t="shared" si="46"/>
        <v>2</v>
      </c>
      <c r="BG81" s="5">
        <f t="shared" si="47"/>
        <v>0</v>
      </c>
      <c r="BH81" s="315" t="str">
        <f t="shared" si="48"/>
        <v/>
      </c>
      <c r="BI81" s="315" t="str">
        <f t="shared" si="49"/>
        <v/>
      </c>
      <c r="BJ81" s="315"/>
      <c r="BK81" s="109">
        <f t="shared" si="50"/>
        <v>0</v>
      </c>
      <c r="BL81" s="5">
        <f t="shared" si="51"/>
        <v>0</v>
      </c>
      <c r="BM81" s="188">
        <f t="shared" si="52"/>
        <v>0</v>
      </c>
      <c r="BN81" s="59">
        <f t="shared" si="53"/>
        <v>0</v>
      </c>
      <c r="BO81" s="136">
        <f t="shared" si="54"/>
        <v>0</v>
      </c>
      <c r="BP81" s="59">
        <f t="shared" si="55"/>
        <v>0</v>
      </c>
      <c r="BQ81" s="136">
        <f t="shared" si="56"/>
        <v>0</v>
      </c>
      <c r="BR81" s="59">
        <f t="shared" si="57"/>
        <v>0</v>
      </c>
      <c r="BS81" s="81"/>
      <c r="BT81" s="53"/>
      <c r="BU81" s="53"/>
      <c r="BV81" s="53"/>
      <c r="BW81" s="53"/>
      <c r="BX81" s="12"/>
      <c r="CN81" s="54"/>
      <c r="CO81" s="414"/>
      <c r="CP81" s="414"/>
      <c r="CQ81" s="414"/>
    </row>
    <row r="82" spans="1:95" ht="12.75" customHeight="1" x14ac:dyDescent="0.2">
      <c r="A82" s="3"/>
      <c r="B82" s="5">
        <f t="shared" si="59"/>
        <v>19</v>
      </c>
      <c r="C82" s="364" t="s">
        <v>262</v>
      </c>
      <c r="D82" s="365" t="s">
        <v>262</v>
      </c>
      <c r="E82" s="13"/>
      <c r="F82" s="115"/>
      <c r="G82" s="116">
        <f t="shared" si="1"/>
        <v>0</v>
      </c>
      <c r="H82" s="115"/>
      <c r="I82" s="116">
        <f t="shared" si="24"/>
        <v>0</v>
      </c>
      <c r="J82" s="115"/>
      <c r="K82" s="116">
        <f t="shared" si="25"/>
        <v>0</v>
      </c>
      <c r="L82" s="115"/>
      <c r="M82" s="116">
        <f t="shared" si="26"/>
        <v>0</v>
      </c>
      <c r="N82" s="115"/>
      <c r="O82" s="116">
        <f t="shared" si="27"/>
        <v>0</v>
      </c>
      <c r="P82" s="115"/>
      <c r="Q82" s="116">
        <f t="shared" si="28"/>
        <v>0</v>
      </c>
      <c r="R82" s="115"/>
      <c r="S82" s="116">
        <f t="shared" si="29"/>
        <v>0</v>
      </c>
      <c r="T82" s="115"/>
      <c r="U82" s="116">
        <f t="shared" si="30"/>
        <v>0</v>
      </c>
      <c r="V82" s="115"/>
      <c r="W82" s="116">
        <f t="shared" si="31"/>
        <v>0</v>
      </c>
      <c r="X82" s="115"/>
      <c r="Y82" s="116">
        <f t="shared" si="32"/>
        <v>0</v>
      </c>
      <c r="Z82" s="115"/>
      <c r="AA82" s="116">
        <f t="shared" si="33"/>
        <v>0</v>
      </c>
      <c r="AB82" s="115"/>
      <c r="AC82" s="116">
        <f t="shared" si="12"/>
        <v>0</v>
      </c>
      <c r="AD82" s="115"/>
      <c r="AE82" s="116">
        <f t="shared" si="34"/>
        <v>0</v>
      </c>
      <c r="AF82" s="115"/>
      <c r="AG82" s="116">
        <f t="shared" si="35"/>
        <v>0</v>
      </c>
      <c r="AH82" s="115"/>
      <c r="AI82" s="116">
        <f t="shared" si="36"/>
        <v>0</v>
      </c>
      <c r="AJ82" s="115"/>
      <c r="AK82" s="116">
        <f t="shared" si="37"/>
        <v>0</v>
      </c>
      <c r="AL82" s="115"/>
      <c r="AM82" s="116">
        <f t="shared" si="38"/>
        <v>0</v>
      </c>
      <c r="AN82" s="115"/>
      <c r="AO82" s="116">
        <f t="shared" si="39"/>
        <v>0</v>
      </c>
      <c r="AP82" s="115"/>
      <c r="AQ82" s="116">
        <f t="shared" si="40"/>
        <v>0</v>
      </c>
      <c r="AR82" s="115"/>
      <c r="AS82" s="116">
        <f t="shared" si="41"/>
        <v>0</v>
      </c>
      <c r="AT82" s="115"/>
      <c r="AU82" s="116">
        <f t="shared" si="42"/>
        <v>0</v>
      </c>
      <c r="AV82" s="115"/>
      <c r="AW82" s="116">
        <f t="shared" si="43"/>
        <v>0</v>
      </c>
      <c r="AX82" s="115"/>
      <c r="AY82" s="116">
        <f t="shared" si="22"/>
        <v>0</v>
      </c>
      <c r="AZ82" s="115"/>
      <c r="BA82" s="116">
        <f t="shared" si="44"/>
        <v>0</v>
      </c>
      <c r="BB82" s="115"/>
      <c r="BC82" s="116">
        <f t="shared" si="45"/>
        <v>0</v>
      </c>
      <c r="BD82" s="5">
        <f t="shared" si="58"/>
        <v>0</v>
      </c>
      <c r="BE82" s="109">
        <f t="shared" si="23"/>
        <v>0</v>
      </c>
      <c r="BF82" s="10">
        <f t="shared" si="46"/>
        <v>2</v>
      </c>
      <c r="BG82" s="5">
        <f t="shared" si="47"/>
        <v>0</v>
      </c>
      <c r="BH82" s="315" t="str">
        <f t="shared" si="48"/>
        <v/>
      </c>
      <c r="BI82" s="315" t="str">
        <f t="shared" si="49"/>
        <v/>
      </c>
      <c r="BJ82" s="315"/>
      <c r="BK82" s="109">
        <f t="shared" si="50"/>
        <v>0</v>
      </c>
      <c r="BL82" s="5">
        <f t="shared" si="51"/>
        <v>0</v>
      </c>
      <c r="BM82" s="188">
        <f t="shared" si="52"/>
        <v>0</v>
      </c>
      <c r="BN82" s="59">
        <f t="shared" si="53"/>
        <v>0</v>
      </c>
      <c r="BO82" s="136">
        <f t="shared" si="54"/>
        <v>0</v>
      </c>
      <c r="BP82" s="59">
        <f t="shared" si="55"/>
        <v>0</v>
      </c>
      <c r="BQ82" s="136">
        <f t="shared" si="56"/>
        <v>0</v>
      </c>
      <c r="BR82" s="59">
        <f t="shared" si="57"/>
        <v>0</v>
      </c>
      <c r="BS82" s="81"/>
      <c r="BT82" s="53"/>
      <c r="BU82" s="53"/>
      <c r="BV82" s="53"/>
      <c r="BW82" s="53"/>
      <c r="BX82" s="12"/>
      <c r="CN82" s="54"/>
      <c r="CO82" s="414"/>
      <c r="CP82" s="414"/>
      <c r="CQ82" s="414"/>
    </row>
    <row r="83" spans="1:95" ht="12.75" customHeight="1" x14ac:dyDescent="0.2">
      <c r="A83" s="3"/>
      <c r="B83" s="5">
        <f t="shared" si="59"/>
        <v>20</v>
      </c>
      <c r="C83" s="364" t="s">
        <v>263</v>
      </c>
      <c r="D83" s="365" t="s">
        <v>263</v>
      </c>
      <c r="E83" s="13"/>
      <c r="F83" s="115"/>
      <c r="G83" s="116">
        <f t="shared" si="1"/>
        <v>0</v>
      </c>
      <c r="H83" s="115"/>
      <c r="I83" s="116">
        <f t="shared" si="24"/>
        <v>0</v>
      </c>
      <c r="J83" s="115"/>
      <c r="K83" s="116">
        <f t="shared" si="25"/>
        <v>0</v>
      </c>
      <c r="L83" s="115"/>
      <c r="M83" s="116">
        <f t="shared" si="26"/>
        <v>0</v>
      </c>
      <c r="N83" s="115"/>
      <c r="O83" s="116">
        <f t="shared" si="27"/>
        <v>0</v>
      </c>
      <c r="P83" s="115"/>
      <c r="Q83" s="116">
        <f t="shared" si="28"/>
        <v>0</v>
      </c>
      <c r="R83" s="115"/>
      <c r="S83" s="116">
        <f t="shared" si="29"/>
        <v>0</v>
      </c>
      <c r="T83" s="115"/>
      <c r="U83" s="116">
        <f t="shared" si="30"/>
        <v>0</v>
      </c>
      <c r="V83" s="115"/>
      <c r="W83" s="116">
        <f t="shared" si="31"/>
        <v>0</v>
      </c>
      <c r="X83" s="115"/>
      <c r="Y83" s="116">
        <f t="shared" si="32"/>
        <v>0</v>
      </c>
      <c r="Z83" s="115"/>
      <c r="AA83" s="116">
        <f t="shared" si="33"/>
        <v>0</v>
      </c>
      <c r="AB83" s="115"/>
      <c r="AC83" s="116">
        <f t="shared" si="12"/>
        <v>0</v>
      </c>
      <c r="AD83" s="115"/>
      <c r="AE83" s="116">
        <f t="shared" si="34"/>
        <v>0</v>
      </c>
      <c r="AF83" s="115"/>
      <c r="AG83" s="116">
        <f t="shared" si="35"/>
        <v>0</v>
      </c>
      <c r="AH83" s="115"/>
      <c r="AI83" s="116">
        <f t="shared" si="36"/>
        <v>0</v>
      </c>
      <c r="AJ83" s="115"/>
      <c r="AK83" s="116">
        <f t="shared" si="37"/>
        <v>0</v>
      </c>
      <c r="AL83" s="115"/>
      <c r="AM83" s="116">
        <f t="shared" si="38"/>
        <v>0</v>
      </c>
      <c r="AN83" s="115"/>
      <c r="AO83" s="116">
        <f t="shared" si="39"/>
        <v>0</v>
      </c>
      <c r="AP83" s="115"/>
      <c r="AQ83" s="116">
        <f t="shared" si="40"/>
        <v>0</v>
      </c>
      <c r="AR83" s="115"/>
      <c r="AS83" s="116">
        <f t="shared" si="41"/>
        <v>0</v>
      </c>
      <c r="AT83" s="115"/>
      <c r="AU83" s="116">
        <f t="shared" si="42"/>
        <v>0</v>
      </c>
      <c r="AV83" s="115"/>
      <c r="AW83" s="116">
        <f t="shared" si="43"/>
        <v>0</v>
      </c>
      <c r="AX83" s="115"/>
      <c r="AY83" s="116">
        <f t="shared" si="22"/>
        <v>0</v>
      </c>
      <c r="AZ83" s="115"/>
      <c r="BA83" s="116">
        <f t="shared" si="44"/>
        <v>0</v>
      </c>
      <c r="BB83" s="115"/>
      <c r="BC83" s="116">
        <f t="shared" si="45"/>
        <v>0</v>
      </c>
      <c r="BD83" s="5">
        <f t="shared" si="58"/>
        <v>0</v>
      </c>
      <c r="BE83" s="109">
        <f t="shared" si="23"/>
        <v>0</v>
      </c>
      <c r="BF83" s="10">
        <f t="shared" si="46"/>
        <v>2</v>
      </c>
      <c r="BG83" s="5">
        <f t="shared" si="47"/>
        <v>0</v>
      </c>
      <c r="BH83" s="315" t="str">
        <f t="shared" si="48"/>
        <v/>
      </c>
      <c r="BI83" s="315" t="str">
        <f t="shared" si="49"/>
        <v/>
      </c>
      <c r="BJ83" s="315"/>
      <c r="BK83" s="109">
        <f t="shared" si="50"/>
        <v>0</v>
      </c>
      <c r="BL83" s="5">
        <f t="shared" si="51"/>
        <v>0</v>
      </c>
      <c r="BM83" s="188">
        <f t="shared" si="52"/>
        <v>0</v>
      </c>
      <c r="BN83" s="59">
        <f t="shared" si="53"/>
        <v>0</v>
      </c>
      <c r="BO83" s="136">
        <f t="shared" si="54"/>
        <v>0</v>
      </c>
      <c r="BP83" s="59">
        <f t="shared" si="55"/>
        <v>0</v>
      </c>
      <c r="BQ83" s="136">
        <f t="shared" si="56"/>
        <v>0</v>
      </c>
      <c r="BR83" s="59">
        <f t="shared" si="57"/>
        <v>0</v>
      </c>
      <c r="BS83" s="81"/>
      <c r="BT83" s="53"/>
      <c r="BU83" s="53"/>
      <c r="BV83" s="53"/>
      <c r="BW83" s="53"/>
      <c r="BX83" s="12"/>
      <c r="CN83" s="54"/>
      <c r="CO83" s="414"/>
      <c r="CP83" s="414"/>
      <c r="CQ83" s="414"/>
    </row>
    <row r="84" spans="1:95" ht="12.75" customHeight="1" x14ac:dyDescent="0.2">
      <c r="A84" s="3"/>
      <c r="B84" s="5">
        <f t="shared" si="59"/>
        <v>21</v>
      </c>
      <c r="C84" s="364" t="s">
        <v>264</v>
      </c>
      <c r="D84" s="365" t="s">
        <v>264</v>
      </c>
      <c r="E84" s="13"/>
      <c r="F84" s="115"/>
      <c r="G84" s="116">
        <f t="shared" si="1"/>
        <v>0</v>
      </c>
      <c r="H84" s="115"/>
      <c r="I84" s="116">
        <f t="shared" si="24"/>
        <v>0</v>
      </c>
      <c r="J84" s="115"/>
      <c r="K84" s="116">
        <f t="shared" si="25"/>
        <v>0</v>
      </c>
      <c r="L84" s="115"/>
      <c r="M84" s="116">
        <f t="shared" si="26"/>
        <v>0</v>
      </c>
      <c r="N84" s="115"/>
      <c r="O84" s="116">
        <f t="shared" si="27"/>
        <v>0</v>
      </c>
      <c r="P84" s="115"/>
      <c r="Q84" s="116">
        <f t="shared" si="28"/>
        <v>0</v>
      </c>
      <c r="R84" s="115"/>
      <c r="S84" s="116">
        <f t="shared" si="29"/>
        <v>0</v>
      </c>
      <c r="T84" s="115"/>
      <c r="U84" s="116">
        <f t="shared" si="30"/>
        <v>0</v>
      </c>
      <c r="V84" s="115"/>
      <c r="W84" s="116">
        <f t="shared" si="31"/>
        <v>0</v>
      </c>
      <c r="X84" s="115"/>
      <c r="Y84" s="116">
        <f t="shared" si="32"/>
        <v>0</v>
      </c>
      <c r="Z84" s="115"/>
      <c r="AA84" s="116">
        <f t="shared" si="33"/>
        <v>0</v>
      </c>
      <c r="AB84" s="115"/>
      <c r="AC84" s="116">
        <f t="shared" si="12"/>
        <v>0</v>
      </c>
      <c r="AD84" s="115"/>
      <c r="AE84" s="116">
        <f t="shared" si="34"/>
        <v>0</v>
      </c>
      <c r="AF84" s="115"/>
      <c r="AG84" s="116">
        <f t="shared" si="35"/>
        <v>0</v>
      </c>
      <c r="AH84" s="115"/>
      <c r="AI84" s="116">
        <f t="shared" si="36"/>
        <v>0</v>
      </c>
      <c r="AJ84" s="115"/>
      <c r="AK84" s="116">
        <f t="shared" si="37"/>
        <v>0</v>
      </c>
      <c r="AL84" s="115"/>
      <c r="AM84" s="116">
        <f t="shared" si="38"/>
        <v>0</v>
      </c>
      <c r="AN84" s="115"/>
      <c r="AO84" s="116">
        <f t="shared" si="39"/>
        <v>0</v>
      </c>
      <c r="AP84" s="115"/>
      <c r="AQ84" s="116">
        <f t="shared" si="40"/>
        <v>0</v>
      </c>
      <c r="AR84" s="115"/>
      <c r="AS84" s="116">
        <f t="shared" si="41"/>
        <v>0</v>
      </c>
      <c r="AT84" s="115"/>
      <c r="AU84" s="116">
        <f t="shared" si="42"/>
        <v>0</v>
      </c>
      <c r="AV84" s="115"/>
      <c r="AW84" s="116">
        <f t="shared" si="43"/>
        <v>0</v>
      </c>
      <c r="AX84" s="115"/>
      <c r="AY84" s="116">
        <f t="shared" si="22"/>
        <v>0</v>
      </c>
      <c r="AZ84" s="115"/>
      <c r="BA84" s="116">
        <f t="shared" si="44"/>
        <v>0</v>
      </c>
      <c r="BB84" s="115"/>
      <c r="BC84" s="116">
        <f t="shared" si="45"/>
        <v>0</v>
      </c>
      <c r="BD84" s="5">
        <f t="shared" si="58"/>
        <v>0</v>
      </c>
      <c r="BE84" s="109">
        <f t="shared" si="23"/>
        <v>0</v>
      </c>
      <c r="BF84" s="10">
        <f t="shared" si="46"/>
        <v>2</v>
      </c>
      <c r="BG84" s="5">
        <f t="shared" si="47"/>
        <v>0</v>
      </c>
      <c r="BH84" s="315" t="str">
        <f t="shared" si="48"/>
        <v/>
      </c>
      <c r="BI84" s="315" t="str">
        <f t="shared" si="49"/>
        <v/>
      </c>
      <c r="BJ84" s="315"/>
      <c r="BK84" s="109">
        <f t="shared" si="50"/>
        <v>0</v>
      </c>
      <c r="BL84" s="5">
        <f t="shared" si="51"/>
        <v>0</v>
      </c>
      <c r="BM84" s="188">
        <f t="shared" si="52"/>
        <v>0</v>
      </c>
      <c r="BN84" s="59">
        <f t="shared" si="53"/>
        <v>0</v>
      </c>
      <c r="BO84" s="136">
        <f t="shared" si="54"/>
        <v>0</v>
      </c>
      <c r="BP84" s="59">
        <f t="shared" si="55"/>
        <v>0</v>
      </c>
      <c r="BQ84" s="136">
        <f t="shared" si="56"/>
        <v>0</v>
      </c>
      <c r="BR84" s="59">
        <f t="shared" si="57"/>
        <v>0</v>
      </c>
      <c r="BS84" s="81"/>
      <c r="BT84" s="53"/>
      <c r="BU84" s="53"/>
      <c r="BV84" s="53"/>
      <c r="BW84" s="53"/>
      <c r="BX84" s="12"/>
      <c r="CN84" s="50"/>
      <c r="CO84" s="414"/>
      <c r="CP84" s="414"/>
      <c r="CQ84" s="414"/>
    </row>
    <row r="85" spans="1:95" ht="12.75" customHeight="1" x14ac:dyDescent="0.2">
      <c r="A85" s="3"/>
      <c r="B85" s="5">
        <f t="shared" si="59"/>
        <v>22</v>
      </c>
      <c r="C85" s="364" t="s">
        <v>265</v>
      </c>
      <c r="D85" s="365" t="s">
        <v>265</v>
      </c>
      <c r="E85" s="13"/>
      <c r="F85" s="115"/>
      <c r="G85" s="116">
        <f t="shared" si="1"/>
        <v>0</v>
      </c>
      <c r="H85" s="115"/>
      <c r="I85" s="116">
        <f t="shared" si="24"/>
        <v>0</v>
      </c>
      <c r="J85" s="115"/>
      <c r="K85" s="116">
        <f t="shared" si="25"/>
        <v>0</v>
      </c>
      <c r="L85" s="115"/>
      <c r="M85" s="116">
        <f t="shared" si="26"/>
        <v>0</v>
      </c>
      <c r="N85" s="115"/>
      <c r="O85" s="116">
        <f t="shared" si="27"/>
        <v>0</v>
      </c>
      <c r="P85" s="115"/>
      <c r="Q85" s="116">
        <f t="shared" si="28"/>
        <v>0</v>
      </c>
      <c r="R85" s="115"/>
      <c r="S85" s="116">
        <f t="shared" si="29"/>
        <v>0</v>
      </c>
      <c r="T85" s="115"/>
      <c r="U85" s="116">
        <f t="shared" si="30"/>
        <v>0</v>
      </c>
      <c r="V85" s="115"/>
      <c r="W85" s="116">
        <f t="shared" si="31"/>
        <v>0</v>
      </c>
      <c r="X85" s="115"/>
      <c r="Y85" s="116">
        <f t="shared" si="32"/>
        <v>0</v>
      </c>
      <c r="Z85" s="115"/>
      <c r="AA85" s="116">
        <f t="shared" si="33"/>
        <v>0</v>
      </c>
      <c r="AB85" s="115"/>
      <c r="AC85" s="116">
        <f t="shared" si="12"/>
        <v>0</v>
      </c>
      <c r="AD85" s="115"/>
      <c r="AE85" s="116">
        <f t="shared" si="34"/>
        <v>0</v>
      </c>
      <c r="AF85" s="115"/>
      <c r="AG85" s="116">
        <f t="shared" si="35"/>
        <v>0</v>
      </c>
      <c r="AH85" s="115"/>
      <c r="AI85" s="116">
        <f t="shared" si="36"/>
        <v>0</v>
      </c>
      <c r="AJ85" s="115"/>
      <c r="AK85" s="116">
        <f t="shared" si="37"/>
        <v>0</v>
      </c>
      <c r="AL85" s="115"/>
      <c r="AM85" s="116">
        <f t="shared" si="38"/>
        <v>0</v>
      </c>
      <c r="AN85" s="115"/>
      <c r="AO85" s="116">
        <f t="shared" si="39"/>
        <v>0</v>
      </c>
      <c r="AP85" s="115"/>
      <c r="AQ85" s="116">
        <f t="shared" si="40"/>
        <v>0</v>
      </c>
      <c r="AR85" s="115"/>
      <c r="AS85" s="116">
        <f t="shared" si="41"/>
        <v>0</v>
      </c>
      <c r="AT85" s="115"/>
      <c r="AU85" s="116">
        <f t="shared" si="42"/>
        <v>0</v>
      </c>
      <c r="AV85" s="115"/>
      <c r="AW85" s="116">
        <f t="shared" si="43"/>
        <v>0</v>
      </c>
      <c r="AX85" s="115"/>
      <c r="AY85" s="116">
        <f t="shared" si="22"/>
        <v>0</v>
      </c>
      <c r="AZ85" s="115"/>
      <c r="BA85" s="116">
        <f t="shared" si="44"/>
        <v>0</v>
      </c>
      <c r="BB85" s="115"/>
      <c r="BC85" s="116">
        <f t="shared" si="45"/>
        <v>0</v>
      </c>
      <c r="BD85" s="5">
        <f t="shared" si="58"/>
        <v>0</v>
      </c>
      <c r="BE85" s="109">
        <f t="shared" si="23"/>
        <v>0</v>
      </c>
      <c r="BF85" s="10">
        <f t="shared" si="46"/>
        <v>2</v>
      </c>
      <c r="BG85" s="5">
        <f t="shared" si="47"/>
        <v>0</v>
      </c>
      <c r="BH85" s="315" t="str">
        <f t="shared" si="48"/>
        <v/>
      </c>
      <c r="BI85" s="315" t="str">
        <f t="shared" si="49"/>
        <v/>
      </c>
      <c r="BJ85" s="315"/>
      <c r="BK85" s="109">
        <f t="shared" si="50"/>
        <v>0</v>
      </c>
      <c r="BL85" s="5">
        <f t="shared" si="51"/>
        <v>0</v>
      </c>
      <c r="BM85" s="188">
        <f t="shared" si="52"/>
        <v>0</v>
      </c>
      <c r="BN85" s="59">
        <f t="shared" si="53"/>
        <v>0</v>
      </c>
      <c r="BO85" s="136">
        <f t="shared" si="54"/>
        <v>0</v>
      </c>
      <c r="BP85" s="59">
        <f t="shared" si="55"/>
        <v>0</v>
      </c>
      <c r="BQ85" s="136">
        <f t="shared" si="56"/>
        <v>0</v>
      </c>
      <c r="BR85" s="59">
        <f t="shared" si="57"/>
        <v>0</v>
      </c>
      <c r="BS85" s="81"/>
      <c r="BT85" s="53"/>
      <c r="BU85" s="53"/>
      <c r="BV85" s="53"/>
      <c r="BW85" s="53"/>
      <c r="BX85" s="12"/>
    </row>
    <row r="86" spans="1:95" ht="12.75" customHeight="1" x14ac:dyDescent="0.2">
      <c r="A86" s="3"/>
      <c r="B86" s="5">
        <f t="shared" si="59"/>
        <v>23</v>
      </c>
      <c r="C86" s="364" t="s">
        <v>266</v>
      </c>
      <c r="D86" s="365" t="s">
        <v>266</v>
      </c>
      <c r="E86" s="13"/>
      <c r="F86" s="115"/>
      <c r="G86" s="116">
        <f t="shared" si="1"/>
        <v>0</v>
      </c>
      <c r="H86" s="115"/>
      <c r="I86" s="116">
        <f t="shared" si="24"/>
        <v>0</v>
      </c>
      <c r="J86" s="115"/>
      <c r="K86" s="116">
        <f t="shared" si="25"/>
        <v>0</v>
      </c>
      <c r="L86" s="115"/>
      <c r="M86" s="116">
        <f t="shared" si="26"/>
        <v>0</v>
      </c>
      <c r="N86" s="115"/>
      <c r="O86" s="116">
        <f t="shared" si="27"/>
        <v>0</v>
      </c>
      <c r="P86" s="115"/>
      <c r="Q86" s="116">
        <f t="shared" si="28"/>
        <v>0</v>
      </c>
      <c r="R86" s="115"/>
      <c r="S86" s="116">
        <f t="shared" si="29"/>
        <v>0</v>
      </c>
      <c r="T86" s="115"/>
      <c r="U86" s="116">
        <f t="shared" si="30"/>
        <v>0</v>
      </c>
      <c r="V86" s="115"/>
      <c r="W86" s="116">
        <f t="shared" si="31"/>
        <v>0</v>
      </c>
      <c r="X86" s="115"/>
      <c r="Y86" s="116">
        <f t="shared" si="32"/>
        <v>0</v>
      </c>
      <c r="Z86" s="115"/>
      <c r="AA86" s="116">
        <f t="shared" si="33"/>
        <v>0</v>
      </c>
      <c r="AB86" s="115"/>
      <c r="AC86" s="116">
        <f t="shared" si="12"/>
        <v>0</v>
      </c>
      <c r="AD86" s="115"/>
      <c r="AE86" s="116">
        <f t="shared" si="34"/>
        <v>0</v>
      </c>
      <c r="AF86" s="115"/>
      <c r="AG86" s="116">
        <f t="shared" si="35"/>
        <v>0</v>
      </c>
      <c r="AH86" s="115"/>
      <c r="AI86" s="116">
        <f t="shared" si="36"/>
        <v>0</v>
      </c>
      <c r="AJ86" s="115"/>
      <c r="AK86" s="116">
        <f t="shared" si="37"/>
        <v>0</v>
      </c>
      <c r="AL86" s="115"/>
      <c r="AM86" s="116">
        <f t="shared" si="38"/>
        <v>0</v>
      </c>
      <c r="AN86" s="115"/>
      <c r="AO86" s="116">
        <f t="shared" si="39"/>
        <v>0</v>
      </c>
      <c r="AP86" s="115"/>
      <c r="AQ86" s="116">
        <f t="shared" si="40"/>
        <v>0</v>
      </c>
      <c r="AR86" s="115"/>
      <c r="AS86" s="116">
        <f t="shared" si="41"/>
        <v>0</v>
      </c>
      <c r="AT86" s="115"/>
      <c r="AU86" s="116">
        <f t="shared" si="42"/>
        <v>0</v>
      </c>
      <c r="AV86" s="115"/>
      <c r="AW86" s="116">
        <f t="shared" si="43"/>
        <v>0</v>
      </c>
      <c r="AX86" s="115"/>
      <c r="AY86" s="116">
        <f t="shared" si="22"/>
        <v>0</v>
      </c>
      <c r="AZ86" s="115"/>
      <c r="BA86" s="116">
        <f t="shared" si="44"/>
        <v>0</v>
      </c>
      <c r="BB86" s="115"/>
      <c r="BC86" s="116">
        <f t="shared" si="45"/>
        <v>0</v>
      </c>
      <c r="BD86" s="5">
        <f t="shared" si="58"/>
        <v>0</v>
      </c>
      <c r="BE86" s="109">
        <f t="shared" si="23"/>
        <v>0</v>
      </c>
      <c r="BF86" s="10">
        <f t="shared" si="46"/>
        <v>2</v>
      </c>
      <c r="BG86" s="5">
        <f t="shared" si="47"/>
        <v>0</v>
      </c>
      <c r="BH86" s="315" t="str">
        <f t="shared" si="48"/>
        <v/>
      </c>
      <c r="BI86" s="315" t="str">
        <f t="shared" si="49"/>
        <v/>
      </c>
      <c r="BJ86" s="315"/>
      <c r="BK86" s="109">
        <f t="shared" si="50"/>
        <v>0</v>
      </c>
      <c r="BL86" s="5">
        <f t="shared" si="51"/>
        <v>0</v>
      </c>
      <c r="BM86" s="188">
        <f t="shared" si="52"/>
        <v>0</v>
      </c>
      <c r="BN86" s="59">
        <f t="shared" si="53"/>
        <v>0</v>
      </c>
      <c r="BO86" s="136">
        <f t="shared" si="54"/>
        <v>0</v>
      </c>
      <c r="BP86" s="59">
        <f t="shared" si="55"/>
        <v>0</v>
      </c>
      <c r="BQ86" s="136">
        <f t="shared" si="56"/>
        <v>0</v>
      </c>
      <c r="BR86" s="59">
        <f t="shared" si="57"/>
        <v>0</v>
      </c>
      <c r="BS86" s="81"/>
      <c r="BT86" s="53"/>
      <c r="BU86" s="53"/>
      <c r="BV86" s="53"/>
      <c r="BW86" s="53"/>
      <c r="BX86" s="12"/>
    </row>
    <row r="87" spans="1:95" ht="12.75" customHeight="1" x14ac:dyDescent="0.2">
      <c r="A87" s="3"/>
      <c r="B87" s="5">
        <f t="shared" si="59"/>
        <v>24</v>
      </c>
      <c r="C87" s="364" t="s">
        <v>267</v>
      </c>
      <c r="D87" s="365" t="s">
        <v>267</v>
      </c>
      <c r="E87" s="13"/>
      <c r="F87" s="115"/>
      <c r="G87" s="116">
        <f t="shared" si="1"/>
        <v>0</v>
      </c>
      <c r="H87" s="115"/>
      <c r="I87" s="116">
        <f t="shared" si="24"/>
        <v>0</v>
      </c>
      <c r="J87" s="115"/>
      <c r="K87" s="116">
        <f t="shared" si="25"/>
        <v>0</v>
      </c>
      <c r="L87" s="115"/>
      <c r="M87" s="116">
        <f t="shared" si="26"/>
        <v>0</v>
      </c>
      <c r="N87" s="115"/>
      <c r="O87" s="116">
        <f t="shared" si="27"/>
        <v>0</v>
      </c>
      <c r="P87" s="115"/>
      <c r="Q87" s="116">
        <f t="shared" si="28"/>
        <v>0</v>
      </c>
      <c r="R87" s="115"/>
      <c r="S87" s="116">
        <f t="shared" si="29"/>
        <v>0</v>
      </c>
      <c r="T87" s="115"/>
      <c r="U87" s="116">
        <f t="shared" si="30"/>
        <v>0</v>
      </c>
      <c r="V87" s="115"/>
      <c r="W87" s="116">
        <f t="shared" si="31"/>
        <v>0</v>
      </c>
      <c r="X87" s="115"/>
      <c r="Y87" s="116">
        <f t="shared" si="32"/>
        <v>0</v>
      </c>
      <c r="Z87" s="115"/>
      <c r="AA87" s="116">
        <f t="shared" si="33"/>
        <v>0</v>
      </c>
      <c r="AB87" s="115"/>
      <c r="AC87" s="116">
        <f t="shared" si="12"/>
        <v>0</v>
      </c>
      <c r="AD87" s="115"/>
      <c r="AE87" s="116">
        <f t="shared" si="34"/>
        <v>0</v>
      </c>
      <c r="AF87" s="115"/>
      <c r="AG87" s="116">
        <f t="shared" si="35"/>
        <v>0</v>
      </c>
      <c r="AH87" s="115"/>
      <c r="AI87" s="116">
        <f t="shared" si="36"/>
        <v>0</v>
      </c>
      <c r="AJ87" s="115"/>
      <c r="AK87" s="116">
        <f t="shared" si="37"/>
        <v>0</v>
      </c>
      <c r="AL87" s="115"/>
      <c r="AM87" s="116">
        <f t="shared" si="38"/>
        <v>0</v>
      </c>
      <c r="AN87" s="115"/>
      <c r="AO87" s="116">
        <f t="shared" si="39"/>
        <v>0</v>
      </c>
      <c r="AP87" s="115"/>
      <c r="AQ87" s="116">
        <f t="shared" si="40"/>
        <v>0</v>
      </c>
      <c r="AR87" s="115"/>
      <c r="AS87" s="116">
        <f t="shared" si="41"/>
        <v>0</v>
      </c>
      <c r="AT87" s="115"/>
      <c r="AU87" s="116">
        <f t="shared" si="42"/>
        <v>0</v>
      </c>
      <c r="AV87" s="115"/>
      <c r="AW87" s="116">
        <f t="shared" si="43"/>
        <v>0</v>
      </c>
      <c r="AX87" s="115"/>
      <c r="AY87" s="116">
        <f t="shared" si="22"/>
        <v>0</v>
      </c>
      <c r="AZ87" s="115"/>
      <c r="BA87" s="116">
        <f t="shared" si="44"/>
        <v>0</v>
      </c>
      <c r="BB87" s="115"/>
      <c r="BC87" s="116">
        <f t="shared" si="45"/>
        <v>0</v>
      </c>
      <c r="BD87" s="5">
        <f t="shared" si="58"/>
        <v>0</v>
      </c>
      <c r="BE87" s="109">
        <f t="shared" si="23"/>
        <v>0</v>
      </c>
      <c r="BF87" s="10">
        <f t="shared" si="46"/>
        <v>2</v>
      </c>
      <c r="BG87" s="5">
        <f t="shared" si="47"/>
        <v>0</v>
      </c>
      <c r="BH87" s="315" t="str">
        <f t="shared" si="48"/>
        <v/>
      </c>
      <c r="BI87" s="315" t="str">
        <f t="shared" si="49"/>
        <v/>
      </c>
      <c r="BJ87" s="315"/>
      <c r="BK87" s="109">
        <f t="shared" si="50"/>
        <v>0</v>
      </c>
      <c r="BL87" s="5">
        <f t="shared" si="51"/>
        <v>0</v>
      </c>
      <c r="BM87" s="188">
        <f t="shared" si="52"/>
        <v>0</v>
      </c>
      <c r="BN87" s="59">
        <f t="shared" si="53"/>
        <v>0</v>
      </c>
      <c r="BO87" s="136">
        <f t="shared" si="54"/>
        <v>0</v>
      </c>
      <c r="BP87" s="59">
        <f t="shared" si="55"/>
        <v>0</v>
      </c>
      <c r="BQ87" s="136">
        <f t="shared" si="56"/>
        <v>0</v>
      </c>
      <c r="BR87" s="59">
        <f t="shared" si="57"/>
        <v>0</v>
      </c>
      <c r="BS87" s="81"/>
      <c r="BT87" s="53"/>
      <c r="BU87" s="53"/>
      <c r="BV87" s="53"/>
      <c r="BW87" s="53"/>
      <c r="BX87" s="12"/>
      <c r="CQ87" s="42"/>
    </row>
    <row r="88" spans="1:95" ht="12.75" customHeight="1" x14ac:dyDescent="0.2">
      <c r="A88" s="3"/>
      <c r="B88" s="5">
        <f t="shared" si="59"/>
        <v>25</v>
      </c>
      <c r="C88" s="364" t="s">
        <v>268</v>
      </c>
      <c r="D88" s="365" t="s">
        <v>268</v>
      </c>
      <c r="E88" s="13"/>
      <c r="F88" s="115"/>
      <c r="G88" s="116">
        <f t="shared" si="1"/>
        <v>0</v>
      </c>
      <c r="H88" s="115"/>
      <c r="I88" s="116">
        <f t="shared" si="24"/>
        <v>0</v>
      </c>
      <c r="J88" s="115"/>
      <c r="K88" s="116">
        <f t="shared" si="25"/>
        <v>0</v>
      </c>
      <c r="L88" s="115"/>
      <c r="M88" s="116">
        <f t="shared" si="26"/>
        <v>0</v>
      </c>
      <c r="N88" s="115"/>
      <c r="O88" s="116">
        <f t="shared" si="27"/>
        <v>0</v>
      </c>
      <c r="P88" s="115"/>
      <c r="Q88" s="116">
        <f t="shared" si="28"/>
        <v>0</v>
      </c>
      <c r="R88" s="115"/>
      <c r="S88" s="116">
        <f t="shared" si="29"/>
        <v>0</v>
      </c>
      <c r="T88" s="115"/>
      <c r="U88" s="116">
        <f t="shared" si="30"/>
        <v>0</v>
      </c>
      <c r="V88" s="115"/>
      <c r="W88" s="116">
        <f t="shared" si="31"/>
        <v>0</v>
      </c>
      <c r="X88" s="115"/>
      <c r="Y88" s="116">
        <f t="shared" si="32"/>
        <v>0</v>
      </c>
      <c r="Z88" s="115"/>
      <c r="AA88" s="116">
        <f t="shared" si="33"/>
        <v>0</v>
      </c>
      <c r="AB88" s="115"/>
      <c r="AC88" s="116">
        <f t="shared" si="12"/>
        <v>0</v>
      </c>
      <c r="AD88" s="115"/>
      <c r="AE88" s="116">
        <f t="shared" si="34"/>
        <v>0</v>
      </c>
      <c r="AF88" s="115"/>
      <c r="AG88" s="116">
        <f t="shared" si="35"/>
        <v>0</v>
      </c>
      <c r="AH88" s="115"/>
      <c r="AI88" s="116">
        <f t="shared" si="36"/>
        <v>0</v>
      </c>
      <c r="AJ88" s="115"/>
      <c r="AK88" s="116">
        <f t="shared" si="37"/>
        <v>0</v>
      </c>
      <c r="AL88" s="115"/>
      <c r="AM88" s="116">
        <f t="shared" si="38"/>
        <v>0</v>
      </c>
      <c r="AN88" s="115"/>
      <c r="AO88" s="116">
        <f t="shared" si="39"/>
        <v>0</v>
      </c>
      <c r="AP88" s="115"/>
      <c r="AQ88" s="116">
        <f t="shared" si="40"/>
        <v>0</v>
      </c>
      <c r="AR88" s="115"/>
      <c r="AS88" s="116">
        <f t="shared" si="41"/>
        <v>0</v>
      </c>
      <c r="AT88" s="115"/>
      <c r="AU88" s="116">
        <f t="shared" si="42"/>
        <v>0</v>
      </c>
      <c r="AV88" s="115"/>
      <c r="AW88" s="116">
        <f t="shared" si="43"/>
        <v>0</v>
      </c>
      <c r="AX88" s="115"/>
      <c r="AY88" s="116">
        <f t="shared" si="22"/>
        <v>0</v>
      </c>
      <c r="AZ88" s="115"/>
      <c r="BA88" s="116">
        <f t="shared" si="44"/>
        <v>0</v>
      </c>
      <c r="BB88" s="115"/>
      <c r="BC88" s="116">
        <f t="shared" si="45"/>
        <v>0</v>
      </c>
      <c r="BD88" s="5">
        <f t="shared" si="58"/>
        <v>0</v>
      </c>
      <c r="BE88" s="109">
        <f t="shared" si="23"/>
        <v>0</v>
      </c>
      <c r="BF88" s="10">
        <f t="shared" si="46"/>
        <v>2</v>
      </c>
      <c r="BG88" s="5">
        <f t="shared" si="47"/>
        <v>0</v>
      </c>
      <c r="BH88" s="315" t="str">
        <f t="shared" si="48"/>
        <v/>
      </c>
      <c r="BI88" s="315" t="str">
        <f t="shared" si="49"/>
        <v/>
      </c>
      <c r="BJ88" s="315"/>
      <c r="BK88" s="109">
        <f t="shared" si="50"/>
        <v>0</v>
      </c>
      <c r="BL88" s="5">
        <f t="shared" si="51"/>
        <v>0</v>
      </c>
      <c r="BM88" s="188">
        <f t="shared" si="52"/>
        <v>0</v>
      </c>
      <c r="BN88" s="59">
        <f t="shared" si="53"/>
        <v>0</v>
      </c>
      <c r="BO88" s="136">
        <f t="shared" si="54"/>
        <v>0</v>
      </c>
      <c r="BP88" s="59">
        <f t="shared" si="55"/>
        <v>0</v>
      </c>
      <c r="BQ88" s="136">
        <f t="shared" si="56"/>
        <v>0</v>
      </c>
      <c r="BR88" s="59">
        <f t="shared" si="57"/>
        <v>0</v>
      </c>
      <c r="BS88" s="81"/>
      <c r="BT88" s="53"/>
      <c r="BU88" s="53"/>
      <c r="BV88" s="53"/>
      <c r="BW88" s="53"/>
      <c r="BX88" s="12"/>
      <c r="CQ88" s="42" t="str">
        <f>BK60</f>
        <v>Cs. de la Vida</v>
      </c>
    </row>
    <row r="89" spans="1:95" ht="12.75" customHeight="1" x14ac:dyDescent="0.2">
      <c r="A89" s="3"/>
      <c r="B89" s="5">
        <f t="shared" si="59"/>
        <v>26</v>
      </c>
      <c r="C89" s="364" t="s">
        <v>269</v>
      </c>
      <c r="D89" s="365" t="s">
        <v>269</v>
      </c>
      <c r="E89" s="13"/>
      <c r="F89" s="115"/>
      <c r="G89" s="116">
        <f t="shared" si="1"/>
        <v>0</v>
      </c>
      <c r="H89" s="115"/>
      <c r="I89" s="116">
        <f t="shared" si="24"/>
        <v>0</v>
      </c>
      <c r="J89" s="115"/>
      <c r="K89" s="116">
        <f t="shared" si="25"/>
        <v>0</v>
      </c>
      <c r="L89" s="115"/>
      <c r="M89" s="116">
        <f t="shared" si="26"/>
        <v>0</v>
      </c>
      <c r="N89" s="115"/>
      <c r="O89" s="116">
        <f t="shared" si="27"/>
        <v>0</v>
      </c>
      <c r="P89" s="115"/>
      <c r="Q89" s="116">
        <f t="shared" si="28"/>
        <v>0</v>
      </c>
      <c r="R89" s="115"/>
      <c r="S89" s="116">
        <f t="shared" si="29"/>
        <v>0</v>
      </c>
      <c r="T89" s="115"/>
      <c r="U89" s="116">
        <f t="shared" si="30"/>
        <v>0</v>
      </c>
      <c r="V89" s="115"/>
      <c r="W89" s="116">
        <f t="shared" si="31"/>
        <v>0</v>
      </c>
      <c r="X89" s="115"/>
      <c r="Y89" s="116">
        <f t="shared" si="32"/>
        <v>0</v>
      </c>
      <c r="Z89" s="115"/>
      <c r="AA89" s="116">
        <f t="shared" si="33"/>
        <v>0</v>
      </c>
      <c r="AB89" s="115"/>
      <c r="AC89" s="116">
        <f t="shared" si="12"/>
        <v>0</v>
      </c>
      <c r="AD89" s="115"/>
      <c r="AE89" s="116">
        <f t="shared" si="34"/>
        <v>0</v>
      </c>
      <c r="AF89" s="115"/>
      <c r="AG89" s="116">
        <f t="shared" si="35"/>
        <v>0</v>
      </c>
      <c r="AH89" s="115"/>
      <c r="AI89" s="116">
        <f t="shared" si="36"/>
        <v>0</v>
      </c>
      <c r="AJ89" s="115"/>
      <c r="AK89" s="116">
        <f t="shared" si="37"/>
        <v>0</v>
      </c>
      <c r="AL89" s="115"/>
      <c r="AM89" s="116">
        <f t="shared" si="38"/>
        <v>0</v>
      </c>
      <c r="AN89" s="115"/>
      <c r="AO89" s="116">
        <f t="shared" si="39"/>
        <v>0</v>
      </c>
      <c r="AP89" s="115"/>
      <c r="AQ89" s="116">
        <f t="shared" si="40"/>
        <v>0</v>
      </c>
      <c r="AR89" s="115"/>
      <c r="AS89" s="116">
        <f t="shared" si="41"/>
        <v>0</v>
      </c>
      <c r="AT89" s="115"/>
      <c r="AU89" s="116">
        <f t="shared" si="42"/>
        <v>0</v>
      </c>
      <c r="AV89" s="115"/>
      <c r="AW89" s="116">
        <f t="shared" si="43"/>
        <v>0</v>
      </c>
      <c r="AX89" s="115"/>
      <c r="AY89" s="116">
        <f t="shared" si="22"/>
        <v>0</v>
      </c>
      <c r="AZ89" s="115"/>
      <c r="BA89" s="116">
        <f t="shared" si="44"/>
        <v>0</v>
      </c>
      <c r="BB89" s="115"/>
      <c r="BC89" s="116">
        <f t="shared" si="45"/>
        <v>0</v>
      </c>
      <c r="BD89" s="5">
        <f t="shared" si="58"/>
        <v>0</v>
      </c>
      <c r="BE89" s="109">
        <f t="shared" si="23"/>
        <v>0</v>
      </c>
      <c r="BF89" s="10">
        <f t="shared" si="46"/>
        <v>2</v>
      </c>
      <c r="BG89" s="5">
        <f t="shared" si="47"/>
        <v>0</v>
      </c>
      <c r="BH89" s="315" t="str">
        <f t="shared" si="48"/>
        <v/>
      </c>
      <c r="BI89" s="315" t="str">
        <f t="shared" si="49"/>
        <v/>
      </c>
      <c r="BJ89" s="315"/>
      <c r="BK89" s="109">
        <f t="shared" si="50"/>
        <v>0</v>
      </c>
      <c r="BL89" s="5">
        <f t="shared" si="51"/>
        <v>0</v>
      </c>
      <c r="BM89" s="188">
        <f t="shared" si="52"/>
        <v>0</v>
      </c>
      <c r="BN89" s="59">
        <f t="shared" si="53"/>
        <v>0</v>
      </c>
      <c r="BO89" s="136">
        <f t="shared" si="54"/>
        <v>0</v>
      </c>
      <c r="BP89" s="59">
        <f t="shared" si="55"/>
        <v>0</v>
      </c>
      <c r="BQ89" s="136">
        <f t="shared" si="56"/>
        <v>0</v>
      </c>
      <c r="BR89" s="59">
        <f t="shared" si="57"/>
        <v>0</v>
      </c>
      <c r="BS89" s="81"/>
      <c r="BT89" s="53"/>
      <c r="BU89" s="53"/>
      <c r="BV89" s="53"/>
      <c r="BW89" s="53"/>
      <c r="BX89" s="12"/>
      <c r="CQ89" s="42" t="str">
        <f>BM60</f>
        <v>Cs. de la Vida: Cuerpo humano y Salud</v>
      </c>
    </row>
    <row r="90" spans="1:95" ht="12.75" customHeight="1" x14ac:dyDescent="0.2">
      <c r="A90" s="3"/>
      <c r="B90" s="5">
        <f t="shared" si="59"/>
        <v>27</v>
      </c>
      <c r="C90" s="364" t="s">
        <v>270</v>
      </c>
      <c r="D90" s="365" t="s">
        <v>270</v>
      </c>
      <c r="E90" s="13"/>
      <c r="F90" s="115"/>
      <c r="G90" s="116">
        <f t="shared" si="1"/>
        <v>0</v>
      </c>
      <c r="H90" s="115"/>
      <c r="I90" s="116">
        <f t="shared" si="24"/>
        <v>0</v>
      </c>
      <c r="J90" s="115"/>
      <c r="K90" s="116">
        <f t="shared" si="25"/>
        <v>0</v>
      </c>
      <c r="L90" s="115"/>
      <c r="M90" s="116">
        <f t="shared" si="26"/>
        <v>0</v>
      </c>
      <c r="N90" s="115"/>
      <c r="O90" s="116">
        <f t="shared" si="27"/>
        <v>0</v>
      </c>
      <c r="P90" s="115"/>
      <c r="Q90" s="116">
        <f t="shared" si="28"/>
        <v>0</v>
      </c>
      <c r="R90" s="115"/>
      <c r="S90" s="116">
        <f t="shared" si="29"/>
        <v>0</v>
      </c>
      <c r="T90" s="115"/>
      <c r="U90" s="116">
        <f t="shared" si="30"/>
        <v>0</v>
      </c>
      <c r="V90" s="115"/>
      <c r="W90" s="116">
        <f t="shared" si="31"/>
        <v>0</v>
      </c>
      <c r="X90" s="115"/>
      <c r="Y90" s="116">
        <f t="shared" si="32"/>
        <v>0</v>
      </c>
      <c r="Z90" s="115"/>
      <c r="AA90" s="116">
        <f t="shared" si="33"/>
        <v>0</v>
      </c>
      <c r="AB90" s="115"/>
      <c r="AC90" s="116">
        <f t="shared" si="12"/>
        <v>0</v>
      </c>
      <c r="AD90" s="115"/>
      <c r="AE90" s="116">
        <f t="shared" si="34"/>
        <v>0</v>
      </c>
      <c r="AF90" s="115"/>
      <c r="AG90" s="116">
        <f t="shared" si="35"/>
        <v>0</v>
      </c>
      <c r="AH90" s="115"/>
      <c r="AI90" s="116">
        <f t="shared" si="36"/>
        <v>0</v>
      </c>
      <c r="AJ90" s="115"/>
      <c r="AK90" s="116">
        <f t="shared" si="37"/>
        <v>0</v>
      </c>
      <c r="AL90" s="115"/>
      <c r="AM90" s="116">
        <f t="shared" si="38"/>
        <v>0</v>
      </c>
      <c r="AN90" s="115"/>
      <c r="AO90" s="116">
        <f t="shared" si="39"/>
        <v>0</v>
      </c>
      <c r="AP90" s="115"/>
      <c r="AQ90" s="116">
        <f t="shared" si="40"/>
        <v>0</v>
      </c>
      <c r="AR90" s="115"/>
      <c r="AS90" s="116">
        <f t="shared" si="41"/>
        <v>0</v>
      </c>
      <c r="AT90" s="115"/>
      <c r="AU90" s="116">
        <f t="shared" si="42"/>
        <v>0</v>
      </c>
      <c r="AV90" s="115"/>
      <c r="AW90" s="116">
        <f t="shared" si="43"/>
        <v>0</v>
      </c>
      <c r="AX90" s="115"/>
      <c r="AY90" s="116">
        <f t="shared" si="22"/>
        <v>0</v>
      </c>
      <c r="AZ90" s="115"/>
      <c r="BA90" s="116">
        <f t="shared" si="44"/>
        <v>0</v>
      </c>
      <c r="BB90" s="115"/>
      <c r="BC90" s="116">
        <f t="shared" si="45"/>
        <v>0</v>
      </c>
      <c r="BD90" s="5">
        <f t="shared" si="58"/>
        <v>0</v>
      </c>
      <c r="BE90" s="109">
        <f t="shared" si="23"/>
        <v>0</v>
      </c>
      <c r="BF90" s="10">
        <f t="shared" si="46"/>
        <v>2</v>
      </c>
      <c r="BG90" s="5">
        <f t="shared" si="47"/>
        <v>0</v>
      </c>
      <c r="BH90" s="315" t="str">
        <f t="shared" si="48"/>
        <v/>
      </c>
      <c r="BI90" s="315" t="str">
        <f t="shared" si="49"/>
        <v/>
      </c>
      <c r="BJ90" s="315"/>
      <c r="BK90" s="109">
        <f t="shared" si="50"/>
        <v>0</v>
      </c>
      <c r="BL90" s="5">
        <f t="shared" si="51"/>
        <v>0</v>
      </c>
      <c r="BM90" s="188">
        <f t="shared" si="52"/>
        <v>0</v>
      </c>
      <c r="BN90" s="59">
        <f t="shared" si="53"/>
        <v>0</v>
      </c>
      <c r="BO90" s="136">
        <f t="shared" si="54"/>
        <v>0</v>
      </c>
      <c r="BP90" s="59">
        <f t="shared" si="55"/>
        <v>0</v>
      </c>
      <c r="BQ90" s="136">
        <f t="shared" si="56"/>
        <v>0</v>
      </c>
      <c r="BR90" s="59">
        <f t="shared" si="57"/>
        <v>0</v>
      </c>
      <c r="BS90" s="81"/>
      <c r="BT90" s="53"/>
      <c r="BU90" s="53"/>
      <c r="BV90" s="53"/>
      <c r="BW90" s="53"/>
      <c r="BX90" s="12"/>
      <c r="CQ90" s="42" t="str">
        <f>BO60</f>
        <v>Cs. Físicas y Químicas</v>
      </c>
    </row>
    <row r="91" spans="1:95" ht="12.75" customHeight="1" x14ac:dyDescent="0.2">
      <c r="A91" s="3"/>
      <c r="B91" s="5">
        <f t="shared" si="59"/>
        <v>28</v>
      </c>
      <c r="C91" s="364" t="s">
        <v>271</v>
      </c>
      <c r="D91" s="365" t="s">
        <v>271</v>
      </c>
      <c r="E91" s="13"/>
      <c r="F91" s="115"/>
      <c r="G91" s="116">
        <f t="shared" si="1"/>
        <v>0</v>
      </c>
      <c r="H91" s="115"/>
      <c r="I91" s="116">
        <f t="shared" si="24"/>
        <v>0</v>
      </c>
      <c r="J91" s="115"/>
      <c r="K91" s="116">
        <f t="shared" si="25"/>
        <v>0</v>
      </c>
      <c r="L91" s="115"/>
      <c r="M91" s="116">
        <f t="shared" si="26"/>
        <v>0</v>
      </c>
      <c r="N91" s="115"/>
      <c r="O91" s="116">
        <f t="shared" si="27"/>
        <v>0</v>
      </c>
      <c r="P91" s="115"/>
      <c r="Q91" s="116">
        <f t="shared" si="28"/>
        <v>0</v>
      </c>
      <c r="R91" s="115"/>
      <c r="S91" s="116">
        <f t="shared" si="29"/>
        <v>0</v>
      </c>
      <c r="T91" s="115"/>
      <c r="U91" s="116">
        <f t="shared" si="30"/>
        <v>0</v>
      </c>
      <c r="V91" s="115"/>
      <c r="W91" s="116">
        <f t="shared" si="31"/>
        <v>0</v>
      </c>
      <c r="X91" s="115"/>
      <c r="Y91" s="116">
        <f t="shared" si="32"/>
        <v>0</v>
      </c>
      <c r="Z91" s="115"/>
      <c r="AA91" s="116">
        <f t="shared" si="33"/>
        <v>0</v>
      </c>
      <c r="AB91" s="115"/>
      <c r="AC91" s="116">
        <f t="shared" si="12"/>
        <v>0</v>
      </c>
      <c r="AD91" s="115"/>
      <c r="AE91" s="116">
        <f t="shared" si="34"/>
        <v>0</v>
      </c>
      <c r="AF91" s="115"/>
      <c r="AG91" s="116">
        <f t="shared" si="35"/>
        <v>0</v>
      </c>
      <c r="AH91" s="115"/>
      <c r="AI91" s="116">
        <f t="shared" si="36"/>
        <v>0</v>
      </c>
      <c r="AJ91" s="115"/>
      <c r="AK91" s="116">
        <f t="shared" si="37"/>
        <v>0</v>
      </c>
      <c r="AL91" s="115"/>
      <c r="AM91" s="116">
        <f t="shared" si="38"/>
        <v>0</v>
      </c>
      <c r="AN91" s="115"/>
      <c r="AO91" s="116">
        <f t="shared" si="39"/>
        <v>0</v>
      </c>
      <c r="AP91" s="115"/>
      <c r="AQ91" s="116">
        <f t="shared" si="40"/>
        <v>0</v>
      </c>
      <c r="AR91" s="115"/>
      <c r="AS91" s="116">
        <f t="shared" si="41"/>
        <v>0</v>
      </c>
      <c r="AT91" s="115"/>
      <c r="AU91" s="116">
        <f t="shared" si="42"/>
        <v>0</v>
      </c>
      <c r="AV91" s="115"/>
      <c r="AW91" s="116">
        <f t="shared" si="43"/>
        <v>0</v>
      </c>
      <c r="AX91" s="115"/>
      <c r="AY91" s="116">
        <f t="shared" si="22"/>
        <v>0</v>
      </c>
      <c r="AZ91" s="115"/>
      <c r="BA91" s="116">
        <f t="shared" si="44"/>
        <v>0</v>
      </c>
      <c r="BB91" s="115"/>
      <c r="BC91" s="116">
        <f t="shared" si="45"/>
        <v>0</v>
      </c>
      <c r="BD91" s="5">
        <f t="shared" si="58"/>
        <v>0</v>
      </c>
      <c r="BE91" s="109">
        <f t="shared" si="23"/>
        <v>0</v>
      </c>
      <c r="BF91" s="10">
        <f t="shared" si="46"/>
        <v>2</v>
      </c>
      <c r="BG91" s="5">
        <f t="shared" si="47"/>
        <v>0</v>
      </c>
      <c r="BH91" s="315" t="str">
        <f t="shared" si="48"/>
        <v/>
      </c>
      <c r="BI91" s="315" t="str">
        <f t="shared" si="49"/>
        <v/>
      </c>
      <c r="BJ91" s="315"/>
      <c r="BK91" s="109">
        <f t="shared" si="50"/>
        <v>0</v>
      </c>
      <c r="BL91" s="5">
        <f t="shared" si="51"/>
        <v>0</v>
      </c>
      <c r="BM91" s="188">
        <f t="shared" si="52"/>
        <v>0</v>
      </c>
      <c r="BN91" s="59">
        <f t="shared" si="53"/>
        <v>0</v>
      </c>
      <c r="BO91" s="136">
        <f t="shared" si="54"/>
        <v>0</v>
      </c>
      <c r="BP91" s="59">
        <f t="shared" si="55"/>
        <v>0</v>
      </c>
      <c r="BQ91" s="136">
        <f t="shared" si="56"/>
        <v>0</v>
      </c>
      <c r="BR91" s="59">
        <f t="shared" si="57"/>
        <v>0</v>
      </c>
      <c r="BS91" s="81"/>
      <c r="BT91" s="53"/>
      <c r="BU91" s="53"/>
      <c r="BV91" s="53"/>
      <c r="BW91" s="53"/>
      <c r="BX91" s="12"/>
      <c r="CQ91" s="42" t="str">
        <f>BQ60</f>
        <v xml:space="preserve"> Ciencias de la Tierra y
el Universo</v>
      </c>
    </row>
    <row r="92" spans="1:95" ht="12.75" customHeight="1" x14ac:dyDescent="0.2">
      <c r="A92" s="3"/>
      <c r="B92" s="5">
        <f t="shared" si="59"/>
        <v>29</v>
      </c>
      <c r="C92" s="364" t="s">
        <v>272</v>
      </c>
      <c r="D92" s="365" t="s">
        <v>272</v>
      </c>
      <c r="E92" s="13"/>
      <c r="F92" s="115"/>
      <c r="G92" s="116">
        <f t="shared" si="1"/>
        <v>0</v>
      </c>
      <c r="H92" s="115"/>
      <c r="I92" s="116">
        <f t="shared" si="24"/>
        <v>0</v>
      </c>
      <c r="J92" s="115"/>
      <c r="K92" s="116">
        <f t="shared" si="25"/>
        <v>0</v>
      </c>
      <c r="L92" s="115"/>
      <c r="M92" s="116">
        <f t="shared" si="26"/>
        <v>0</v>
      </c>
      <c r="N92" s="115"/>
      <c r="O92" s="116">
        <f t="shared" si="27"/>
        <v>0</v>
      </c>
      <c r="P92" s="115"/>
      <c r="Q92" s="116">
        <f t="shared" si="28"/>
        <v>0</v>
      </c>
      <c r="R92" s="115"/>
      <c r="S92" s="116">
        <f t="shared" si="29"/>
        <v>0</v>
      </c>
      <c r="T92" s="115"/>
      <c r="U92" s="116">
        <f t="shared" si="30"/>
        <v>0</v>
      </c>
      <c r="V92" s="115"/>
      <c r="W92" s="116">
        <f t="shared" si="31"/>
        <v>0</v>
      </c>
      <c r="X92" s="115"/>
      <c r="Y92" s="116">
        <f t="shared" si="32"/>
        <v>0</v>
      </c>
      <c r="Z92" s="115"/>
      <c r="AA92" s="116">
        <f t="shared" si="33"/>
        <v>0</v>
      </c>
      <c r="AB92" s="115"/>
      <c r="AC92" s="116">
        <f t="shared" si="12"/>
        <v>0</v>
      </c>
      <c r="AD92" s="115"/>
      <c r="AE92" s="116">
        <f t="shared" si="34"/>
        <v>0</v>
      </c>
      <c r="AF92" s="115"/>
      <c r="AG92" s="116">
        <f t="shared" si="35"/>
        <v>0</v>
      </c>
      <c r="AH92" s="115"/>
      <c r="AI92" s="116">
        <f t="shared" si="36"/>
        <v>0</v>
      </c>
      <c r="AJ92" s="115"/>
      <c r="AK92" s="116">
        <f t="shared" si="37"/>
        <v>0</v>
      </c>
      <c r="AL92" s="115"/>
      <c r="AM92" s="116">
        <f t="shared" si="38"/>
        <v>0</v>
      </c>
      <c r="AN92" s="115"/>
      <c r="AO92" s="116">
        <f t="shared" si="39"/>
        <v>0</v>
      </c>
      <c r="AP92" s="115"/>
      <c r="AQ92" s="116">
        <f t="shared" si="40"/>
        <v>0</v>
      </c>
      <c r="AR92" s="115"/>
      <c r="AS92" s="116">
        <f t="shared" si="41"/>
        <v>0</v>
      </c>
      <c r="AT92" s="115"/>
      <c r="AU92" s="116">
        <f t="shared" si="42"/>
        <v>0</v>
      </c>
      <c r="AV92" s="115"/>
      <c r="AW92" s="116">
        <f t="shared" si="43"/>
        <v>0</v>
      </c>
      <c r="AX92" s="115"/>
      <c r="AY92" s="116">
        <f t="shared" si="22"/>
        <v>0</v>
      </c>
      <c r="AZ92" s="115"/>
      <c r="BA92" s="116">
        <f t="shared" si="44"/>
        <v>0</v>
      </c>
      <c r="BB92" s="115"/>
      <c r="BC92" s="116">
        <f t="shared" si="45"/>
        <v>0</v>
      </c>
      <c r="BD92" s="5">
        <f t="shared" si="58"/>
        <v>0</v>
      </c>
      <c r="BE92" s="109">
        <f t="shared" si="23"/>
        <v>0</v>
      </c>
      <c r="BF92" s="10">
        <f t="shared" si="46"/>
        <v>2</v>
      </c>
      <c r="BG92" s="5">
        <f t="shared" si="47"/>
        <v>0</v>
      </c>
      <c r="BH92" s="315" t="str">
        <f t="shared" si="48"/>
        <v/>
      </c>
      <c r="BI92" s="315" t="str">
        <f t="shared" si="49"/>
        <v/>
      </c>
      <c r="BJ92" s="315"/>
      <c r="BK92" s="109">
        <f t="shared" si="50"/>
        <v>0</v>
      </c>
      <c r="BL92" s="5">
        <f t="shared" si="51"/>
        <v>0</v>
      </c>
      <c r="BM92" s="188">
        <f t="shared" si="52"/>
        <v>0</v>
      </c>
      <c r="BN92" s="59">
        <f t="shared" si="53"/>
        <v>0</v>
      </c>
      <c r="BO92" s="136">
        <f t="shared" si="54"/>
        <v>0</v>
      </c>
      <c r="BP92" s="59">
        <f t="shared" si="55"/>
        <v>0</v>
      </c>
      <c r="BQ92" s="136">
        <f t="shared" si="56"/>
        <v>0</v>
      </c>
      <c r="BR92" s="59">
        <f t="shared" si="57"/>
        <v>0</v>
      </c>
      <c r="BS92" s="81"/>
      <c r="BT92" s="53"/>
      <c r="BU92" s="53"/>
      <c r="BV92" s="53"/>
      <c r="BW92" s="53"/>
      <c r="BX92" s="12"/>
      <c r="CQ92" s="42"/>
    </row>
    <row r="93" spans="1:95" ht="12.75" customHeight="1" x14ac:dyDescent="0.2">
      <c r="A93" s="3"/>
      <c r="B93" s="5">
        <f t="shared" si="59"/>
        <v>30</v>
      </c>
      <c r="C93" s="364"/>
      <c r="D93" s="365"/>
      <c r="E93" s="13"/>
      <c r="F93" s="115"/>
      <c r="G93" s="116">
        <f t="shared" si="1"/>
        <v>0</v>
      </c>
      <c r="H93" s="115"/>
      <c r="I93" s="116">
        <f t="shared" si="24"/>
        <v>0</v>
      </c>
      <c r="J93" s="115"/>
      <c r="K93" s="116">
        <f t="shared" si="25"/>
        <v>0</v>
      </c>
      <c r="L93" s="115"/>
      <c r="M93" s="116">
        <f t="shared" si="26"/>
        <v>0</v>
      </c>
      <c r="N93" s="115"/>
      <c r="O93" s="116">
        <f t="shared" si="27"/>
        <v>0</v>
      </c>
      <c r="P93" s="115"/>
      <c r="Q93" s="116">
        <f t="shared" si="28"/>
        <v>0</v>
      </c>
      <c r="R93" s="115"/>
      <c r="S93" s="116">
        <f t="shared" si="29"/>
        <v>0</v>
      </c>
      <c r="T93" s="115"/>
      <c r="U93" s="116">
        <f t="shared" si="30"/>
        <v>0</v>
      </c>
      <c r="V93" s="115"/>
      <c r="W93" s="116">
        <f t="shared" si="31"/>
        <v>0</v>
      </c>
      <c r="X93" s="115"/>
      <c r="Y93" s="116">
        <f t="shared" si="32"/>
        <v>0</v>
      </c>
      <c r="Z93" s="115"/>
      <c r="AA93" s="116">
        <f t="shared" si="33"/>
        <v>0</v>
      </c>
      <c r="AB93" s="115"/>
      <c r="AC93" s="116">
        <f t="shared" si="12"/>
        <v>0</v>
      </c>
      <c r="AD93" s="115"/>
      <c r="AE93" s="116">
        <f t="shared" si="34"/>
        <v>0</v>
      </c>
      <c r="AF93" s="115"/>
      <c r="AG93" s="116">
        <f t="shared" si="35"/>
        <v>0</v>
      </c>
      <c r="AH93" s="115"/>
      <c r="AI93" s="116">
        <f t="shared" si="36"/>
        <v>0</v>
      </c>
      <c r="AJ93" s="115"/>
      <c r="AK93" s="116">
        <f t="shared" si="37"/>
        <v>0</v>
      </c>
      <c r="AL93" s="115"/>
      <c r="AM93" s="116">
        <f t="shared" si="38"/>
        <v>0</v>
      </c>
      <c r="AN93" s="115"/>
      <c r="AO93" s="116">
        <f t="shared" si="39"/>
        <v>0</v>
      </c>
      <c r="AP93" s="115"/>
      <c r="AQ93" s="116">
        <f t="shared" si="40"/>
        <v>0</v>
      </c>
      <c r="AR93" s="115"/>
      <c r="AS93" s="116">
        <f t="shared" si="41"/>
        <v>0</v>
      </c>
      <c r="AT93" s="115"/>
      <c r="AU93" s="116">
        <f t="shared" si="42"/>
        <v>0</v>
      </c>
      <c r="AV93" s="115"/>
      <c r="AW93" s="116">
        <f t="shared" si="43"/>
        <v>0</v>
      </c>
      <c r="AX93" s="115"/>
      <c r="AY93" s="116">
        <f t="shared" si="22"/>
        <v>0</v>
      </c>
      <c r="AZ93" s="115"/>
      <c r="BA93" s="116">
        <f t="shared" si="44"/>
        <v>0</v>
      </c>
      <c r="BB93" s="115"/>
      <c r="BC93" s="116">
        <f t="shared" si="45"/>
        <v>0</v>
      </c>
      <c r="BD93" s="5">
        <f t="shared" si="58"/>
        <v>0</v>
      </c>
      <c r="BE93" s="109">
        <f t="shared" si="23"/>
        <v>0</v>
      </c>
      <c r="BF93" s="10">
        <f t="shared" si="46"/>
        <v>2</v>
      </c>
      <c r="BG93" s="5">
        <f t="shared" si="47"/>
        <v>0</v>
      </c>
      <c r="BH93" s="315" t="str">
        <f t="shared" si="48"/>
        <v/>
      </c>
      <c r="BI93" s="315" t="str">
        <f t="shared" si="49"/>
        <v/>
      </c>
      <c r="BJ93" s="315"/>
      <c r="BK93" s="109">
        <f t="shared" si="50"/>
        <v>0</v>
      </c>
      <c r="BL93" s="5">
        <f t="shared" si="51"/>
        <v>0</v>
      </c>
      <c r="BM93" s="188">
        <f t="shared" si="52"/>
        <v>0</v>
      </c>
      <c r="BN93" s="59">
        <f t="shared" si="53"/>
        <v>0</v>
      </c>
      <c r="BO93" s="136">
        <f t="shared" si="54"/>
        <v>0</v>
      </c>
      <c r="BP93" s="59">
        <f t="shared" si="55"/>
        <v>0</v>
      </c>
      <c r="BQ93" s="136">
        <f t="shared" si="56"/>
        <v>0</v>
      </c>
      <c r="BR93" s="59">
        <f t="shared" si="57"/>
        <v>0</v>
      </c>
      <c r="BS93" s="81"/>
      <c r="BT93" s="53"/>
      <c r="BU93" s="53"/>
      <c r="BV93" s="53"/>
      <c r="BW93" s="53"/>
      <c r="BX93" s="12"/>
      <c r="CQ93" s="42"/>
    </row>
    <row r="94" spans="1:95" ht="12.75" customHeight="1" x14ac:dyDescent="0.2">
      <c r="A94" s="3"/>
      <c r="B94" s="5">
        <f t="shared" si="59"/>
        <v>31</v>
      </c>
      <c r="C94" s="364"/>
      <c r="D94" s="365"/>
      <c r="E94" s="13"/>
      <c r="F94" s="115"/>
      <c r="G94" s="116">
        <f t="shared" si="1"/>
        <v>0</v>
      </c>
      <c r="H94" s="115"/>
      <c r="I94" s="116">
        <f t="shared" si="24"/>
        <v>0</v>
      </c>
      <c r="J94" s="115"/>
      <c r="K94" s="116">
        <f t="shared" si="25"/>
        <v>0</v>
      </c>
      <c r="L94" s="115"/>
      <c r="M94" s="116">
        <f t="shared" si="26"/>
        <v>0</v>
      </c>
      <c r="N94" s="115"/>
      <c r="O94" s="116">
        <f t="shared" si="27"/>
        <v>0</v>
      </c>
      <c r="P94" s="115"/>
      <c r="Q94" s="116">
        <f t="shared" si="28"/>
        <v>0</v>
      </c>
      <c r="R94" s="115"/>
      <c r="S94" s="116">
        <f t="shared" si="29"/>
        <v>0</v>
      </c>
      <c r="T94" s="115"/>
      <c r="U94" s="116">
        <f t="shared" si="30"/>
        <v>0</v>
      </c>
      <c r="V94" s="115"/>
      <c r="W94" s="116">
        <f t="shared" si="31"/>
        <v>0</v>
      </c>
      <c r="X94" s="115"/>
      <c r="Y94" s="116">
        <f t="shared" si="32"/>
        <v>0</v>
      </c>
      <c r="Z94" s="115"/>
      <c r="AA94" s="116">
        <f t="shared" si="33"/>
        <v>0</v>
      </c>
      <c r="AB94" s="115"/>
      <c r="AC94" s="116">
        <f t="shared" si="12"/>
        <v>0</v>
      </c>
      <c r="AD94" s="115"/>
      <c r="AE94" s="116">
        <f t="shared" si="34"/>
        <v>0</v>
      </c>
      <c r="AF94" s="115"/>
      <c r="AG94" s="116">
        <f t="shared" si="35"/>
        <v>0</v>
      </c>
      <c r="AH94" s="115"/>
      <c r="AI94" s="116">
        <f t="shared" si="36"/>
        <v>0</v>
      </c>
      <c r="AJ94" s="115"/>
      <c r="AK94" s="116">
        <f t="shared" si="37"/>
        <v>0</v>
      </c>
      <c r="AL94" s="115"/>
      <c r="AM94" s="116">
        <f t="shared" si="38"/>
        <v>0</v>
      </c>
      <c r="AN94" s="115"/>
      <c r="AO94" s="116">
        <f t="shared" si="39"/>
        <v>0</v>
      </c>
      <c r="AP94" s="115"/>
      <c r="AQ94" s="116">
        <f t="shared" si="40"/>
        <v>0</v>
      </c>
      <c r="AR94" s="115"/>
      <c r="AS94" s="116">
        <f t="shared" si="41"/>
        <v>0</v>
      </c>
      <c r="AT94" s="115"/>
      <c r="AU94" s="116">
        <f t="shared" si="42"/>
        <v>0</v>
      </c>
      <c r="AV94" s="115"/>
      <c r="AW94" s="116">
        <f t="shared" si="43"/>
        <v>0</v>
      </c>
      <c r="AX94" s="115"/>
      <c r="AY94" s="116">
        <f t="shared" si="22"/>
        <v>0</v>
      </c>
      <c r="AZ94" s="115"/>
      <c r="BA94" s="116">
        <f t="shared" si="44"/>
        <v>0</v>
      </c>
      <c r="BB94" s="115"/>
      <c r="BC94" s="116">
        <f t="shared" si="45"/>
        <v>0</v>
      </c>
      <c r="BD94" s="5">
        <f t="shared" si="58"/>
        <v>0</v>
      </c>
      <c r="BE94" s="109">
        <f t="shared" si="23"/>
        <v>0</v>
      </c>
      <c r="BF94" s="10">
        <f t="shared" si="46"/>
        <v>2</v>
      </c>
      <c r="BG94" s="5">
        <f t="shared" si="47"/>
        <v>0</v>
      </c>
      <c r="BH94" s="315" t="str">
        <f t="shared" si="48"/>
        <v/>
      </c>
      <c r="BI94" s="315" t="str">
        <f t="shared" si="49"/>
        <v/>
      </c>
      <c r="BJ94" s="315"/>
      <c r="BK94" s="109">
        <f t="shared" si="50"/>
        <v>0</v>
      </c>
      <c r="BL94" s="5">
        <f t="shared" si="51"/>
        <v>0</v>
      </c>
      <c r="BM94" s="188">
        <f t="shared" si="52"/>
        <v>0</v>
      </c>
      <c r="BN94" s="59">
        <f t="shared" si="53"/>
        <v>0</v>
      </c>
      <c r="BO94" s="136">
        <f t="shared" si="54"/>
        <v>0</v>
      </c>
      <c r="BP94" s="59">
        <f t="shared" si="55"/>
        <v>0</v>
      </c>
      <c r="BQ94" s="136">
        <f t="shared" si="56"/>
        <v>0</v>
      </c>
      <c r="BR94" s="59">
        <f t="shared" si="57"/>
        <v>0</v>
      </c>
      <c r="BS94" s="81"/>
      <c r="BT94" s="53"/>
      <c r="BU94" s="53"/>
      <c r="BV94" s="53"/>
      <c r="BW94" s="53"/>
      <c r="BX94" s="12"/>
    </row>
    <row r="95" spans="1:95" ht="12.75" customHeight="1" x14ac:dyDescent="0.2">
      <c r="A95" s="3"/>
      <c r="B95" s="5">
        <f t="shared" si="59"/>
        <v>32</v>
      </c>
      <c r="C95" s="364"/>
      <c r="D95" s="365"/>
      <c r="E95" s="13"/>
      <c r="F95" s="115"/>
      <c r="G95" s="116">
        <f t="shared" si="1"/>
        <v>0</v>
      </c>
      <c r="H95" s="115"/>
      <c r="I95" s="116">
        <f t="shared" si="24"/>
        <v>0</v>
      </c>
      <c r="J95" s="115"/>
      <c r="K95" s="116">
        <f t="shared" si="25"/>
        <v>0</v>
      </c>
      <c r="L95" s="115"/>
      <c r="M95" s="116">
        <f t="shared" si="26"/>
        <v>0</v>
      </c>
      <c r="N95" s="115"/>
      <c r="O95" s="116">
        <f t="shared" si="27"/>
        <v>0</v>
      </c>
      <c r="P95" s="115"/>
      <c r="Q95" s="116">
        <f t="shared" si="28"/>
        <v>0</v>
      </c>
      <c r="R95" s="115"/>
      <c r="S95" s="116">
        <f t="shared" si="29"/>
        <v>0</v>
      </c>
      <c r="T95" s="115"/>
      <c r="U95" s="116">
        <f t="shared" si="30"/>
        <v>0</v>
      </c>
      <c r="V95" s="115"/>
      <c r="W95" s="116">
        <f t="shared" si="31"/>
        <v>0</v>
      </c>
      <c r="X95" s="115"/>
      <c r="Y95" s="116">
        <f t="shared" si="32"/>
        <v>0</v>
      </c>
      <c r="Z95" s="115"/>
      <c r="AA95" s="116">
        <f t="shared" si="33"/>
        <v>0</v>
      </c>
      <c r="AB95" s="115"/>
      <c r="AC95" s="116">
        <f t="shared" si="12"/>
        <v>0</v>
      </c>
      <c r="AD95" s="115"/>
      <c r="AE95" s="116">
        <f t="shared" si="34"/>
        <v>0</v>
      </c>
      <c r="AF95" s="115"/>
      <c r="AG95" s="116">
        <f t="shared" si="35"/>
        <v>0</v>
      </c>
      <c r="AH95" s="115"/>
      <c r="AI95" s="116">
        <f t="shared" si="36"/>
        <v>0</v>
      </c>
      <c r="AJ95" s="115"/>
      <c r="AK95" s="116">
        <f t="shared" si="37"/>
        <v>0</v>
      </c>
      <c r="AL95" s="115"/>
      <c r="AM95" s="116">
        <f t="shared" si="38"/>
        <v>0</v>
      </c>
      <c r="AN95" s="115"/>
      <c r="AO95" s="116">
        <f t="shared" si="39"/>
        <v>0</v>
      </c>
      <c r="AP95" s="115"/>
      <c r="AQ95" s="116">
        <f t="shared" si="40"/>
        <v>0</v>
      </c>
      <c r="AR95" s="115"/>
      <c r="AS95" s="116">
        <f t="shared" si="41"/>
        <v>0</v>
      </c>
      <c r="AT95" s="115"/>
      <c r="AU95" s="116">
        <f t="shared" si="42"/>
        <v>0</v>
      </c>
      <c r="AV95" s="115"/>
      <c r="AW95" s="116">
        <f t="shared" si="43"/>
        <v>0</v>
      </c>
      <c r="AX95" s="115"/>
      <c r="AY95" s="116">
        <f t="shared" si="22"/>
        <v>0</v>
      </c>
      <c r="AZ95" s="115"/>
      <c r="BA95" s="116">
        <f t="shared" si="44"/>
        <v>0</v>
      </c>
      <c r="BB95" s="115"/>
      <c r="BC95" s="116">
        <f t="shared" si="45"/>
        <v>0</v>
      </c>
      <c r="BD95" s="5">
        <f t="shared" si="58"/>
        <v>0</v>
      </c>
      <c r="BE95" s="109">
        <f t="shared" si="23"/>
        <v>0</v>
      </c>
      <c r="BF95" s="10">
        <f t="shared" si="46"/>
        <v>2</v>
      </c>
      <c r="BG95" s="5">
        <f t="shared" si="47"/>
        <v>0</v>
      </c>
      <c r="BH95" s="315" t="str">
        <f t="shared" si="48"/>
        <v/>
      </c>
      <c r="BI95" s="315" t="str">
        <f t="shared" si="49"/>
        <v/>
      </c>
      <c r="BJ95" s="315"/>
      <c r="BK95" s="109">
        <f t="shared" si="50"/>
        <v>0</v>
      </c>
      <c r="BL95" s="5">
        <f t="shared" si="51"/>
        <v>0</v>
      </c>
      <c r="BM95" s="188">
        <f t="shared" si="52"/>
        <v>0</v>
      </c>
      <c r="BN95" s="59">
        <f t="shared" si="53"/>
        <v>0</v>
      </c>
      <c r="BO95" s="136">
        <f t="shared" si="54"/>
        <v>0</v>
      </c>
      <c r="BP95" s="59">
        <f t="shared" si="55"/>
        <v>0</v>
      </c>
      <c r="BQ95" s="136">
        <f t="shared" si="56"/>
        <v>0</v>
      </c>
      <c r="BR95" s="59">
        <f t="shared" si="57"/>
        <v>0</v>
      </c>
      <c r="BS95" s="81"/>
      <c r="BT95" s="53"/>
      <c r="BU95" s="53"/>
      <c r="BV95" s="53"/>
      <c r="BW95" s="53"/>
      <c r="BX95" s="12"/>
    </row>
    <row r="96" spans="1:95" ht="12.75" customHeight="1" x14ac:dyDescent="0.2">
      <c r="A96" s="3"/>
      <c r="B96" s="5">
        <f t="shared" si="59"/>
        <v>33</v>
      </c>
      <c r="C96" s="364"/>
      <c r="D96" s="365"/>
      <c r="E96" s="13"/>
      <c r="F96" s="115"/>
      <c r="G96" s="116">
        <f t="shared" si="1"/>
        <v>0</v>
      </c>
      <c r="H96" s="115"/>
      <c r="I96" s="116">
        <f t="shared" si="24"/>
        <v>0</v>
      </c>
      <c r="J96" s="115"/>
      <c r="K96" s="116">
        <f t="shared" si="25"/>
        <v>0</v>
      </c>
      <c r="L96" s="115"/>
      <c r="M96" s="116">
        <f t="shared" si="26"/>
        <v>0</v>
      </c>
      <c r="N96" s="115"/>
      <c r="O96" s="116">
        <f t="shared" si="27"/>
        <v>0</v>
      </c>
      <c r="P96" s="115"/>
      <c r="Q96" s="116">
        <f t="shared" si="28"/>
        <v>0</v>
      </c>
      <c r="R96" s="115"/>
      <c r="S96" s="116">
        <f t="shared" si="29"/>
        <v>0</v>
      </c>
      <c r="T96" s="115"/>
      <c r="U96" s="116">
        <f t="shared" si="30"/>
        <v>0</v>
      </c>
      <c r="V96" s="115"/>
      <c r="W96" s="116">
        <f t="shared" si="31"/>
        <v>0</v>
      </c>
      <c r="X96" s="115"/>
      <c r="Y96" s="116">
        <f t="shared" si="32"/>
        <v>0</v>
      </c>
      <c r="Z96" s="115"/>
      <c r="AA96" s="116">
        <f t="shared" si="33"/>
        <v>0</v>
      </c>
      <c r="AB96" s="115"/>
      <c r="AC96" s="116">
        <f t="shared" si="12"/>
        <v>0</v>
      </c>
      <c r="AD96" s="115"/>
      <c r="AE96" s="116">
        <f t="shared" si="34"/>
        <v>0</v>
      </c>
      <c r="AF96" s="115"/>
      <c r="AG96" s="116">
        <f t="shared" si="35"/>
        <v>0</v>
      </c>
      <c r="AH96" s="115"/>
      <c r="AI96" s="116">
        <f t="shared" si="36"/>
        <v>0</v>
      </c>
      <c r="AJ96" s="115"/>
      <c r="AK96" s="116">
        <f t="shared" si="37"/>
        <v>0</v>
      </c>
      <c r="AL96" s="115"/>
      <c r="AM96" s="116">
        <f t="shared" si="38"/>
        <v>0</v>
      </c>
      <c r="AN96" s="115"/>
      <c r="AO96" s="116">
        <f t="shared" si="39"/>
        <v>0</v>
      </c>
      <c r="AP96" s="115"/>
      <c r="AQ96" s="116">
        <f t="shared" si="40"/>
        <v>0</v>
      </c>
      <c r="AR96" s="115"/>
      <c r="AS96" s="116">
        <f t="shared" si="41"/>
        <v>0</v>
      </c>
      <c r="AT96" s="115"/>
      <c r="AU96" s="116">
        <f t="shared" si="42"/>
        <v>0</v>
      </c>
      <c r="AV96" s="115"/>
      <c r="AW96" s="116">
        <f t="shared" si="43"/>
        <v>0</v>
      </c>
      <c r="AX96" s="115"/>
      <c r="AY96" s="116">
        <f t="shared" si="22"/>
        <v>0</v>
      </c>
      <c r="AZ96" s="115"/>
      <c r="BA96" s="116">
        <f t="shared" si="44"/>
        <v>0</v>
      </c>
      <c r="BB96" s="115"/>
      <c r="BC96" s="116">
        <f t="shared" si="45"/>
        <v>0</v>
      </c>
      <c r="BD96" s="5">
        <f t="shared" si="58"/>
        <v>0</v>
      </c>
      <c r="BE96" s="109">
        <f t="shared" si="23"/>
        <v>0</v>
      </c>
      <c r="BF96" s="10">
        <f t="shared" si="46"/>
        <v>2</v>
      </c>
      <c r="BG96" s="5">
        <f t="shared" si="47"/>
        <v>0</v>
      </c>
      <c r="BH96" s="315" t="str">
        <f t="shared" si="48"/>
        <v/>
      </c>
      <c r="BI96" s="315" t="str">
        <f t="shared" si="49"/>
        <v/>
      </c>
      <c r="BJ96" s="315"/>
      <c r="BK96" s="109">
        <f t="shared" si="50"/>
        <v>0</v>
      </c>
      <c r="BL96" s="5">
        <f t="shared" si="51"/>
        <v>0</v>
      </c>
      <c r="BM96" s="188">
        <f t="shared" si="52"/>
        <v>0</v>
      </c>
      <c r="BN96" s="59">
        <f t="shared" si="53"/>
        <v>0</v>
      </c>
      <c r="BO96" s="136">
        <f t="shared" si="54"/>
        <v>0</v>
      </c>
      <c r="BP96" s="59">
        <f t="shared" si="55"/>
        <v>0</v>
      </c>
      <c r="BQ96" s="136">
        <f t="shared" si="56"/>
        <v>0</v>
      </c>
      <c r="BR96" s="59">
        <f t="shared" si="57"/>
        <v>0</v>
      </c>
      <c r="BS96" s="81"/>
      <c r="BT96" s="53"/>
      <c r="BU96" s="53"/>
      <c r="BV96" s="53"/>
      <c r="BW96" s="53"/>
      <c r="BX96" s="12"/>
    </row>
    <row r="97" spans="1:76" ht="12.75" customHeight="1" x14ac:dyDescent="0.2">
      <c r="A97" s="3"/>
      <c r="B97" s="5">
        <f t="shared" si="59"/>
        <v>34</v>
      </c>
      <c r="C97" s="364"/>
      <c r="D97" s="365"/>
      <c r="E97" s="13"/>
      <c r="F97" s="115"/>
      <c r="G97" s="116">
        <f t="shared" si="1"/>
        <v>0</v>
      </c>
      <c r="H97" s="115"/>
      <c r="I97" s="116">
        <f t="shared" si="24"/>
        <v>0</v>
      </c>
      <c r="J97" s="115"/>
      <c r="K97" s="116">
        <f t="shared" si="25"/>
        <v>0</v>
      </c>
      <c r="L97" s="115"/>
      <c r="M97" s="116">
        <f t="shared" si="26"/>
        <v>0</v>
      </c>
      <c r="N97" s="115"/>
      <c r="O97" s="116">
        <f t="shared" si="27"/>
        <v>0</v>
      </c>
      <c r="P97" s="115"/>
      <c r="Q97" s="116">
        <f t="shared" si="28"/>
        <v>0</v>
      </c>
      <c r="R97" s="115"/>
      <c r="S97" s="116">
        <f t="shared" si="29"/>
        <v>0</v>
      </c>
      <c r="T97" s="115"/>
      <c r="U97" s="116">
        <f t="shared" si="30"/>
        <v>0</v>
      </c>
      <c r="V97" s="115"/>
      <c r="W97" s="116">
        <f t="shared" si="31"/>
        <v>0</v>
      </c>
      <c r="X97" s="115"/>
      <c r="Y97" s="116">
        <f t="shared" si="32"/>
        <v>0</v>
      </c>
      <c r="Z97" s="115"/>
      <c r="AA97" s="116">
        <f t="shared" si="33"/>
        <v>0</v>
      </c>
      <c r="AB97" s="115"/>
      <c r="AC97" s="116">
        <f t="shared" si="12"/>
        <v>0</v>
      </c>
      <c r="AD97" s="115"/>
      <c r="AE97" s="116">
        <f t="shared" si="34"/>
        <v>0</v>
      </c>
      <c r="AF97" s="115"/>
      <c r="AG97" s="116">
        <f t="shared" si="35"/>
        <v>0</v>
      </c>
      <c r="AH97" s="115"/>
      <c r="AI97" s="116">
        <f t="shared" si="36"/>
        <v>0</v>
      </c>
      <c r="AJ97" s="115"/>
      <c r="AK97" s="116">
        <f t="shared" si="37"/>
        <v>0</v>
      </c>
      <c r="AL97" s="115"/>
      <c r="AM97" s="116">
        <f t="shared" si="38"/>
        <v>0</v>
      </c>
      <c r="AN97" s="115"/>
      <c r="AO97" s="116">
        <f t="shared" si="39"/>
        <v>0</v>
      </c>
      <c r="AP97" s="115"/>
      <c r="AQ97" s="116">
        <f t="shared" si="40"/>
        <v>0</v>
      </c>
      <c r="AR97" s="115"/>
      <c r="AS97" s="116">
        <f t="shared" si="41"/>
        <v>0</v>
      </c>
      <c r="AT97" s="115"/>
      <c r="AU97" s="116">
        <f t="shared" si="42"/>
        <v>0</v>
      </c>
      <c r="AV97" s="115"/>
      <c r="AW97" s="116">
        <f t="shared" si="43"/>
        <v>0</v>
      </c>
      <c r="AX97" s="115"/>
      <c r="AY97" s="116">
        <f t="shared" si="22"/>
        <v>0</v>
      </c>
      <c r="AZ97" s="115"/>
      <c r="BA97" s="116">
        <f t="shared" si="44"/>
        <v>0</v>
      </c>
      <c r="BB97" s="115"/>
      <c r="BC97" s="116">
        <f t="shared" si="45"/>
        <v>0</v>
      </c>
      <c r="BD97" s="5">
        <f t="shared" si="58"/>
        <v>0</v>
      </c>
      <c r="BE97" s="109">
        <f t="shared" si="23"/>
        <v>0</v>
      </c>
      <c r="BF97" s="10">
        <f t="shared" si="46"/>
        <v>2</v>
      </c>
      <c r="BG97" s="5">
        <f t="shared" si="47"/>
        <v>0</v>
      </c>
      <c r="BH97" s="315" t="str">
        <f t="shared" si="48"/>
        <v/>
      </c>
      <c r="BI97" s="315" t="str">
        <f t="shared" si="49"/>
        <v/>
      </c>
      <c r="BJ97" s="315"/>
      <c r="BK97" s="109">
        <f t="shared" si="50"/>
        <v>0</v>
      </c>
      <c r="BL97" s="5">
        <f t="shared" si="51"/>
        <v>0</v>
      </c>
      <c r="BM97" s="188">
        <f t="shared" si="52"/>
        <v>0</v>
      </c>
      <c r="BN97" s="59">
        <f t="shared" si="53"/>
        <v>0</v>
      </c>
      <c r="BO97" s="136">
        <f t="shared" si="54"/>
        <v>0</v>
      </c>
      <c r="BP97" s="59">
        <f t="shared" si="55"/>
        <v>0</v>
      </c>
      <c r="BQ97" s="136">
        <f t="shared" si="56"/>
        <v>0</v>
      </c>
      <c r="BR97" s="59">
        <f t="shared" si="57"/>
        <v>0</v>
      </c>
      <c r="BS97" s="81"/>
      <c r="BT97" s="53"/>
      <c r="BU97" s="53"/>
      <c r="BV97" s="53"/>
      <c r="BW97" s="53"/>
      <c r="BX97" s="12"/>
    </row>
    <row r="98" spans="1:76" ht="12.75" customHeight="1" x14ac:dyDescent="0.2">
      <c r="A98" s="3"/>
      <c r="B98" s="5">
        <f t="shared" si="59"/>
        <v>35</v>
      </c>
      <c r="C98" s="364"/>
      <c r="D98" s="365"/>
      <c r="E98" s="13"/>
      <c r="F98" s="115"/>
      <c r="G98" s="116">
        <f t="shared" si="1"/>
        <v>0</v>
      </c>
      <c r="H98" s="115"/>
      <c r="I98" s="116">
        <f t="shared" si="24"/>
        <v>0</v>
      </c>
      <c r="J98" s="115"/>
      <c r="K98" s="116">
        <f t="shared" si="25"/>
        <v>0</v>
      </c>
      <c r="L98" s="115"/>
      <c r="M98" s="116">
        <f t="shared" si="26"/>
        <v>0</v>
      </c>
      <c r="N98" s="115"/>
      <c r="O98" s="116">
        <f t="shared" si="27"/>
        <v>0</v>
      </c>
      <c r="P98" s="115"/>
      <c r="Q98" s="116">
        <f t="shared" si="28"/>
        <v>0</v>
      </c>
      <c r="R98" s="115"/>
      <c r="S98" s="116">
        <f t="shared" si="29"/>
        <v>0</v>
      </c>
      <c r="T98" s="115"/>
      <c r="U98" s="116">
        <f t="shared" si="30"/>
        <v>0</v>
      </c>
      <c r="V98" s="115"/>
      <c r="W98" s="116">
        <f t="shared" si="31"/>
        <v>0</v>
      </c>
      <c r="X98" s="115"/>
      <c r="Y98" s="116">
        <f t="shared" si="32"/>
        <v>0</v>
      </c>
      <c r="Z98" s="115"/>
      <c r="AA98" s="116">
        <f t="shared" si="33"/>
        <v>0</v>
      </c>
      <c r="AB98" s="115"/>
      <c r="AC98" s="116">
        <f t="shared" si="12"/>
        <v>0</v>
      </c>
      <c r="AD98" s="115"/>
      <c r="AE98" s="116">
        <f t="shared" si="34"/>
        <v>0</v>
      </c>
      <c r="AF98" s="115"/>
      <c r="AG98" s="116">
        <f t="shared" si="35"/>
        <v>0</v>
      </c>
      <c r="AH98" s="115"/>
      <c r="AI98" s="116">
        <f t="shared" si="36"/>
        <v>0</v>
      </c>
      <c r="AJ98" s="115"/>
      <c r="AK98" s="116">
        <f t="shared" si="37"/>
        <v>0</v>
      </c>
      <c r="AL98" s="115"/>
      <c r="AM98" s="116">
        <f t="shared" si="38"/>
        <v>0</v>
      </c>
      <c r="AN98" s="115"/>
      <c r="AO98" s="116">
        <f t="shared" si="39"/>
        <v>0</v>
      </c>
      <c r="AP98" s="115"/>
      <c r="AQ98" s="116">
        <f t="shared" si="40"/>
        <v>0</v>
      </c>
      <c r="AR98" s="115"/>
      <c r="AS98" s="116">
        <f t="shared" si="41"/>
        <v>0</v>
      </c>
      <c r="AT98" s="115"/>
      <c r="AU98" s="116">
        <f t="shared" si="42"/>
        <v>0</v>
      </c>
      <c r="AV98" s="115"/>
      <c r="AW98" s="116">
        <f t="shared" si="43"/>
        <v>0</v>
      </c>
      <c r="AX98" s="115"/>
      <c r="AY98" s="116">
        <f t="shared" si="22"/>
        <v>0</v>
      </c>
      <c r="AZ98" s="115"/>
      <c r="BA98" s="116">
        <f t="shared" si="44"/>
        <v>0</v>
      </c>
      <c r="BB98" s="115"/>
      <c r="BC98" s="116">
        <f t="shared" si="45"/>
        <v>0</v>
      </c>
      <c r="BD98" s="5">
        <f t="shared" si="58"/>
        <v>0</v>
      </c>
      <c r="BE98" s="109">
        <f t="shared" si="23"/>
        <v>0</v>
      </c>
      <c r="BF98" s="10">
        <f t="shared" si="46"/>
        <v>2</v>
      </c>
      <c r="BG98" s="5">
        <f t="shared" si="47"/>
        <v>0</v>
      </c>
      <c r="BH98" s="315" t="str">
        <f t="shared" si="48"/>
        <v/>
      </c>
      <c r="BI98" s="315" t="str">
        <f t="shared" si="49"/>
        <v/>
      </c>
      <c r="BJ98" s="315"/>
      <c r="BK98" s="109">
        <f t="shared" si="50"/>
        <v>0</v>
      </c>
      <c r="BL98" s="5">
        <f t="shared" si="51"/>
        <v>0</v>
      </c>
      <c r="BM98" s="188">
        <f t="shared" si="52"/>
        <v>0</v>
      </c>
      <c r="BN98" s="59">
        <f t="shared" si="53"/>
        <v>0</v>
      </c>
      <c r="BO98" s="136">
        <f t="shared" si="54"/>
        <v>0</v>
      </c>
      <c r="BP98" s="59">
        <f t="shared" si="55"/>
        <v>0</v>
      </c>
      <c r="BQ98" s="136">
        <f t="shared" si="56"/>
        <v>0</v>
      </c>
      <c r="BR98" s="59">
        <f t="shared" si="57"/>
        <v>0</v>
      </c>
      <c r="BS98" s="81"/>
      <c r="BT98" s="53"/>
      <c r="BU98" s="53"/>
      <c r="BV98" s="53"/>
      <c r="BW98" s="53"/>
      <c r="BX98" s="12"/>
    </row>
    <row r="99" spans="1:76" ht="12.75" customHeight="1" x14ac:dyDescent="0.2">
      <c r="A99" s="3"/>
      <c r="B99" s="5">
        <f t="shared" si="59"/>
        <v>36</v>
      </c>
      <c r="C99" s="364"/>
      <c r="D99" s="365"/>
      <c r="E99" s="13"/>
      <c r="F99" s="115"/>
      <c r="G99" s="116">
        <f t="shared" ref="G99:G110" si="60">IF(F99=$F$61,$F$62,0)</f>
        <v>0</v>
      </c>
      <c r="H99" s="115"/>
      <c r="I99" s="116">
        <f t="shared" ref="I99:I110" si="61">IF(H99=$H$61,$H$62,0)</f>
        <v>0</v>
      </c>
      <c r="J99" s="115"/>
      <c r="K99" s="116">
        <f t="shared" ref="K99:K110" si="62">IF(J99=$J$61,$J$62,0)</f>
        <v>0</v>
      </c>
      <c r="L99" s="115"/>
      <c r="M99" s="116">
        <f t="shared" ref="M99:M110" si="63">IF(L99=$L$61,$L$62,0)</f>
        <v>0</v>
      </c>
      <c r="N99" s="115"/>
      <c r="O99" s="116">
        <f t="shared" ref="O99:O110" si="64">IF(N99=$N$61,$N$62,0)</f>
        <v>0</v>
      </c>
      <c r="P99" s="115"/>
      <c r="Q99" s="116">
        <f t="shared" ref="Q99:Q110" si="65">IF(P99=$P$61,$P$62,0)</f>
        <v>0</v>
      </c>
      <c r="R99" s="115"/>
      <c r="S99" s="116">
        <f t="shared" ref="S99:S110" si="66">IF(R99=$R$61,$R$62,0)</f>
        <v>0</v>
      </c>
      <c r="T99" s="115"/>
      <c r="U99" s="116">
        <f t="shared" ref="U99:U110" si="67">IF(T99=$T$61,$T$62,0)</f>
        <v>0</v>
      </c>
      <c r="V99" s="115"/>
      <c r="W99" s="116">
        <f t="shared" ref="W99:W110" si="68">IF(V99=$V$61,$V$62,0)</f>
        <v>0</v>
      </c>
      <c r="X99" s="115"/>
      <c r="Y99" s="116">
        <f t="shared" ref="Y99:Y110" si="69">IF(X99=$X$61,$X$62,0)</f>
        <v>0</v>
      </c>
      <c r="Z99" s="115"/>
      <c r="AA99" s="116">
        <f t="shared" ref="AA99:AA110" si="70">IF(Z99=$Z$61,$Z$62,0)</f>
        <v>0</v>
      </c>
      <c r="AB99" s="115"/>
      <c r="AC99" s="116">
        <f t="shared" si="12"/>
        <v>0</v>
      </c>
      <c r="AD99" s="115"/>
      <c r="AE99" s="116">
        <f t="shared" ref="AE99:AE110" si="71">IF(AD99=$AD$61,$AD$62,0)</f>
        <v>0</v>
      </c>
      <c r="AF99" s="115"/>
      <c r="AG99" s="116">
        <f t="shared" si="35"/>
        <v>0</v>
      </c>
      <c r="AH99" s="115"/>
      <c r="AI99" s="116">
        <f t="shared" ref="AI99:AI110" si="72">IF(AH99=$AH$61,$AH$62,0)</f>
        <v>0</v>
      </c>
      <c r="AJ99" s="115"/>
      <c r="AK99" s="116">
        <f t="shared" ref="AK99:AK110" si="73">IF(AJ99=$AJ$61,$AJ$62,0)</f>
        <v>0</v>
      </c>
      <c r="AL99" s="115"/>
      <c r="AM99" s="116">
        <f t="shared" ref="AM99:AM110" si="74">IF(AL99=$AL$61,$AL$62,0)</f>
        <v>0</v>
      </c>
      <c r="AN99" s="115"/>
      <c r="AO99" s="116">
        <f t="shared" ref="AO99:AO110" si="75">IF(AN99=$AN$61,$AN$62,0)</f>
        <v>0</v>
      </c>
      <c r="AP99" s="115"/>
      <c r="AQ99" s="116">
        <f t="shared" ref="AQ99:AQ110" si="76">IF(AP99=$AP$61,$AP$62,0)</f>
        <v>0</v>
      </c>
      <c r="AR99" s="115"/>
      <c r="AS99" s="116">
        <f t="shared" ref="AS99:AS110" si="77">IF(AR99=$AR$61,$AR$62,0)</f>
        <v>0</v>
      </c>
      <c r="AT99" s="115"/>
      <c r="AU99" s="116">
        <f t="shared" ref="AU99:AU110" si="78">IF(AT99=$AT$61,$AT$62,0)</f>
        <v>0</v>
      </c>
      <c r="AV99" s="115"/>
      <c r="AW99" s="116">
        <f t="shared" ref="AW99:BA110" si="79">IF(AV99=$AV$61,$AV$62,0)</f>
        <v>0</v>
      </c>
      <c r="AX99" s="115"/>
      <c r="AY99" s="116">
        <f t="shared" si="22"/>
        <v>0</v>
      </c>
      <c r="AZ99" s="115"/>
      <c r="BA99" s="116">
        <f t="shared" si="79"/>
        <v>0</v>
      </c>
      <c r="BB99" s="115"/>
      <c r="BC99" s="116">
        <f t="shared" ref="BC99" si="80">IF(BB99=$AV$61,$AV$62,0)</f>
        <v>0</v>
      </c>
      <c r="BD99" s="5">
        <f t="shared" si="58"/>
        <v>0</v>
      </c>
      <c r="BE99" s="109">
        <f t="shared" si="23"/>
        <v>0</v>
      </c>
      <c r="BF99" s="10">
        <f t="shared" si="46"/>
        <v>2</v>
      </c>
      <c r="BG99" s="5">
        <f t="shared" si="47"/>
        <v>0</v>
      </c>
      <c r="BH99" s="315" t="str">
        <f t="shared" si="48"/>
        <v/>
      </c>
      <c r="BI99" s="315" t="str">
        <f t="shared" si="49"/>
        <v/>
      </c>
      <c r="BJ99" s="315"/>
      <c r="BK99" s="109">
        <f t="shared" si="50"/>
        <v>0</v>
      </c>
      <c r="BL99" s="5">
        <f t="shared" si="51"/>
        <v>0</v>
      </c>
      <c r="BM99" s="188">
        <f t="shared" si="52"/>
        <v>0</v>
      </c>
      <c r="BN99" s="59">
        <f t="shared" si="53"/>
        <v>0</v>
      </c>
      <c r="BO99" s="136">
        <f t="shared" si="54"/>
        <v>0</v>
      </c>
      <c r="BP99" s="59">
        <f t="shared" si="55"/>
        <v>0</v>
      </c>
      <c r="BQ99" s="136">
        <f t="shared" si="56"/>
        <v>0</v>
      </c>
      <c r="BR99" s="59">
        <f t="shared" si="57"/>
        <v>0</v>
      </c>
      <c r="BS99" s="81"/>
      <c r="BT99" s="53"/>
      <c r="BU99" s="53"/>
      <c r="BV99" s="53"/>
      <c r="BW99" s="53"/>
      <c r="BX99" s="12"/>
    </row>
    <row r="100" spans="1:76" ht="12.75" customHeight="1" x14ac:dyDescent="0.2">
      <c r="A100" s="3"/>
      <c r="B100" s="5">
        <f t="shared" si="59"/>
        <v>37</v>
      </c>
      <c r="C100" s="364"/>
      <c r="D100" s="365"/>
      <c r="E100" s="13"/>
      <c r="F100" s="115"/>
      <c r="G100" s="116">
        <f t="shared" si="60"/>
        <v>0</v>
      </c>
      <c r="H100" s="115"/>
      <c r="I100" s="116">
        <f t="shared" si="61"/>
        <v>0</v>
      </c>
      <c r="J100" s="115"/>
      <c r="K100" s="116">
        <f t="shared" si="62"/>
        <v>0</v>
      </c>
      <c r="L100" s="115"/>
      <c r="M100" s="116">
        <f t="shared" si="63"/>
        <v>0</v>
      </c>
      <c r="N100" s="115"/>
      <c r="O100" s="116">
        <f t="shared" si="64"/>
        <v>0</v>
      </c>
      <c r="P100" s="115"/>
      <c r="Q100" s="116">
        <f t="shared" si="65"/>
        <v>0</v>
      </c>
      <c r="R100" s="115"/>
      <c r="S100" s="116">
        <f t="shared" si="66"/>
        <v>0</v>
      </c>
      <c r="T100" s="115"/>
      <c r="U100" s="116">
        <f t="shared" si="67"/>
        <v>0</v>
      </c>
      <c r="V100" s="115"/>
      <c r="W100" s="116">
        <f t="shared" si="68"/>
        <v>0</v>
      </c>
      <c r="X100" s="115"/>
      <c r="Y100" s="116">
        <f t="shared" si="69"/>
        <v>0</v>
      </c>
      <c r="Z100" s="115"/>
      <c r="AA100" s="116">
        <f t="shared" si="70"/>
        <v>0</v>
      </c>
      <c r="AB100" s="115"/>
      <c r="AC100" s="116">
        <f t="shared" si="12"/>
        <v>0</v>
      </c>
      <c r="AD100" s="115"/>
      <c r="AE100" s="116">
        <f t="shared" si="71"/>
        <v>0</v>
      </c>
      <c r="AF100" s="115"/>
      <c r="AG100" s="116">
        <f t="shared" si="35"/>
        <v>0</v>
      </c>
      <c r="AH100" s="115"/>
      <c r="AI100" s="116">
        <f t="shared" si="72"/>
        <v>0</v>
      </c>
      <c r="AJ100" s="115"/>
      <c r="AK100" s="116">
        <f t="shared" si="73"/>
        <v>0</v>
      </c>
      <c r="AL100" s="115"/>
      <c r="AM100" s="116">
        <f t="shared" si="74"/>
        <v>0</v>
      </c>
      <c r="AN100" s="115"/>
      <c r="AO100" s="116">
        <f t="shared" si="75"/>
        <v>0</v>
      </c>
      <c r="AP100" s="115"/>
      <c r="AQ100" s="116">
        <f t="shared" si="76"/>
        <v>0</v>
      </c>
      <c r="AR100" s="115"/>
      <c r="AS100" s="116">
        <f t="shared" si="77"/>
        <v>0</v>
      </c>
      <c r="AT100" s="115"/>
      <c r="AU100" s="116">
        <f t="shared" si="78"/>
        <v>0</v>
      </c>
      <c r="AV100" s="115"/>
      <c r="AW100" s="116">
        <f t="shared" si="79"/>
        <v>0</v>
      </c>
      <c r="AX100" s="115"/>
      <c r="AY100" s="116">
        <f t="shared" si="22"/>
        <v>0</v>
      </c>
      <c r="AZ100" s="115"/>
      <c r="BA100" s="116">
        <f t="shared" si="79"/>
        <v>0</v>
      </c>
      <c r="BB100" s="115"/>
      <c r="BC100" s="116">
        <f t="shared" si="45"/>
        <v>0</v>
      </c>
      <c r="BD100" s="5">
        <f t="shared" si="58"/>
        <v>0</v>
      </c>
      <c r="BE100" s="109">
        <f t="shared" si="23"/>
        <v>0</v>
      </c>
      <c r="BF100" s="10">
        <f t="shared" si="46"/>
        <v>2</v>
      </c>
      <c r="BG100" s="5">
        <f t="shared" si="47"/>
        <v>0</v>
      </c>
      <c r="BH100" s="315" t="str">
        <f t="shared" si="48"/>
        <v/>
      </c>
      <c r="BI100" s="315" t="str">
        <f t="shared" si="49"/>
        <v/>
      </c>
      <c r="BJ100" s="315"/>
      <c r="BK100" s="109">
        <f t="shared" si="50"/>
        <v>0</v>
      </c>
      <c r="BL100" s="5">
        <f t="shared" si="51"/>
        <v>0</v>
      </c>
      <c r="BM100" s="188">
        <f t="shared" si="52"/>
        <v>0</v>
      </c>
      <c r="BN100" s="59">
        <f t="shared" si="53"/>
        <v>0</v>
      </c>
      <c r="BO100" s="136">
        <f t="shared" si="54"/>
        <v>0</v>
      </c>
      <c r="BP100" s="59">
        <f t="shared" si="55"/>
        <v>0</v>
      </c>
      <c r="BQ100" s="136">
        <f t="shared" si="56"/>
        <v>0</v>
      </c>
      <c r="BR100" s="59">
        <f t="shared" si="57"/>
        <v>0</v>
      </c>
      <c r="BS100" s="81"/>
      <c r="BT100" s="53"/>
      <c r="BU100" s="53"/>
      <c r="BV100" s="53"/>
      <c r="BW100" s="53"/>
      <c r="BX100" s="12"/>
    </row>
    <row r="101" spans="1:76" ht="12.75" customHeight="1" x14ac:dyDescent="0.2">
      <c r="A101" s="3"/>
      <c r="B101" s="5">
        <f t="shared" si="59"/>
        <v>38</v>
      </c>
      <c r="C101" s="364"/>
      <c r="D101" s="365"/>
      <c r="E101" s="13"/>
      <c r="F101" s="115"/>
      <c r="G101" s="116">
        <f t="shared" si="60"/>
        <v>0</v>
      </c>
      <c r="H101" s="115"/>
      <c r="I101" s="116">
        <f t="shared" si="61"/>
        <v>0</v>
      </c>
      <c r="J101" s="115"/>
      <c r="K101" s="116">
        <f t="shared" si="62"/>
        <v>0</v>
      </c>
      <c r="L101" s="115"/>
      <c r="M101" s="116">
        <f t="shared" si="63"/>
        <v>0</v>
      </c>
      <c r="N101" s="115"/>
      <c r="O101" s="116">
        <f t="shared" si="64"/>
        <v>0</v>
      </c>
      <c r="P101" s="115"/>
      <c r="Q101" s="116">
        <f t="shared" si="65"/>
        <v>0</v>
      </c>
      <c r="R101" s="115"/>
      <c r="S101" s="116">
        <f t="shared" si="66"/>
        <v>0</v>
      </c>
      <c r="T101" s="115"/>
      <c r="U101" s="116">
        <f t="shared" si="67"/>
        <v>0</v>
      </c>
      <c r="V101" s="115"/>
      <c r="W101" s="116">
        <f t="shared" si="68"/>
        <v>0</v>
      </c>
      <c r="X101" s="115"/>
      <c r="Y101" s="116">
        <f t="shared" si="69"/>
        <v>0</v>
      </c>
      <c r="Z101" s="115"/>
      <c r="AA101" s="116">
        <f t="shared" si="70"/>
        <v>0</v>
      </c>
      <c r="AB101" s="115"/>
      <c r="AC101" s="116">
        <f t="shared" si="12"/>
        <v>0</v>
      </c>
      <c r="AD101" s="115"/>
      <c r="AE101" s="116">
        <f t="shared" si="71"/>
        <v>0</v>
      </c>
      <c r="AF101" s="115"/>
      <c r="AG101" s="116">
        <f t="shared" si="35"/>
        <v>0</v>
      </c>
      <c r="AH101" s="115"/>
      <c r="AI101" s="116">
        <f t="shared" si="72"/>
        <v>0</v>
      </c>
      <c r="AJ101" s="115"/>
      <c r="AK101" s="116">
        <f t="shared" si="73"/>
        <v>0</v>
      </c>
      <c r="AL101" s="115"/>
      <c r="AM101" s="116">
        <f t="shared" si="74"/>
        <v>0</v>
      </c>
      <c r="AN101" s="115"/>
      <c r="AO101" s="116">
        <f t="shared" si="75"/>
        <v>0</v>
      </c>
      <c r="AP101" s="115"/>
      <c r="AQ101" s="116">
        <f t="shared" si="76"/>
        <v>0</v>
      </c>
      <c r="AR101" s="115"/>
      <c r="AS101" s="116">
        <f t="shared" si="77"/>
        <v>0</v>
      </c>
      <c r="AT101" s="115"/>
      <c r="AU101" s="116">
        <f t="shared" si="78"/>
        <v>0</v>
      </c>
      <c r="AV101" s="115"/>
      <c r="AW101" s="116">
        <f t="shared" si="79"/>
        <v>0</v>
      </c>
      <c r="AX101" s="115"/>
      <c r="AY101" s="116">
        <f t="shared" si="22"/>
        <v>0</v>
      </c>
      <c r="AZ101" s="115"/>
      <c r="BA101" s="116">
        <f t="shared" si="79"/>
        <v>0</v>
      </c>
      <c r="BB101" s="115"/>
      <c r="BC101" s="116">
        <f t="shared" si="45"/>
        <v>0</v>
      </c>
      <c r="BD101" s="5">
        <f t="shared" si="58"/>
        <v>0</v>
      </c>
      <c r="BE101" s="109">
        <f t="shared" si="23"/>
        <v>0</v>
      </c>
      <c r="BF101" s="10">
        <f t="shared" si="46"/>
        <v>2</v>
      </c>
      <c r="BG101" s="5">
        <f t="shared" si="47"/>
        <v>0</v>
      </c>
      <c r="BH101" s="315" t="str">
        <f t="shared" si="48"/>
        <v/>
      </c>
      <c r="BI101" s="315" t="str">
        <f t="shared" si="49"/>
        <v/>
      </c>
      <c r="BJ101" s="315"/>
      <c r="BK101" s="109">
        <f t="shared" si="50"/>
        <v>0</v>
      </c>
      <c r="BL101" s="5">
        <f t="shared" si="51"/>
        <v>0</v>
      </c>
      <c r="BM101" s="188">
        <f t="shared" si="52"/>
        <v>0</v>
      </c>
      <c r="BN101" s="59">
        <f t="shared" si="53"/>
        <v>0</v>
      </c>
      <c r="BO101" s="136">
        <f t="shared" si="54"/>
        <v>0</v>
      </c>
      <c r="BP101" s="59">
        <f t="shared" si="55"/>
        <v>0</v>
      </c>
      <c r="BQ101" s="136">
        <f t="shared" si="56"/>
        <v>0</v>
      </c>
      <c r="BR101" s="59">
        <f t="shared" si="57"/>
        <v>0</v>
      </c>
      <c r="BS101" s="81"/>
      <c r="BT101" s="53"/>
      <c r="BU101" s="53"/>
      <c r="BV101" s="53"/>
      <c r="BW101" s="53"/>
      <c r="BX101" s="12"/>
    </row>
    <row r="102" spans="1:76" ht="12.75" customHeight="1" x14ac:dyDescent="0.2">
      <c r="A102" s="3"/>
      <c r="B102" s="5">
        <f t="shared" si="59"/>
        <v>39</v>
      </c>
      <c r="C102" s="364"/>
      <c r="D102" s="365"/>
      <c r="E102" s="13"/>
      <c r="F102" s="115"/>
      <c r="G102" s="116">
        <f t="shared" si="60"/>
        <v>0</v>
      </c>
      <c r="H102" s="115"/>
      <c r="I102" s="116">
        <f t="shared" si="61"/>
        <v>0</v>
      </c>
      <c r="J102" s="115"/>
      <c r="K102" s="116">
        <f t="shared" si="62"/>
        <v>0</v>
      </c>
      <c r="L102" s="115"/>
      <c r="M102" s="116">
        <f t="shared" si="63"/>
        <v>0</v>
      </c>
      <c r="N102" s="115"/>
      <c r="O102" s="116">
        <f t="shared" si="64"/>
        <v>0</v>
      </c>
      <c r="P102" s="115"/>
      <c r="Q102" s="116">
        <f t="shared" si="65"/>
        <v>0</v>
      </c>
      <c r="R102" s="115"/>
      <c r="S102" s="116">
        <f t="shared" si="66"/>
        <v>0</v>
      </c>
      <c r="T102" s="115"/>
      <c r="U102" s="116">
        <f t="shared" si="67"/>
        <v>0</v>
      </c>
      <c r="V102" s="115"/>
      <c r="W102" s="116">
        <f t="shared" si="68"/>
        <v>0</v>
      </c>
      <c r="X102" s="115"/>
      <c r="Y102" s="116">
        <f t="shared" si="69"/>
        <v>0</v>
      </c>
      <c r="Z102" s="115"/>
      <c r="AA102" s="116">
        <f t="shared" si="70"/>
        <v>0</v>
      </c>
      <c r="AB102" s="115"/>
      <c r="AC102" s="116">
        <f t="shared" si="12"/>
        <v>0</v>
      </c>
      <c r="AD102" s="115"/>
      <c r="AE102" s="116">
        <f t="shared" si="71"/>
        <v>0</v>
      </c>
      <c r="AF102" s="115"/>
      <c r="AG102" s="116">
        <f t="shared" si="35"/>
        <v>0</v>
      </c>
      <c r="AH102" s="115"/>
      <c r="AI102" s="116">
        <f t="shared" si="72"/>
        <v>0</v>
      </c>
      <c r="AJ102" s="115"/>
      <c r="AK102" s="116">
        <f t="shared" si="73"/>
        <v>0</v>
      </c>
      <c r="AL102" s="115"/>
      <c r="AM102" s="116">
        <f t="shared" si="74"/>
        <v>0</v>
      </c>
      <c r="AN102" s="115"/>
      <c r="AO102" s="116">
        <f t="shared" si="75"/>
        <v>0</v>
      </c>
      <c r="AP102" s="115"/>
      <c r="AQ102" s="116">
        <f t="shared" si="76"/>
        <v>0</v>
      </c>
      <c r="AR102" s="115"/>
      <c r="AS102" s="116">
        <f t="shared" si="77"/>
        <v>0</v>
      </c>
      <c r="AT102" s="115"/>
      <c r="AU102" s="116">
        <f t="shared" si="78"/>
        <v>0</v>
      </c>
      <c r="AV102" s="115"/>
      <c r="AW102" s="116">
        <f t="shared" si="79"/>
        <v>0</v>
      </c>
      <c r="AX102" s="115"/>
      <c r="AY102" s="116">
        <f t="shared" si="22"/>
        <v>0</v>
      </c>
      <c r="AZ102" s="115"/>
      <c r="BA102" s="116">
        <f t="shared" si="79"/>
        <v>0</v>
      </c>
      <c r="BB102" s="115"/>
      <c r="BC102" s="116">
        <f t="shared" si="45"/>
        <v>0</v>
      </c>
      <c r="BD102" s="5">
        <f t="shared" si="58"/>
        <v>0</v>
      </c>
      <c r="BE102" s="109">
        <f t="shared" si="23"/>
        <v>0</v>
      </c>
      <c r="BF102" s="10">
        <f t="shared" si="46"/>
        <v>2</v>
      </c>
      <c r="BG102" s="5">
        <f t="shared" si="47"/>
        <v>0</v>
      </c>
      <c r="BH102" s="315" t="str">
        <f t="shared" si="48"/>
        <v/>
      </c>
      <c r="BI102" s="315" t="str">
        <f t="shared" si="49"/>
        <v/>
      </c>
      <c r="BJ102" s="315"/>
      <c r="BK102" s="109">
        <f t="shared" si="50"/>
        <v>0</v>
      </c>
      <c r="BL102" s="5">
        <f t="shared" si="51"/>
        <v>0</v>
      </c>
      <c r="BM102" s="188">
        <f t="shared" si="52"/>
        <v>0</v>
      </c>
      <c r="BN102" s="59">
        <f t="shared" si="53"/>
        <v>0</v>
      </c>
      <c r="BO102" s="136">
        <f t="shared" si="54"/>
        <v>0</v>
      </c>
      <c r="BP102" s="59">
        <f t="shared" si="55"/>
        <v>0</v>
      </c>
      <c r="BQ102" s="136">
        <f t="shared" si="56"/>
        <v>0</v>
      </c>
      <c r="BR102" s="59">
        <f t="shared" si="57"/>
        <v>0</v>
      </c>
      <c r="BS102" s="81"/>
      <c r="BT102" s="53"/>
      <c r="BU102" s="53"/>
      <c r="BV102" s="53"/>
      <c r="BW102" s="53"/>
      <c r="BX102" s="12"/>
    </row>
    <row r="103" spans="1:76" ht="12.75" customHeight="1" x14ac:dyDescent="0.2">
      <c r="A103" s="3"/>
      <c r="B103" s="5">
        <f t="shared" si="59"/>
        <v>40</v>
      </c>
      <c r="C103" s="364"/>
      <c r="D103" s="365"/>
      <c r="E103" s="13"/>
      <c r="F103" s="115"/>
      <c r="G103" s="116">
        <f t="shared" si="60"/>
        <v>0</v>
      </c>
      <c r="H103" s="115"/>
      <c r="I103" s="116">
        <f t="shared" si="61"/>
        <v>0</v>
      </c>
      <c r="J103" s="115"/>
      <c r="K103" s="116">
        <f t="shared" si="62"/>
        <v>0</v>
      </c>
      <c r="L103" s="115"/>
      <c r="M103" s="116">
        <f t="shared" si="63"/>
        <v>0</v>
      </c>
      <c r="N103" s="115"/>
      <c r="O103" s="116">
        <f t="shared" si="64"/>
        <v>0</v>
      </c>
      <c r="P103" s="115"/>
      <c r="Q103" s="116">
        <f t="shared" si="65"/>
        <v>0</v>
      </c>
      <c r="R103" s="115"/>
      <c r="S103" s="116">
        <f t="shared" si="66"/>
        <v>0</v>
      </c>
      <c r="T103" s="115"/>
      <c r="U103" s="116">
        <f t="shared" si="67"/>
        <v>0</v>
      </c>
      <c r="V103" s="115"/>
      <c r="W103" s="116">
        <f t="shared" si="68"/>
        <v>0</v>
      </c>
      <c r="X103" s="115"/>
      <c r="Y103" s="116">
        <f t="shared" si="69"/>
        <v>0</v>
      </c>
      <c r="Z103" s="115"/>
      <c r="AA103" s="116">
        <f t="shared" si="70"/>
        <v>0</v>
      </c>
      <c r="AB103" s="115"/>
      <c r="AC103" s="116">
        <f t="shared" si="12"/>
        <v>0</v>
      </c>
      <c r="AD103" s="115"/>
      <c r="AE103" s="116">
        <f t="shared" si="71"/>
        <v>0</v>
      </c>
      <c r="AF103" s="115"/>
      <c r="AG103" s="116">
        <f t="shared" si="35"/>
        <v>0</v>
      </c>
      <c r="AH103" s="115"/>
      <c r="AI103" s="116">
        <f t="shared" si="72"/>
        <v>0</v>
      </c>
      <c r="AJ103" s="115"/>
      <c r="AK103" s="116">
        <f t="shared" si="73"/>
        <v>0</v>
      </c>
      <c r="AL103" s="115"/>
      <c r="AM103" s="116">
        <f t="shared" si="74"/>
        <v>0</v>
      </c>
      <c r="AN103" s="115"/>
      <c r="AO103" s="116">
        <f t="shared" si="75"/>
        <v>0</v>
      </c>
      <c r="AP103" s="115"/>
      <c r="AQ103" s="116">
        <f t="shared" si="76"/>
        <v>0</v>
      </c>
      <c r="AR103" s="115"/>
      <c r="AS103" s="116">
        <f t="shared" si="77"/>
        <v>0</v>
      </c>
      <c r="AT103" s="115"/>
      <c r="AU103" s="116">
        <f t="shared" si="78"/>
        <v>0</v>
      </c>
      <c r="AV103" s="115"/>
      <c r="AW103" s="116">
        <f t="shared" si="79"/>
        <v>0</v>
      </c>
      <c r="AX103" s="115"/>
      <c r="AY103" s="116">
        <f t="shared" si="22"/>
        <v>0</v>
      </c>
      <c r="AZ103" s="115"/>
      <c r="BA103" s="116">
        <f t="shared" si="79"/>
        <v>0</v>
      </c>
      <c r="BB103" s="115"/>
      <c r="BC103" s="116">
        <f t="shared" si="45"/>
        <v>0</v>
      </c>
      <c r="BD103" s="5">
        <f t="shared" si="58"/>
        <v>0</v>
      </c>
      <c r="BE103" s="109">
        <f t="shared" si="23"/>
        <v>0</v>
      </c>
      <c r="BF103" s="10">
        <f t="shared" si="46"/>
        <v>2</v>
      </c>
      <c r="BG103" s="5">
        <f t="shared" si="47"/>
        <v>0</v>
      </c>
      <c r="BH103" s="315" t="str">
        <f t="shared" si="48"/>
        <v/>
      </c>
      <c r="BI103" s="315" t="str">
        <f t="shared" si="49"/>
        <v/>
      </c>
      <c r="BJ103" s="315"/>
      <c r="BK103" s="109">
        <f t="shared" si="50"/>
        <v>0</v>
      </c>
      <c r="BL103" s="5">
        <f t="shared" si="51"/>
        <v>0</v>
      </c>
      <c r="BM103" s="188">
        <f t="shared" si="52"/>
        <v>0</v>
      </c>
      <c r="BN103" s="59">
        <f t="shared" si="53"/>
        <v>0</v>
      </c>
      <c r="BO103" s="136">
        <f t="shared" si="54"/>
        <v>0</v>
      </c>
      <c r="BP103" s="59">
        <f t="shared" si="55"/>
        <v>0</v>
      </c>
      <c r="BQ103" s="136">
        <f t="shared" si="56"/>
        <v>0</v>
      </c>
      <c r="BR103" s="59">
        <f t="shared" si="57"/>
        <v>0</v>
      </c>
      <c r="BS103" s="81"/>
      <c r="BT103" s="53"/>
      <c r="BU103" s="53"/>
      <c r="BV103" s="53"/>
      <c r="BW103" s="53"/>
      <c r="BX103" s="12"/>
    </row>
    <row r="104" spans="1:76" ht="12.75" customHeight="1" x14ac:dyDescent="0.2">
      <c r="A104" s="3"/>
      <c r="B104" s="5">
        <f t="shared" si="59"/>
        <v>41</v>
      </c>
      <c r="C104" s="364"/>
      <c r="D104" s="365"/>
      <c r="E104" s="13"/>
      <c r="F104" s="115"/>
      <c r="G104" s="116">
        <f t="shared" si="60"/>
        <v>0</v>
      </c>
      <c r="H104" s="115"/>
      <c r="I104" s="116">
        <f t="shared" si="61"/>
        <v>0</v>
      </c>
      <c r="J104" s="115"/>
      <c r="K104" s="116">
        <f t="shared" si="62"/>
        <v>0</v>
      </c>
      <c r="L104" s="115"/>
      <c r="M104" s="116">
        <f t="shared" si="63"/>
        <v>0</v>
      </c>
      <c r="N104" s="115"/>
      <c r="O104" s="116">
        <f t="shared" si="64"/>
        <v>0</v>
      </c>
      <c r="P104" s="115"/>
      <c r="Q104" s="116">
        <f t="shared" si="65"/>
        <v>0</v>
      </c>
      <c r="R104" s="115"/>
      <c r="S104" s="116">
        <f t="shared" si="66"/>
        <v>0</v>
      </c>
      <c r="T104" s="115"/>
      <c r="U104" s="116">
        <f t="shared" si="67"/>
        <v>0</v>
      </c>
      <c r="V104" s="115"/>
      <c r="W104" s="116">
        <f t="shared" si="68"/>
        <v>0</v>
      </c>
      <c r="X104" s="115"/>
      <c r="Y104" s="116">
        <f t="shared" si="69"/>
        <v>0</v>
      </c>
      <c r="Z104" s="115"/>
      <c r="AA104" s="116">
        <f t="shared" si="70"/>
        <v>0</v>
      </c>
      <c r="AB104" s="115"/>
      <c r="AC104" s="116">
        <f t="shared" si="12"/>
        <v>0</v>
      </c>
      <c r="AD104" s="115"/>
      <c r="AE104" s="116">
        <f t="shared" si="71"/>
        <v>0</v>
      </c>
      <c r="AF104" s="115"/>
      <c r="AG104" s="116">
        <f t="shared" si="35"/>
        <v>0</v>
      </c>
      <c r="AH104" s="115"/>
      <c r="AI104" s="116">
        <f t="shared" si="72"/>
        <v>0</v>
      </c>
      <c r="AJ104" s="115"/>
      <c r="AK104" s="116">
        <f t="shared" si="73"/>
        <v>0</v>
      </c>
      <c r="AL104" s="115"/>
      <c r="AM104" s="116">
        <f t="shared" si="74"/>
        <v>0</v>
      </c>
      <c r="AN104" s="115"/>
      <c r="AO104" s="116">
        <f t="shared" si="75"/>
        <v>0</v>
      </c>
      <c r="AP104" s="115"/>
      <c r="AQ104" s="116">
        <f t="shared" si="76"/>
        <v>0</v>
      </c>
      <c r="AR104" s="115"/>
      <c r="AS104" s="116">
        <f t="shared" si="77"/>
        <v>0</v>
      </c>
      <c r="AT104" s="115"/>
      <c r="AU104" s="116">
        <f t="shared" si="78"/>
        <v>0</v>
      </c>
      <c r="AV104" s="115"/>
      <c r="AW104" s="116">
        <f t="shared" si="79"/>
        <v>0</v>
      </c>
      <c r="AX104" s="115"/>
      <c r="AY104" s="116">
        <f t="shared" si="22"/>
        <v>0</v>
      </c>
      <c r="AZ104" s="115"/>
      <c r="BA104" s="116">
        <f t="shared" si="79"/>
        <v>0</v>
      </c>
      <c r="BB104" s="115"/>
      <c r="BC104" s="116">
        <f t="shared" si="45"/>
        <v>0</v>
      </c>
      <c r="BD104" s="5">
        <f t="shared" si="58"/>
        <v>0</v>
      </c>
      <c r="BE104" s="109">
        <f t="shared" si="23"/>
        <v>0</v>
      </c>
      <c r="BF104" s="10">
        <f t="shared" si="46"/>
        <v>2</v>
      </c>
      <c r="BG104" s="5">
        <f t="shared" si="47"/>
        <v>0</v>
      </c>
      <c r="BH104" s="315" t="str">
        <f t="shared" si="48"/>
        <v/>
      </c>
      <c r="BI104" s="315" t="str">
        <f t="shared" si="49"/>
        <v/>
      </c>
      <c r="BJ104" s="315"/>
      <c r="BK104" s="109">
        <f t="shared" si="50"/>
        <v>0</v>
      </c>
      <c r="BL104" s="5">
        <f t="shared" si="51"/>
        <v>0</v>
      </c>
      <c r="BM104" s="188">
        <f t="shared" si="52"/>
        <v>0</v>
      </c>
      <c r="BN104" s="59">
        <f t="shared" si="53"/>
        <v>0</v>
      </c>
      <c r="BO104" s="136">
        <f t="shared" si="54"/>
        <v>0</v>
      </c>
      <c r="BP104" s="59">
        <f t="shared" si="55"/>
        <v>0</v>
      </c>
      <c r="BQ104" s="136">
        <f t="shared" si="56"/>
        <v>0</v>
      </c>
      <c r="BR104" s="59">
        <f t="shared" si="57"/>
        <v>0</v>
      </c>
      <c r="BS104" s="81"/>
      <c r="BT104" s="53"/>
      <c r="BU104" s="53"/>
      <c r="BV104" s="53"/>
      <c r="BW104" s="53"/>
      <c r="BX104" s="12"/>
    </row>
    <row r="105" spans="1:76" ht="12.75" customHeight="1" x14ac:dyDescent="0.2">
      <c r="A105" s="3"/>
      <c r="B105" s="5">
        <f t="shared" si="59"/>
        <v>42</v>
      </c>
      <c r="C105" s="364"/>
      <c r="D105" s="365"/>
      <c r="E105" s="13"/>
      <c r="F105" s="115"/>
      <c r="G105" s="116">
        <f t="shared" si="60"/>
        <v>0</v>
      </c>
      <c r="H105" s="115"/>
      <c r="I105" s="116">
        <f t="shared" si="61"/>
        <v>0</v>
      </c>
      <c r="J105" s="115"/>
      <c r="K105" s="116">
        <f t="shared" si="62"/>
        <v>0</v>
      </c>
      <c r="L105" s="115"/>
      <c r="M105" s="116">
        <f t="shared" si="63"/>
        <v>0</v>
      </c>
      <c r="N105" s="115"/>
      <c r="O105" s="116">
        <f t="shared" si="64"/>
        <v>0</v>
      </c>
      <c r="P105" s="115"/>
      <c r="Q105" s="116">
        <f t="shared" si="65"/>
        <v>0</v>
      </c>
      <c r="R105" s="115"/>
      <c r="S105" s="116">
        <f t="shared" si="66"/>
        <v>0</v>
      </c>
      <c r="T105" s="115"/>
      <c r="U105" s="116">
        <f t="shared" si="67"/>
        <v>0</v>
      </c>
      <c r="V105" s="115"/>
      <c r="W105" s="116">
        <f t="shared" si="68"/>
        <v>0</v>
      </c>
      <c r="X105" s="115"/>
      <c r="Y105" s="116">
        <f t="shared" si="69"/>
        <v>0</v>
      </c>
      <c r="Z105" s="115"/>
      <c r="AA105" s="116">
        <f t="shared" si="70"/>
        <v>0</v>
      </c>
      <c r="AB105" s="115"/>
      <c r="AC105" s="116">
        <f t="shared" si="12"/>
        <v>0</v>
      </c>
      <c r="AD105" s="115"/>
      <c r="AE105" s="116">
        <f t="shared" si="71"/>
        <v>0</v>
      </c>
      <c r="AF105" s="115"/>
      <c r="AG105" s="116">
        <f t="shared" si="35"/>
        <v>0</v>
      </c>
      <c r="AH105" s="115"/>
      <c r="AI105" s="116">
        <f t="shared" si="72"/>
        <v>0</v>
      </c>
      <c r="AJ105" s="115"/>
      <c r="AK105" s="116">
        <f t="shared" si="73"/>
        <v>0</v>
      </c>
      <c r="AL105" s="115"/>
      <c r="AM105" s="116">
        <f t="shared" si="74"/>
        <v>0</v>
      </c>
      <c r="AN105" s="115"/>
      <c r="AO105" s="116">
        <f t="shared" si="75"/>
        <v>0</v>
      </c>
      <c r="AP105" s="115"/>
      <c r="AQ105" s="116">
        <f t="shared" si="76"/>
        <v>0</v>
      </c>
      <c r="AR105" s="115"/>
      <c r="AS105" s="116">
        <f t="shared" si="77"/>
        <v>0</v>
      </c>
      <c r="AT105" s="115"/>
      <c r="AU105" s="116">
        <f t="shared" si="78"/>
        <v>0</v>
      </c>
      <c r="AV105" s="115"/>
      <c r="AW105" s="116">
        <f t="shared" si="79"/>
        <v>0</v>
      </c>
      <c r="AX105" s="115"/>
      <c r="AY105" s="116">
        <f t="shared" si="22"/>
        <v>0</v>
      </c>
      <c r="AZ105" s="115"/>
      <c r="BA105" s="116">
        <f t="shared" si="79"/>
        <v>0</v>
      </c>
      <c r="BB105" s="115"/>
      <c r="BC105" s="116">
        <f t="shared" si="45"/>
        <v>0</v>
      </c>
      <c r="BD105" s="5">
        <f t="shared" si="58"/>
        <v>0</v>
      </c>
      <c r="BE105" s="109">
        <f t="shared" si="23"/>
        <v>0</v>
      </c>
      <c r="BF105" s="10">
        <f t="shared" si="46"/>
        <v>2</v>
      </c>
      <c r="BG105" s="5">
        <f t="shared" si="47"/>
        <v>0</v>
      </c>
      <c r="BH105" s="315" t="str">
        <f t="shared" si="48"/>
        <v/>
      </c>
      <c r="BI105" s="315" t="str">
        <f t="shared" si="49"/>
        <v/>
      </c>
      <c r="BJ105" s="315"/>
      <c r="BK105" s="109">
        <f t="shared" si="50"/>
        <v>0</v>
      </c>
      <c r="BL105" s="5">
        <f t="shared" si="51"/>
        <v>0</v>
      </c>
      <c r="BM105" s="188">
        <f t="shared" si="52"/>
        <v>0</v>
      </c>
      <c r="BN105" s="59">
        <f t="shared" si="53"/>
        <v>0</v>
      </c>
      <c r="BO105" s="136">
        <f t="shared" si="54"/>
        <v>0</v>
      </c>
      <c r="BP105" s="59">
        <f t="shared" si="55"/>
        <v>0</v>
      </c>
      <c r="BQ105" s="136">
        <f t="shared" si="56"/>
        <v>0</v>
      </c>
      <c r="BR105" s="59">
        <f t="shared" si="57"/>
        <v>0</v>
      </c>
      <c r="BS105" s="81"/>
      <c r="BT105" s="53"/>
      <c r="BU105" s="53"/>
      <c r="BV105" s="53"/>
      <c r="BW105" s="53"/>
      <c r="BX105" s="12"/>
    </row>
    <row r="106" spans="1:76" ht="12.75" customHeight="1" x14ac:dyDescent="0.2">
      <c r="A106" s="3"/>
      <c r="B106" s="5">
        <f t="shared" si="59"/>
        <v>43</v>
      </c>
      <c r="C106" s="364"/>
      <c r="D106" s="365"/>
      <c r="E106" s="13"/>
      <c r="F106" s="115"/>
      <c r="G106" s="116">
        <f t="shared" si="60"/>
        <v>0</v>
      </c>
      <c r="H106" s="115"/>
      <c r="I106" s="116">
        <f t="shared" si="61"/>
        <v>0</v>
      </c>
      <c r="J106" s="115"/>
      <c r="K106" s="116">
        <f t="shared" si="62"/>
        <v>0</v>
      </c>
      <c r="L106" s="115"/>
      <c r="M106" s="116">
        <f t="shared" si="63"/>
        <v>0</v>
      </c>
      <c r="N106" s="115"/>
      <c r="O106" s="116">
        <f t="shared" si="64"/>
        <v>0</v>
      </c>
      <c r="P106" s="115"/>
      <c r="Q106" s="116">
        <f t="shared" si="65"/>
        <v>0</v>
      </c>
      <c r="R106" s="115"/>
      <c r="S106" s="116">
        <f t="shared" si="66"/>
        <v>0</v>
      </c>
      <c r="T106" s="115"/>
      <c r="U106" s="116">
        <f t="shared" si="67"/>
        <v>0</v>
      </c>
      <c r="V106" s="115"/>
      <c r="W106" s="116">
        <f t="shared" si="68"/>
        <v>0</v>
      </c>
      <c r="X106" s="115"/>
      <c r="Y106" s="116">
        <f t="shared" si="69"/>
        <v>0</v>
      </c>
      <c r="Z106" s="115"/>
      <c r="AA106" s="116">
        <f t="shared" si="70"/>
        <v>0</v>
      </c>
      <c r="AB106" s="115"/>
      <c r="AC106" s="116">
        <f t="shared" si="12"/>
        <v>0</v>
      </c>
      <c r="AD106" s="115"/>
      <c r="AE106" s="116">
        <f t="shared" si="71"/>
        <v>0</v>
      </c>
      <c r="AF106" s="115"/>
      <c r="AG106" s="116">
        <f t="shared" si="35"/>
        <v>0</v>
      </c>
      <c r="AH106" s="115"/>
      <c r="AI106" s="116">
        <f t="shared" si="72"/>
        <v>0</v>
      </c>
      <c r="AJ106" s="115"/>
      <c r="AK106" s="116">
        <f t="shared" si="73"/>
        <v>0</v>
      </c>
      <c r="AL106" s="115"/>
      <c r="AM106" s="116">
        <f t="shared" si="74"/>
        <v>0</v>
      </c>
      <c r="AN106" s="115"/>
      <c r="AO106" s="116">
        <f t="shared" si="75"/>
        <v>0</v>
      </c>
      <c r="AP106" s="115"/>
      <c r="AQ106" s="116">
        <f t="shared" si="76"/>
        <v>0</v>
      </c>
      <c r="AR106" s="115"/>
      <c r="AS106" s="116">
        <f t="shared" si="77"/>
        <v>0</v>
      </c>
      <c r="AT106" s="115"/>
      <c r="AU106" s="116">
        <f t="shared" si="78"/>
        <v>0</v>
      </c>
      <c r="AV106" s="115"/>
      <c r="AW106" s="116">
        <f t="shared" si="79"/>
        <v>0</v>
      </c>
      <c r="AX106" s="115"/>
      <c r="AY106" s="116">
        <f t="shared" si="22"/>
        <v>0</v>
      </c>
      <c r="AZ106" s="115"/>
      <c r="BA106" s="116">
        <f t="shared" si="79"/>
        <v>0</v>
      </c>
      <c r="BB106" s="115"/>
      <c r="BC106" s="116">
        <f t="shared" si="45"/>
        <v>0</v>
      </c>
      <c r="BD106" s="5">
        <f t="shared" si="58"/>
        <v>0</v>
      </c>
      <c r="BE106" s="109">
        <f t="shared" si="23"/>
        <v>0</v>
      </c>
      <c r="BF106" s="10">
        <f t="shared" si="46"/>
        <v>2</v>
      </c>
      <c r="BG106" s="5">
        <f t="shared" si="47"/>
        <v>0</v>
      </c>
      <c r="BH106" s="315" t="str">
        <f t="shared" si="48"/>
        <v/>
      </c>
      <c r="BI106" s="315" t="str">
        <f t="shared" si="49"/>
        <v/>
      </c>
      <c r="BJ106" s="315"/>
      <c r="BK106" s="109">
        <f t="shared" si="50"/>
        <v>0</v>
      </c>
      <c r="BL106" s="5">
        <f t="shared" si="51"/>
        <v>0</v>
      </c>
      <c r="BM106" s="188">
        <f t="shared" si="52"/>
        <v>0</v>
      </c>
      <c r="BN106" s="59">
        <f t="shared" si="53"/>
        <v>0</v>
      </c>
      <c r="BO106" s="136">
        <f t="shared" si="54"/>
        <v>0</v>
      </c>
      <c r="BP106" s="59">
        <f t="shared" si="55"/>
        <v>0</v>
      </c>
      <c r="BQ106" s="136">
        <f t="shared" si="56"/>
        <v>0</v>
      </c>
      <c r="BR106" s="59">
        <f t="shared" si="57"/>
        <v>0</v>
      </c>
      <c r="BS106" s="81"/>
      <c r="BT106" s="53"/>
      <c r="BU106" s="53"/>
      <c r="BV106" s="53"/>
      <c r="BW106" s="53"/>
      <c r="BX106" s="12"/>
    </row>
    <row r="107" spans="1:76" ht="12.75" customHeight="1" x14ac:dyDescent="0.2">
      <c r="A107" s="3"/>
      <c r="B107" s="5">
        <f>B106+1</f>
        <v>44</v>
      </c>
      <c r="C107" s="364"/>
      <c r="D107" s="365"/>
      <c r="E107" s="13"/>
      <c r="F107" s="115"/>
      <c r="G107" s="116">
        <f t="shared" si="60"/>
        <v>0</v>
      </c>
      <c r="H107" s="115"/>
      <c r="I107" s="116">
        <f t="shared" si="61"/>
        <v>0</v>
      </c>
      <c r="J107" s="115"/>
      <c r="K107" s="116">
        <f t="shared" si="62"/>
        <v>0</v>
      </c>
      <c r="L107" s="115"/>
      <c r="M107" s="116">
        <f t="shared" si="63"/>
        <v>0</v>
      </c>
      <c r="N107" s="115"/>
      <c r="O107" s="116">
        <f t="shared" si="64"/>
        <v>0</v>
      </c>
      <c r="P107" s="115"/>
      <c r="Q107" s="116">
        <f t="shared" si="65"/>
        <v>0</v>
      </c>
      <c r="R107" s="115"/>
      <c r="S107" s="116">
        <f t="shared" si="66"/>
        <v>0</v>
      </c>
      <c r="T107" s="115"/>
      <c r="U107" s="116">
        <f t="shared" si="67"/>
        <v>0</v>
      </c>
      <c r="V107" s="115"/>
      <c r="W107" s="116">
        <f t="shared" si="68"/>
        <v>0</v>
      </c>
      <c r="X107" s="115"/>
      <c r="Y107" s="116">
        <f t="shared" si="69"/>
        <v>0</v>
      </c>
      <c r="Z107" s="115"/>
      <c r="AA107" s="116">
        <f t="shared" si="70"/>
        <v>0</v>
      </c>
      <c r="AB107" s="115"/>
      <c r="AC107" s="116">
        <f t="shared" si="12"/>
        <v>0</v>
      </c>
      <c r="AD107" s="115"/>
      <c r="AE107" s="116">
        <f t="shared" si="71"/>
        <v>0</v>
      </c>
      <c r="AF107" s="115"/>
      <c r="AG107" s="116">
        <f t="shared" si="35"/>
        <v>0</v>
      </c>
      <c r="AH107" s="115"/>
      <c r="AI107" s="116">
        <f t="shared" si="72"/>
        <v>0</v>
      </c>
      <c r="AJ107" s="115"/>
      <c r="AK107" s="116">
        <f t="shared" si="73"/>
        <v>0</v>
      </c>
      <c r="AL107" s="115"/>
      <c r="AM107" s="116">
        <f t="shared" si="74"/>
        <v>0</v>
      </c>
      <c r="AN107" s="115"/>
      <c r="AO107" s="116">
        <f t="shared" si="75"/>
        <v>0</v>
      </c>
      <c r="AP107" s="115"/>
      <c r="AQ107" s="116">
        <f t="shared" si="76"/>
        <v>0</v>
      </c>
      <c r="AR107" s="115"/>
      <c r="AS107" s="116">
        <f t="shared" si="77"/>
        <v>0</v>
      </c>
      <c r="AT107" s="115"/>
      <c r="AU107" s="116">
        <f t="shared" si="78"/>
        <v>0</v>
      </c>
      <c r="AV107" s="115"/>
      <c r="AW107" s="116">
        <f t="shared" si="79"/>
        <v>0</v>
      </c>
      <c r="AX107" s="115"/>
      <c r="AY107" s="116">
        <f t="shared" si="22"/>
        <v>0</v>
      </c>
      <c r="AZ107" s="115"/>
      <c r="BA107" s="116">
        <f t="shared" si="79"/>
        <v>0</v>
      </c>
      <c r="BB107" s="115"/>
      <c r="BC107" s="116">
        <f t="shared" si="45"/>
        <v>0</v>
      </c>
      <c r="BD107" s="5">
        <f t="shared" si="58"/>
        <v>0</v>
      </c>
      <c r="BE107" s="109">
        <f t="shared" si="23"/>
        <v>0</v>
      </c>
      <c r="BF107" s="10">
        <f t="shared" si="46"/>
        <v>2</v>
      </c>
      <c r="BG107" s="5">
        <f t="shared" si="47"/>
        <v>0</v>
      </c>
      <c r="BH107" s="315" t="str">
        <f t="shared" si="48"/>
        <v/>
      </c>
      <c r="BI107" s="315" t="str">
        <f t="shared" si="49"/>
        <v/>
      </c>
      <c r="BJ107" s="315"/>
      <c r="BK107" s="109">
        <f t="shared" si="50"/>
        <v>0</v>
      </c>
      <c r="BL107" s="5">
        <f t="shared" si="51"/>
        <v>0</v>
      </c>
      <c r="BM107" s="188">
        <f t="shared" si="52"/>
        <v>0</v>
      </c>
      <c r="BN107" s="59">
        <f t="shared" si="53"/>
        <v>0</v>
      </c>
      <c r="BO107" s="136">
        <f t="shared" si="54"/>
        <v>0</v>
      </c>
      <c r="BP107" s="59">
        <f t="shared" si="55"/>
        <v>0</v>
      </c>
      <c r="BQ107" s="136">
        <f t="shared" si="56"/>
        <v>0</v>
      </c>
      <c r="BR107" s="59">
        <f t="shared" si="57"/>
        <v>0</v>
      </c>
      <c r="BS107" s="81"/>
      <c r="BT107" s="53"/>
      <c r="BU107" s="53"/>
      <c r="BV107" s="53"/>
      <c r="BW107" s="53"/>
      <c r="BX107" s="12"/>
    </row>
    <row r="108" spans="1:76" ht="12.75" customHeight="1" x14ac:dyDescent="0.2">
      <c r="A108" s="3"/>
      <c r="B108" s="5">
        <f t="shared" si="59"/>
        <v>45</v>
      </c>
      <c r="C108" s="364"/>
      <c r="D108" s="365"/>
      <c r="E108" s="13"/>
      <c r="F108" s="115"/>
      <c r="G108" s="116">
        <f t="shared" si="60"/>
        <v>0</v>
      </c>
      <c r="H108" s="115"/>
      <c r="I108" s="116">
        <f t="shared" si="61"/>
        <v>0</v>
      </c>
      <c r="J108" s="115"/>
      <c r="K108" s="116">
        <f t="shared" si="62"/>
        <v>0</v>
      </c>
      <c r="L108" s="115"/>
      <c r="M108" s="116">
        <f t="shared" si="63"/>
        <v>0</v>
      </c>
      <c r="N108" s="115"/>
      <c r="O108" s="116">
        <f t="shared" si="64"/>
        <v>0</v>
      </c>
      <c r="P108" s="115"/>
      <c r="Q108" s="116">
        <f t="shared" si="65"/>
        <v>0</v>
      </c>
      <c r="R108" s="115"/>
      <c r="S108" s="116">
        <f t="shared" si="66"/>
        <v>0</v>
      </c>
      <c r="T108" s="115"/>
      <c r="U108" s="116">
        <f t="shared" si="67"/>
        <v>0</v>
      </c>
      <c r="V108" s="115"/>
      <c r="W108" s="116">
        <f t="shared" si="68"/>
        <v>0</v>
      </c>
      <c r="X108" s="115"/>
      <c r="Y108" s="116">
        <f t="shared" si="69"/>
        <v>0</v>
      </c>
      <c r="Z108" s="115"/>
      <c r="AA108" s="116">
        <f t="shared" si="70"/>
        <v>0</v>
      </c>
      <c r="AB108" s="115"/>
      <c r="AC108" s="116">
        <f t="shared" si="12"/>
        <v>0</v>
      </c>
      <c r="AD108" s="115"/>
      <c r="AE108" s="116">
        <f t="shared" si="71"/>
        <v>0</v>
      </c>
      <c r="AF108" s="115"/>
      <c r="AG108" s="116">
        <f t="shared" si="35"/>
        <v>0</v>
      </c>
      <c r="AH108" s="115"/>
      <c r="AI108" s="116">
        <f t="shared" si="72"/>
        <v>0</v>
      </c>
      <c r="AJ108" s="115"/>
      <c r="AK108" s="116">
        <f t="shared" si="73"/>
        <v>0</v>
      </c>
      <c r="AL108" s="115"/>
      <c r="AM108" s="116">
        <f t="shared" si="74"/>
        <v>0</v>
      </c>
      <c r="AN108" s="115"/>
      <c r="AO108" s="116">
        <f t="shared" si="75"/>
        <v>0</v>
      </c>
      <c r="AP108" s="115"/>
      <c r="AQ108" s="116">
        <f t="shared" si="76"/>
        <v>0</v>
      </c>
      <c r="AR108" s="115"/>
      <c r="AS108" s="116">
        <f t="shared" si="77"/>
        <v>0</v>
      </c>
      <c r="AT108" s="115"/>
      <c r="AU108" s="116">
        <f t="shared" si="78"/>
        <v>0</v>
      </c>
      <c r="AV108" s="115"/>
      <c r="AW108" s="116">
        <f t="shared" si="79"/>
        <v>0</v>
      </c>
      <c r="AX108" s="115"/>
      <c r="AY108" s="116">
        <f t="shared" si="22"/>
        <v>0</v>
      </c>
      <c r="AZ108" s="115"/>
      <c r="BA108" s="116">
        <f t="shared" si="79"/>
        <v>0</v>
      </c>
      <c r="BB108" s="115"/>
      <c r="BC108" s="116">
        <f t="shared" si="45"/>
        <v>0</v>
      </c>
      <c r="BD108" s="5">
        <f t="shared" si="58"/>
        <v>0</v>
      </c>
      <c r="BE108" s="109">
        <f t="shared" si="23"/>
        <v>0</v>
      </c>
      <c r="BF108" s="10">
        <f t="shared" si="46"/>
        <v>2</v>
      </c>
      <c r="BG108" s="5">
        <f t="shared" si="47"/>
        <v>0</v>
      </c>
      <c r="BH108" s="315" t="str">
        <f t="shared" si="48"/>
        <v/>
      </c>
      <c r="BI108" s="315" t="str">
        <f t="shared" si="49"/>
        <v/>
      </c>
      <c r="BJ108" s="315"/>
      <c r="BK108" s="109">
        <f t="shared" si="50"/>
        <v>0</v>
      </c>
      <c r="BL108" s="5">
        <f t="shared" si="51"/>
        <v>0</v>
      </c>
      <c r="BM108" s="188">
        <f t="shared" si="52"/>
        <v>0</v>
      </c>
      <c r="BN108" s="59">
        <f t="shared" si="53"/>
        <v>0</v>
      </c>
      <c r="BO108" s="136">
        <f t="shared" si="54"/>
        <v>0</v>
      </c>
      <c r="BP108" s="59">
        <f t="shared" si="55"/>
        <v>0</v>
      </c>
      <c r="BQ108" s="136">
        <f t="shared" si="56"/>
        <v>0</v>
      </c>
      <c r="BR108" s="59">
        <f t="shared" si="57"/>
        <v>0</v>
      </c>
      <c r="BS108" s="81"/>
      <c r="BT108" s="53"/>
      <c r="BU108" s="53"/>
      <c r="BV108" s="53"/>
      <c r="BW108" s="53"/>
      <c r="BX108" s="12"/>
    </row>
    <row r="109" spans="1:76" ht="12.75" customHeight="1" x14ac:dyDescent="0.2">
      <c r="A109" s="3"/>
      <c r="B109" s="5">
        <f t="shared" si="59"/>
        <v>46</v>
      </c>
      <c r="C109" s="364"/>
      <c r="D109" s="365"/>
      <c r="E109" s="13"/>
      <c r="F109" s="115"/>
      <c r="G109" s="116">
        <f t="shared" si="60"/>
        <v>0</v>
      </c>
      <c r="H109" s="115"/>
      <c r="I109" s="116">
        <f t="shared" si="61"/>
        <v>0</v>
      </c>
      <c r="J109" s="115"/>
      <c r="K109" s="116">
        <f t="shared" si="62"/>
        <v>0</v>
      </c>
      <c r="L109" s="115"/>
      <c r="M109" s="116">
        <f t="shared" si="63"/>
        <v>0</v>
      </c>
      <c r="N109" s="115"/>
      <c r="O109" s="116">
        <f t="shared" si="64"/>
        <v>0</v>
      </c>
      <c r="P109" s="115"/>
      <c r="Q109" s="116">
        <f t="shared" si="65"/>
        <v>0</v>
      </c>
      <c r="R109" s="115"/>
      <c r="S109" s="116">
        <f t="shared" si="66"/>
        <v>0</v>
      </c>
      <c r="T109" s="115"/>
      <c r="U109" s="116">
        <f t="shared" si="67"/>
        <v>0</v>
      </c>
      <c r="V109" s="115"/>
      <c r="W109" s="116">
        <f t="shared" si="68"/>
        <v>0</v>
      </c>
      <c r="X109" s="115"/>
      <c r="Y109" s="116">
        <f t="shared" si="69"/>
        <v>0</v>
      </c>
      <c r="Z109" s="115"/>
      <c r="AA109" s="116">
        <f t="shared" si="70"/>
        <v>0</v>
      </c>
      <c r="AB109" s="115"/>
      <c r="AC109" s="116">
        <f t="shared" si="12"/>
        <v>0</v>
      </c>
      <c r="AD109" s="115"/>
      <c r="AE109" s="116">
        <f t="shared" si="71"/>
        <v>0</v>
      </c>
      <c r="AF109" s="115"/>
      <c r="AG109" s="116">
        <f t="shared" si="35"/>
        <v>0</v>
      </c>
      <c r="AH109" s="115"/>
      <c r="AI109" s="116">
        <f t="shared" si="72"/>
        <v>0</v>
      </c>
      <c r="AJ109" s="115"/>
      <c r="AK109" s="116">
        <f t="shared" si="73"/>
        <v>0</v>
      </c>
      <c r="AL109" s="115"/>
      <c r="AM109" s="116">
        <f t="shared" si="74"/>
        <v>0</v>
      </c>
      <c r="AN109" s="115"/>
      <c r="AO109" s="116">
        <f t="shared" si="75"/>
        <v>0</v>
      </c>
      <c r="AP109" s="115"/>
      <c r="AQ109" s="116">
        <f t="shared" si="76"/>
        <v>0</v>
      </c>
      <c r="AR109" s="115"/>
      <c r="AS109" s="116">
        <f t="shared" si="77"/>
        <v>0</v>
      </c>
      <c r="AT109" s="115"/>
      <c r="AU109" s="116">
        <f t="shared" si="78"/>
        <v>0</v>
      </c>
      <c r="AV109" s="115"/>
      <c r="AW109" s="116">
        <f t="shared" si="79"/>
        <v>0</v>
      </c>
      <c r="AX109" s="115"/>
      <c r="AY109" s="116">
        <f t="shared" si="22"/>
        <v>0</v>
      </c>
      <c r="AZ109" s="115"/>
      <c r="BA109" s="116">
        <f t="shared" si="79"/>
        <v>0</v>
      </c>
      <c r="BB109" s="115"/>
      <c r="BC109" s="116">
        <f t="shared" si="45"/>
        <v>0</v>
      </c>
      <c r="BD109" s="5">
        <f t="shared" si="58"/>
        <v>0</v>
      </c>
      <c r="BE109" s="109">
        <f t="shared" si="23"/>
        <v>0</v>
      </c>
      <c r="BF109" s="10">
        <f t="shared" si="46"/>
        <v>2</v>
      </c>
      <c r="BG109" s="5">
        <f t="shared" si="47"/>
        <v>0</v>
      </c>
      <c r="BH109" s="315" t="str">
        <f t="shared" si="48"/>
        <v/>
      </c>
      <c r="BI109" s="315" t="str">
        <f t="shared" si="49"/>
        <v/>
      </c>
      <c r="BJ109" s="315"/>
      <c r="BK109" s="109">
        <f t="shared" si="50"/>
        <v>0</v>
      </c>
      <c r="BL109" s="5">
        <f t="shared" si="51"/>
        <v>0</v>
      </c>
      <c r="BM109" s="188">
        <f t="shared" si="52"/>
        <v>0</v>
      </c>
      <c r="BN109" s="59">
        <f t="shared" si="53"/>
        <v>0</v>
      </c>
      <c r="BO109" s="136">
        <f t="shared" si="54"/>
        <v>0</v>
      </c>
      <c r="BP109" s="59">
        <f t="shared" si="55"/>
        <v>0</v>
      </c>
      <c r="BQ109" s="136">
        <f t="shared" si="56"/>
        <v>0</v>
      </c>
      <c r="BR109" s="59">
        <f t="shared" si="57"/>
        <v>0</v>
      </c>
      <c r="BS109" s="81"/>
      <c r="BT109" s="53"/>
      <c r="BU109" s="53"/>
      <c r="BV109" s="53"/>
      <c r="BW109" s="53"/>
      <c r="BX109" s="12"/>
    </row>
    <row r="110" spans="1:76" ht="12.75" customHeight="1" x14ac:dyDescent="0.2">
      <c r="A110" s="3"/>
      <c r="B110" s="5">
        <v>47</v>
      </c>
      <c r="C110" s="364"/>
      <c r="D110" s="365"/>
      <c r="E110" s="13"/>
      <c r="F110" s="115"/>
      <c r="G110" s="116">
        <f t="shared" si="60"/>
        <v>0</v>
      </c>
      <c r="H110" s="115"/>
      <c r="I110" s="116">
        <f t="shared" si="61"/>
        <v>0</v>
      </c>
      <c r="J110" s="115"/>
      <c r="K110" s="116">
        <f t="shared" si="62"/>
        <v>0</v>
      </c>
      <c r="L110" s="115"/>
      <c r="M110" s="116">
        <f t="shared" si="63"/>
        <v>0</v>
      </c>
      <c r="N110" s="115"/>
      <c r="O110" s="116">
        <f t="shared" si="64"/>
        <v>0</v>
      </c>
      <c r="P110" s="115"/>
      <c r="Q110" s="116">
        <f t="shared" si="65"/>
        <v>0</v>
      </c>
      <c r="R110" s="115"/>
      <c r="S110" s="116">
        <f t="shared" si="66"/>
        <v>0</v>
      </c>
      <c r="T110" s="115"/>
      <c r="U110" s="116">
        <f t="shared" si="67"/>
        <v>0</v>
      </c>
      <c r="V110" s="115"/>
      <c r="W110" s="116">
        <f t="shared" si="68"/>
        <v>0</v>
      </c>
      <c r="X110" s="115"/>
      <c r="Y110" s="116">
        <f t="shared" si="69"/>
        <v>0</v>
      </c>
      <c r="Z110" s="115"/>
      <c r="AA110" s="116">
        <f t="shared" si="70"/>
        <v>0</v>
      </c>
      <c r="AB110" s="115"/>
      <c r="AC110" s="116">
        <f t="shared" si="12"/>
        <v>0</v>
      </c>
      <c r="AD110" s="115"/>
      <c r="AE110" s="116">
        <f t="shared" si="71"/>
        <v>0</v>
      </c>
      <c r="AF110" s="115"/>
      <c r="AG110" s="116">
        <f t="shared" si="35"/>
        <v>0</v>
      </c>
      <c r="AH110" s="115"/>
      <c r="AI110" s="116">
        <f t="shared" si="72"/>
        <v>0</v>
      </c>
      <c r="AJ110" s="115"/>
      <c r="AK110" s="116">
        <f t="shared" si="73"/>
        <v>0</v>
      </c>
      <c r="AL110" s="115"/>
      <c r="AM110" s="116">
        <f t="shared" si="74"/>
        <v>0</v>
      </c>
      <c r="AN110" s="115"/>
      <c r="AO110" s="116">
        <f t="shared" si="75"/>
        <v>0</v>
      </c>
      <c r="AP110" s="115"/>
      <c r="AQ110" s="116">
        <f t="shared" si="76"/>
        <v>0</v>
      </c>
      <c r="AR110" s="115"/>
      <c r="AS110" s="116">
        <f t="shared" si="77"/>
        <v>0</v>
      </c>
      <c r="AT110" s="115"/>
      <c r="AU110" s="116">
        <f t="shared" si="78"/>
        <v>0</v>
      </c>
      <c r="AV110" s="115"/>
      <c r="AW110" s="116">
        <f t="shared" si="79"/>
        <v>0</v>
      </c>
      <c r="AX110" s="115"/>
      <c r="AY110" s="116">
        <f t="shared" si="22"/>
        <v>0</v>
      </c>
      <c r="AZ110" s="115"/>
      <c r="BA110" s="116">
        <f t="shared" si="79"/>
        <v>0</v>
      </c>
      <c r="BB110" s="115"/>
      <c r="BC110" s="116">
        <f t="shared" si="45"/>
        <v>0</v>
      </c>
      <c r="BD110" s="5">
        <f t="shared" si="58"/>
        <v>0</v>
      </c>
      <c r="BE110" s="109">
        <f t="shared" si="23"/>
        <v>0</v>
      </c>
      <c r="BF110" s="10">
        <f t="shared" si="46"/>
        <v>2</v>
      </c>
      <c r="BG110" s="5">
        <f t="shared" si="47"/>
        <v>0</v>
      </c>
      <c r="BH110" s="315" t="str">
        <f t="shared" si="48"/>
        <v/>
      </c>
      <c r="BI110" s="315" t="str">
        <f t="shared" si="49"/>
        <v/>
      </c>
      <c r="BJ110" s="315"/>
      <c r="BK110" s="109">
        <f t="shared" si="50"/>
        <v>0</v>
      </c>
      <c r="BL110" s="5">
        <f t="shared" si="51"/>
        <v>0</v>
      </c>
      <c r="BM110" s="188">
        <f t="shared" si="52"/>
        <v>0</v>
      </c>
      <c r="BN110" s="59">
        <f t="shared" si="53"/>
        <v>0</v>
      </c>
      <c r="BO110" s="136">
        <f t="shared" si="54"/>
        <v>0</v>
      </c>
      <c r="BP110" s="59">
        <f t="shared" si="55"/>
        <v>0</v>
      </c>
      <c r="BQ110" s="136">
        <f t="shared" si="56"/>
        <v>0</v>
      </c>
      <c r="BR110" s="59">
        <f t="shared" si="57"/>
        <v>0</v>
      </c>
      <c r="BS110" s="81"/>
      <c r="BT110" s="53"/>
      <c r="BU110" s="53"/>
      <c r="BV110" s="53"/>
      <c r="BW110" s="53"/>
      <c r="BX110" s="12"/>
    </row>
    <row r="111" spans="1:76" s="141" customFormat="1" ht="12.75" customHeight="1" thickBot="1" x14ac:dyDescent="0.25">
      <c r="B111" s="142"/>
      <c r="C111" s="433"/>
      <c r="D111" s="433"/>
      <c r="E111" s="143"/>
      <c r="F111" s="167">
        <v>1</v>
      </c>
      <c r="G111" s="168"/>
      <c r="H111" s="167">
        <f>F111+1</f>
        <v>2</v>
      </c>
      <c r="I111" s="167"/>
      <c r="J111" s="167">
        <f t="shared" ref="J111:BB111" si="81">H111+1</f>
        <v>3</v>
      </c>
      <c r="K111" s="167"/>
      <c r="L111" s="167">
        <f t="shared" si="81"/>
        <v>4</v>
      </c>
      <c r="M111" s="167"/>
      <c r="N111" s="167">
        <f t="shared" si="81"/>
        <v>5</v>
      </c>
      <c r="O111" s="167"/>
      <c r="P111" s="167">
        <f t="shared" si="81"/>
        <v>6</v>
      </c>
      <c r="Q111" s="167"/>
      <c r="R111" s="167">
        <f t="shared" si="81"/>
        <v>7</v>
      </c>
      <c r="S111" s="167"/>
      <c r="T111" s="167">
        <f t="shared" si="81"/>
        <v>8</v>
      </c>
      <c r="U111" s="167"/>
      <c r="V111" s="167">
        <f t="shared" si="81"/>
        <v>9</v>
      </c>
      <c r="W111" s="167"/>
      <c r="X111" s="167">
        <f t="shared" si="81"/>
        <v>10</v>
      </c>
      <c r="Y111" s="167"/>
      <c r="Z111" s="167">
        <f t="shared" si="81"/>
        <v>11</v>
      </c>
      <c r="AA111" s="167"/>
      <c r="AB111" s="167">
        <f t="shared" si="81"/>
        <v>12</v>
      </c>
      <c r="AC111" s="167"/>
      <c r="AD111" s="167">
        <f t="shared" si="81"/>
        <v>13</v>
      </c>
      <c r="AE111" s="167"/>
      <c r="AF111" s="167">
        <f t="shared" si="81"/>
        <v>14</v>
      </c>
      <c r="AG111" s="167"/>
      <c r="AH111" s="167">
        <f t="shared" si="81"/>
        <v>15</v>
      </c>
      <c r="AI111" s="167"/>
      <c r="AJ111" s="167">
        <f t="shared" si="81"/>
        <v>16</v>
      </c>
      <c r="AK111" s="167"/>
      <c r="AL111" s="167">
        <f t="shared" si="81"/>
        <v>17</v>
      </c>
      <c r="AM111" s="167"/>
      <c r="AN111" s="167">
        <f t="shared" si="81"/>
        <v>18</v>
      </c>
      <c r="AO111" s="167"/>
      <c r="AP111" s="167">
        <f t="shared" si="81"/>
        <v>19</v>
      </c>
      <c r="AQ111" s="167"/>
      <c r="AR111" s="167">
        <f t="shared" si="81"/>
        <v>20</v>
      </c>
      <c r="AS111" s="167"/>
      <c r="AT111" s="167">
        <f t="shared" si="81"/>
        <v>21</v>
      </c>
      <c r="AU111" s="167"/>
      <c r="AV111" s="167">
        <f t="shared" si="81"/>
        <v>22</v>
      </c>
      <c r="AW111" s="167"/>
      <c r="AX111" s="167">
        <f t="shared" si="81"/>
        <v>23</v>
      </c>
      <c r="AY111" s="167"/>
      <c r="AZ111" s="167">
        <f t="shared" si="81"/>
        <v>24</v>
      </c>
      <c r="BA111" s="167"/>
      <c r="BB111" s="167">
        <f t="shared" si="81"/>
        <v>25</v>
      </c>
      <c r="BC111" s="143"/>
      <c r="BD111" s="142"/>
      <c r="BE111" s="142"/>
      <c r="BF111" s="142"/>
      <c r="BG111" s="142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5"/>
      <c r="BT111" s="144"/>
      <c r="BU111" s="144"/>
      <c r="BV111" s="144"/>
      <c r="BW111" s="144"/>
      <c r="BX111" s="146"/>
    </row>
    <row r="112" spans="1:76" ht="12.75" customHeight="1" thickBot="1" x14ac:dyDescent="0.25">
      <c r="B112" s="3"/>
      <c r="C112" s="372" t="s">
        <v>42</v>
      </c>
      <c r="D112" s="434"/>
      <c r="E112" s="373"/>
      <c r="F112" s="117">
        <f>SUMIF($E$64:$E$110,"=P",G64:G110)</f>
        <v>0</v>
      </c>
      <c r="G112" s="118"/>
      <c r="H112" s="117">
        <f>SUMIF($E$64:$E$110,"=P",I64:I110)</f>
        <v>0</v>
      </c>
      <c r="I112" s="117"/>
      <c r="J112" s="117">
        <f>SUMIF($E$64:$E$110,"=P",K64:K110)</f>
        <v>0</v>
      </c>
      <c r="K112" s="117"/>
      <c r="L112" s="117">
        <f>SUMIF($E$64:$E$110,"=P",M64:M110)</f>
        <v>0</v>
      </c>
      <c r="M112" s="117"/>
      <c r="N112" s="117">
        <f>SUMIF($E$64:$E$110,"=P",O64:O110)</f>
        <v>0</v>
      </c>
      <c r="O112" s="117"/>
      <c r="P112" s="117">
        <f>SUMIF($E$64:$E$110,"=P",Q64:Q110)</f>
        <v>0</v>
      </c>
      <c r="Q112" s="117"/>
      <c r="R112" s="117">
        <f>SUMIF($E$64:$E$110,"=P",S64:S110)</f>
        <v>0</v>
      </c>
      <c r="S112" s="117"/>
      <c r="T112" s="117">
        <f>SUMIF($E$64:$E$110,"=P",U64:U110)</f>
        <v>0</v>
      </c>
      <c r="U112" s="117"/>
      <c r="V112" s="117">
        <f>SUMIF($E$64:$E$110,"=P",W64:W110)</f>
        <v>0</v>
      </c>
      <c r="W112" s="117"/>
      <c r="X112" s="117">
        <f>SUMIF($E$64:$E$110,"=P",Y64:Y110)</f>
        <v>0</v>
      </c>
      <c r="Y112" s="117"/>
      <c r="Z112" s="117">
        <f>SUMIF($E$64:$E$110,"=P",AA64:AA110)</f>
        <v>0</v>
      </c>
      <c r="AA112" s="117">
        <f t="shared" ref="AA112:AB112" si="82">SUMIF($E$64:$E$110,"=P",AB64:AB110)</f>
        <v>0</v>
      </c>
      <c r="AB112" s="117">
        <f t="shared" si="82"/>
        <v>0</v>
      </c>
      <c r="AC112" s="117">
        <f>SUMIF($E$64:$E$110,"=P",AD64:AD110)</f>
        <v>0</v>
      </c>
      <c r="AD112" s="117">
        <f>SUMIF($E$64:$E$110,"=P",AE64:AE110)</f>
        <v>0</v>
      </c>
      <c r="AE112" s="117"/>
      <c r="AF112" s="117">
        <f>SUMIF($E$64:$E$110,"=P",AG64:AG110)</f>
        <v>0</v>
      </c>
      <c r="AG112" s="117"/>
      <c r="AH112" s="117">
        <f>SUMIF($E$64:$E$110,"=P",AI64:AI110)</f>
        <v>0</v>
      </c>
      <c r="AI112" s="117"/>
      <c r="AJ112" s="117">
        <f>SUMIF($E$64:$E$110,"=P",AK64:AK110)</f>
        <v>0</v>
      </c>
      <c r="AK112" s="117"/>
      <c r="AL112" s="117">
        <f>SUMIF($E$64:$E$110,"=P",AM64:AM110)</f>
        <v>0</v>
      </c>
      <c r="AM112" s="117"/>
      <c r="AN112" s="117">
        <f>SUMIF($E$64:$E$110,"=P",AO64:AO110)</f>
        <v>0</v>
      </c>
      <c r="AO112" s="117"/>
      <c r="AP112" s="117">
        <f>SUMIF($E$64:$E$110,"=P",AQ64:AQ110)</f>
        <v>0</v>
      </c>
      <c r="AQ112" s="117"/>
      <c r="AR112" s="117">
        <f>SUMIF($E$64:$E$110,"=P",AS64:AS110)</f>
        <v>0</v>
      </c>
      <c r="AS112" s="117"/>
      <c r="AT112" s="117">
        <f>SUMIF($E$64:$E$110,"=P",AU64:AU110)</f>
        <v>0</v>
      </c>
      <c r="AU112" s="117"/>
      <c r="AV112" s="117">
        <f>SUMIF($E$64:$E$110,"=P",AW64:AW110)</f>
        <v>0</v>
      </c>
      <c r="AW112" s="117">
        <f t="shared" ref="AW112:BA112" si="83">SUMIF($E$64:$E$110,"=P",AX64:AX110)</f>
        <v>0</v>
      </c>
      <c r="AX112" s="117">
        <f t="shared" si="83"/>
        <v>0</v>
      </c>
      <c r="AY112" s="117">
        <f t="shared" si="83"/>
        <v>0</v>
      </c>
      <c r="AZ112" s="117">
        <f t="shared" si="83"/>
        <v>0</v>
      </c>
      <c r="BA112" s="117">
        <f t="shared" si="83"/>
        <v>0</v>
      </c>
      <c r="BB112" s="117">
        <f>SUMIF($E$64:$E$110,"=P",BC64:BC110)</f>
        <v>0</v>
      </c>
      <c r="BC112" s="117"/>
      <c r="BD112" s="7"/>
      <c r="BE112" s="124" t="s">
        <v>25</v>
      </c>
      <c r="BF112" s="128" t="s">
        <v>24</v>
      </c>
      <c r="BG112" s="130" t="s">
        <v>44</v>
      </c>
      <c r="BH112" s="182"/>
      <c r="BI112" s="182"/>
      <c r="BJ112" s="12"/>
      <c r="BK112" s="12"/>
      <c r="BL112" s="12"/>
      <c r="BM112" s="12"/>
      <c r="BN112" s="12"/>
      <c r="BO112" s="12"/>
      <c r="BP112" s="12"/>
      <c r="BQ112" s="12"/>
      <c r="BR112" s="12"/>
      <c r="BS112" s="98"/>
      <c r="BT112" s="12"/>
      <c r="BU112" s="12"/>
      <c r="BV112" s="12"/>
      <c r="BW112" s="12"/>
    </row>
    <row r="113" spans="2:94" ht="12.75" customHeight="1" thickBot="1" x14ac:dyDescent="0.25">
      <c r="B113" s="3"/>
      <c r="C113" s="432" t="s">
        <v>28</v>
      </c>
      <c r="D113" s="432"/>
      <c r="E113" s="432"/>
      <c r="F113" s="9" t="e">
        <f>(F112*100)/(C17*F11)</f>
        <v>#DIV/0!</v>
      </c>
      <c r="G113" s="40"/>
      <c r="H113" s="9" t="e">
        <f>(H112*100)/(C18*F11)</f>
        <v>#DIV/0!</v>
      </c>
      <c r="I113" s="9"/>
      <c r="J113" s="9" t="e">
        <f>(J112*100)/(C19*F11)</f>
        <v>#DIV/0!</v>
      </c>
      <c r="K113" s="9"/>
      <c r="L113" s="9" t="e">
        <f>(L112*100)/(C20*F11)</f>
        <v>#DIV/0!</v>
      </c>
      <c r="M113" s="9"/>
      <c r="N113" s="9" t="e">
        <f>(N112*100)/(C21*F11)</f>
        <v>#DIV/0!</v>
      </c>
      <c r="O113" s="9"/>
      <c r="P113" s="9" t="e">
        <f>(P112*100)/(C22*F11)</f>
        <v>#DIV/0!</v>
      </c>
      <c r="Q113" s="9"/>
      <c r="R113" s="9" t="e">
        <f>(R112*100)/(C23*F11)</f>
        <v>#DIV/0!</v>
      </c>
      <c r="S113" s="9"/>
      <c r="T113" s="9" t="e">
        <f>(T112*100)/(C24*F11)</f>
        <v>#DIV/0!</v>
      </c>
      <c r="U113" s="9"/>
      <c r="V113" s="9" t="e">
        <f>(V112*100)/(C25*F11)</f>
        <v>#DIV/0!</v>
      </c>
      <c r="W113" s="9"/>
      <c r="X113" s="9" t="e">
        <f>(X112*100)/(C26*F11)</f>
        <v>#DIV/0!</v>
      </c>
      <c r="Y113" s="9"/>
      <c r="Z113" s="9" t="e">
        <f>(Z112*100)/(C27*F11)</f>
        <v>#DIV/0!</v>
      </c>
      <c r="AA113" s="9"/>
      <c r="AB113" s="9" t="e">
        <f>(AB112*100)/(C28*F11)</f>
        <v>#DIV/0!</v>
      </c>
      <c r="AC113" s="9"/>
      <c r="AD113" s="9" t="e">
        <f>(AD112*100)/(C29*F11)</f>
        <v>#DIV/0!</v>
      </c>
      <c r="AE113" s="9"/>
      <c r="AF113" s="9" t="e">
        <f>(AF112*100)/(C30*F11)</f>
        <v>#DIV/0!</v>
      </c>
      <c r="AG113" s="9"/>
      <c r="AH113" s="9" t="e">
        <f>(AH112*100)/(C31*F11)</f>
        <v>#DIV/0!</v>
      </c>
      <c r="AI113" s="10"/>
      <c r="AJ113" s="9" t="e">
        <f>(AJ112*100)/(C32*F11)</f>
        <v>#DIV/0!</v>
      </c>
      <c r="AK113" s="10"/>
      <c r="AL113" s="9" t="e">
        <f>(AL112*100)/(C33*F11)</f>
        <v>#DIV/0!</v>
      </c>
      <c r="AM113" s="10"/>
      <c r="AN113" s="9" t="e">
        <f>(AN112*100)/(C34*F11)</f>
        <v>#DIV/0!</v>
      </c>
      <c r="AO113" s="10"/>
      <c r="AP113" s="9" t="e">
        <f>(AP112*100)/(C35*F11)</f>
        <v>#DIV/0!</v>
      </c>
      <c r="AQ113" s="10"/>
      <c r="AR113" s="9" t="e">
        <f>(AR112*100)/(C36*F11)</f>
        <v>#DIV/0!</v>
      </c>
      <c r="AS113" s="10"/>
      <c r="AT113" s="9" t="e">
        <f>(AT112*100)/(C37*F11)</f>
        <v>#DIV/0!</v>
      </c>
      <c r="AU113" s="10"/>
      <c r="AV113" s="9" t="e">
        <f>(AV112*100)/(C38*F11)</f>
        <v>#DIV/0!</v>
      </c>
      <c r="AW113" s="10"/>
      <c r="AX113" s="9" t="e">
        <f>(AX112*100)/(C39*F11)</f>
        <v>#DIV/0!</v>
      </c>
      <c r="AY113" s="10"/>
      <c r="AZ113" s="9" t="e">
        <f>(AZ112*100)/(C40*F11)</f>
        <v>#DIV/0!</v>
      </c>
      <c r="BA113" s="10"/>
      <c r="BB113" s="9" t="e">
        <f>(BB112*100)/(C41*F11)</f>
        <v>#DIV/0!</v>
      </c>
      <c r="BC113" s="10"/>
      <c r="BD113" s="7"/>
      <c r="BE113" s="125" t="e">
        <f>SUM(BE64:BE110)/COUNTIF(BE64:BE110,"&gt;0")</f>
        <v>#DIV/0!</v>
      </c>
      <c r="BF113" s="129" t="e">
        <f>SUMIF($E$64:$E$110,"=P",$BF$64:$BF$110)/COUNTIF($E$64:$E$110,"=P")</f>
        <v>#DIV/0!</v>
      </c>
      <c r="BG113" s="131" t="e">
        <f>IF(BE113&lt;=25%,"B",IF(BE113&lt;=50%,"MB",IF(BE113&lt;=75%,"MA",IF(BE113&lt;=100%,"A"))))</f>
        <v>#DIV/0!</v>
      </c>
      <c r="BH113" s="182"/>
      <c r="BI113" s="182"/>
      <c r="BJ113" s="12"/>
      <c r="BK113" s="12"/>
      <c r="BL113" s="12"/>
      <c r="BM113" s="12"/>
      <c r="BN113" s="12"/>
      <c r="BO113" s="12"/>
      <c r="BP113" s="12"/>
      <c r="BQ113" s="12"/>
      <c r="BR113" s="12"/>
      <c r="BS113" s="98"/>
      <c r="BT113" s="12"/>
      <c r="BU113" s="12"/>
      <c r="BV113" s="12"/>
      <c r="BW113" s="12"/>
    </row>
    <row r="114" spans="2:94" ht="12.75" customHeight="1" x14ac:dyDescent="0.2">
      <c r="B114" s="12"/>
      <c r="C114" s="87"/>
      <c r="D114" s="87"/>
      <c r="E114" s="87"/>
      <c r="F114" s="105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7"/>
      <c r="AJ114" s="105"/>
      <c r="AK114" s="107"/>
      <c r="AL114" s="105"/>
      <c r="AM114" s="107"/>
      <c r="AN114" s="105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2"/>
      <c r="BE114" s="126"/>
      <c r="BF114" s="127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98"/>
      <c r="BT114" s="12"/>
      <c r="BU114" s="12"/>
      <c r="BV114" s="12"/>
      <c r="BW114" s="12"/>
      <c r="CO114" s="207"/>
    </row>
    <row r="115" spans="2:94" ht="12.75" customHeight="1" x14ac:dyDescent="0.25">
      <c r="C115" s="427" t="s">
        <v>56</v>
      </c>
      <c r="D115" s="428"/>
      <c r="E115" s="429"/>
      <c r="F115" s="43" t="e">
        <f>AVERAGE(F113:J113)</f>
        <v>#DIV/0!</v>
      </c>
      <c r="G115" s="43"/>
      <c r="H115" s="43" t="e">
        <f>AVERAGE(L113:N113)</f>
        <v>#DIV/0!</v>
      </c>
      <c r="I115" s="43"/>
      <c r="J115" s="43" t="e">
        <f>AVERAGE(P113:R113)</f>
        <v>#DIV/0!</v>
      </c>
      <c r="K115" s="43"/>
      <c r="L115" s="43" t="e">
        <f>AVERAGE(T113:V113)</f>
        <v>#DIV/0!</v>
      </c>
      <c r="M115" s="43"/>
      <c r="N115" s="43" t="e">
        <f>AVERAGE(X113:Z113)</f>
        <v>#DIV/0!</v>
      </c>
      <c r="O115" s="43"/>
      <c r="P115" s="43" t="e">
        <f>AVERAGE(AB113)</f>
        <v>#DIV/0!</v>
      </c>
      <c r="Q115" s="43"/>
      <c r="R115" s="43" t="e">
        <f>AVERAGE(AD113:AF113)</f>
        <v>#DIV/0!</v>
      </c>
      <c r="S115" s="43"/>
      <c r="T115" s="43" t="e">
        <f>AVERAGE(AH113)</f>
        <v>#DIV/0!</v>
      </c>
      <c r="U115" s="43"/>
      <c r="V115" s="43" t="e">
        <f>AVERAGE(AJ113)</f>
        <v>#DIV/0!</v>
      </c>
      <c r="W115" s="43"/>
      <c r="X115" s="43" t="e">
        <f>AVERAGE(AL113)</f>
        <v>#DIV/0!</v>
      </c>
      <c r="Y115" s="43"/>
      <c r="Z115" s="43" t="e">
        <f>AVERAGE(AN113:AP113)</f>
        <v>#DIV/0!</v>
      </c>
      <c r="AA115" s="43"/>
      <c r="AB115" s="321" t="e">
        <f>AVERAGE(AR113)</f>
        <v>#DIV/0!</v>
      </c>
      <c r="AC115" s="43"/>
      <c r="AD115" s="43" t="e">
        <f>AVERAGE(AT113:AV113)</f>
        <v>#DIV/0!</v>
      </c>
      <c r="AE115" s="43"/>
      <c r="AF115" s="43" t="e">
        <f>AVERAGE(AX113)</f>
        <v>#DIV/0!</v>
      </c>
      <c r="AG115" s="43"/>
      <c r="AH115" s="43" t="e">
        <f>AVERAGE(AZ113)</f>
        <v>#DIV/0!</v>
      </c>
      <c r="AI115" s="43"/>
      <c r="AJ115" s="43" t="e">
        <f>AVERAGE(BB113)</f>
        <v>#DIV/0!</v>
      </c>
      <c r="AK115" s="43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322"/>
      <c r="AY115" s="322"/>
      <c r="AZ115" s="322"/>
      <c r="BA115" s="46"/>
      <c r="BB115" s="46"/>
      <c r="BC115" s="46"/>
      <c r="BG115" s="68"/>
      <c r="BH115" s="68"/>
      <c r="BI115" s="68"/>
      <c r="BJ115" s="68"/>
      <c r="BK115" s="422"/>
      <c r="BL115" s="423"/>
      <c r="BM115" s="423"/>
      <c r="BN115" s="423"/>
      <c r="BO115" s="423"/>
      <c r="BP115" s="423"/>
      <c r="BQ115" s="423"/>
      <c r="BR115" s="423"/>
      <c r="BS115" s="99"/>
      <c r="CB115" s="42" t="s">
        <v>36</v>
      </c>
      <c r="CC115" s="42" t="s">
        <v>37</v>
      </c>
      <c r="CD115" s="42" t="s">
        <v>38</v>
      </c>
      <c r="CE115" s="42"/>
      <c r="CO115" s="42" t="str">
        <f>AP17</f>
        <v>Comparar</v>
      </c>
      <c r="CP115" s="42"/>
    </row>
    <row r="116" spans="2:94" s="34" customFormat="1" ht="12.75" customHeight="1" x14ac:dyDescent="0.2">
      <c r="C116" s="430"/>
      <c r="D116" s="431"/>
      <c r="E116" s="431"/>
      <c r="F116" s="35"/>
      <c r="G116" s="12"/>
      <c r="H116" s="12"/>
      <c r="I116" s="12"/>
      <c r="J116" s="12"/>
      <c r="K116" s="12"/>
      <c r="L116" s="12"/>
      <c r="M116" s="33"/>
      <c r="N116" s="425"/>
      <c r="O116" s="426"/>
      <c r="P116" s="426"/>
      <c r="Q116" s="426"/>
      <c r="R116" s="426"/>
      <c r="S116" s="33"/>
      <c r="T116" s="36"/>
      <c r="U116" s="33"/>
      <c r="V116" s="425"/>
      <c r="W116" s="426"/>
      <c r="X116" s="426"/>
      <c r="Y116" s="426"/>
      <c r="Z116" s="426"/>
      <c r="AA116" s="33"/>
      <c r="AB116" s="318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319"/>
      <c r="AY116" s="319"/>
      <c r="AZ116" s="319"/>
      <c r="BA116" s="12"/>
      <c r="BB116" s="12"/>
      <c r="BC116" s="12"/>
      <c r="BE116" s="12"/>
      <c r="BF116" s="12"/>
      <c r="BJ116" s="52"/>
      <c r="BK116" s="52"/>
      <c r="BL116" s="52"/>
      <c r="BM116" s="52"/>
      <c r="BN116" s="52"/>
      <c r="BO116" s="52"/>
      <c r="BP116" s="52"/>
      <c r="BQ116" s="52"/>
      <c r="BR116" s="52"/>
      <c r="BS116" s="76"/>
      <c r="BT116" s="52"/>
      <c r="BU116" s="52"/>
      <c r="BV116" s="52"/>
      <c r="BW116" s="52"/>
      <c r="BX116" s="52"/>
      <c r="CO116" s="135">
        <f>AP18</f>
        <v>0</v>
      </c>
      <c r="CP116" s="135"/>
    </row>
    <row r="117" spans="2:94" s="34" customFormat="1" ht="12.75" customHeight="1" x14ac:dyDescent="0.2">
      <c r="C117" s="427" t="s">
        <v>46</v>
      </c>
      <c r="D117" s="428"/>
      <c r="E117" s="429"/>
      <c r="F117" s="43" t="e">
        <f>AVERAGE(F113:V113)</f>
        <v>#DIV/0!</v>
      </c>
      <c r="G117" s="44"/>
      <c r="H117" s="43" t="e">
        <f>AVERAGE(X113:AH113)</f>
        <v>#DIV/0!</v>
      </c>
      <c r="I117" s="43"/>
      <c r="J117" s="43" t="e">
        <f>AVERAGE(AJ113:AV113)</f>
        <v>#DIV/0!</v>
      </c>
      <c r="K117" s="43"/>
      <c r="L117" s="43" t="e">
        <f>AVERAGE(AX113:BB113)</f>
        <v>#DIV/0!</v>
      </c>
      <c r="M117" s="47"/>
      <c r="N117" s="46"/>
      <c r="O117" s="47"/>
      <c r="P117" s="46"/>
      <c r="Q117" s="33"/>
      <c r="R117" s="33"/>
      <c r="S117" s="33"/>
      <c r="T117" s="36"/>
      <c r="U117" s="33"/>
      <c r="V117" s="36"/>
      <c r="W117" s="33"/>
      <c r="X117" s="33"/>
      <c r="Y117" s="33"/>
      <c r="Z117" s="33"/>
      <c r="AA117" s="33"/>
      <c r="AB117" s="318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319"/>
      <c r="AY117" s="319"/>
      <c r="AZ117" s="319"/>
      <c r="BA117" s="12"/>
      <c r="BB117" s="12"/>
      <c r="BC117" s="12"/>
      <c r="BE117" s="12"/>
      <c r="BF117" s="12"/>
      <c r="BJ117" s="52"/>
      <c r="BK117" s="52"/>
      <c r="BL117" s="52"/>
      <c r="BM117" s="52"/>
      <c r="BN117" s="52"/>
      <c r="BO117" s="52"/>
      <c r="BP117" s="52"/>
      <c r="BQ117" s="52"/>
      <c r="BR117" s="52"/>
      <c r="BS117" s="76"/>
      <c r="BT117" s="52"/>
      <c r="BU117" s="52"/>
      <c r="BV117" s="52"/>
      <c r="BW117" s="52"/>
      <c r="BX117" s="52"/>
      <c r="CO117" s="135">
        <f>AP19</f>
        <v>0</v>
      </c>
      <c r="CP117" s="135"/>
    </row>
    <row r="118" spans="2:94" s="34" customFormat="1" ht="12.75" customHeight="1" x14ac:dyDescent="0.2">
      <c r="C118" s="75"/>
      <c r="D118" s="12"/>
      <c r="E118" s="12"/>
      <c r="F118" s="35"/>
      <c r="G118" s="12"/>
      <c r="H118" s="12"/>
      <c r="I118" s="12"/>
      <c r="J118" s="12"/>
      <c r="K118" s="12"/>
      <c r="L118" s="12"/>
      <c r="M118" s="33"/>
      <c r="N118" s="36"/>
      <c r="O118" s="33"/>
      <c r="P118" s="33"/>
      <c r="Q118" s="33"/>
      <c r="R118" s="33"/>
      <c r="S118" s="33"/>
      <c r="T118" s="36"/>
      <c r="U118" s="33"/>
      <c r="V118" s="36"/>
      <c r="W118" s="33"/>
      <c r="X118" s="33"/>
      <c r="Y118" s="33"/>
      <c r="Z118" s="33"/>
      <c r="AA118" s="33"/>
      <c r="AB118" s="318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 t="s">
        <v>31</v>
      </c>
      <c r="AS118" s="12"/>
      <c r="AT118" s="12"/>
      <c r="AU118" s="12"/>
      <c r="AV118" s="12"/>
      <c r="AW118" s="12"/>
      <c r="AX118" s="319"/>
      <c r="AY118" s="319"/>
      <c r="AZ118" s="319"/>
      <c r="BA118" s="12"/>
      <c r="BB118" s="12"/>
      <c r="BC118" s="12"/>
      <c r="BE118" s="12"/>
      <c r="BF118" s="12"/>
      <c r="BJ118" s="52"/>
      <c r="BK118" s="52"/>
      <c r="BL118" s="52"/>
      <c r="BM118" s="52"/>
      <c r="BN118" s="52"/>
      <c r="BO118" s="52"/>
      <c r="BP118" s="52"/>
      <c r="BQ118" s="52"/>
      <c r="BR118" s="52"/>
      <c r="BS118" s="76"/>
      <c r="BT118" s="52"/>
      <c r="BU118" s="52"/>
      <c r="BV118" s="52"/>
      <c r="BW118" s="52"/>
      <c r="BX118" s="52"/>
      <c r="CO118" s="135">
        <f>AP20</f>
        <v>0</v>
      </c>
      <c r="CP118" s="135"/>
    </row>
    <row r="119" spans="2:94" ht="12.75" customHeight="1" x14ac:dyDescent="0.25">
      <c r="C119" s="427" t="s">
        <v>47</v>
      </c>
      <c r="D119" s="428"/>
      <c r="E119" s="429"/>
      <c r="F119" s="43" t="e">
        <f>AVERAGE(F113)</f>
        <v>#DIV/0!</v>
      </c>
      <c r="G119" s="44"/>
      <c r="H119" s="43" t="e">
        <f>AVERAGE(H113)</f>
        <v>#DIV/0!</v>
      </c>
      <c r="I119" s="43"/>
      <c r="J119" s="43" t="e">
        <f>AVERAGE(J113,AT113)</f>
        <v>#DIV/0!</v>
      </c>
      <c r="K119" s="43"/>
      <c r="L119" s="43" t="e">
        <f>AVERAGE(L113:P113,T113:V113,Z113,AF113:AJ113,AN113,AR113)</f>
        <v>#DIV/0!</v>
      </c>
      <c r="M119" s="43"/>
      <c r="N119" s="43" t="e">
        <f>AVERAGE(R113,AV113)</f>
        <v>#DIV/0!</v>
      </c>
      <c r="O119" s="43"/>
      <c r="P119" s="43" t="e">
        <f>AVERAGE(X113,AD113,AP113)</f>
        <v>#DIV/0!</v>
      </c>
      <c r="Q119" s="43"/>
      <c r="R119" s="43" t="e">
        <f>AVERAGE(AB113,AZ113)</f>
        <v>#DIV/0!</v>
      </c>
      <c r="S119" s="43"/>
      <c r="T119" s="43" t="e">
        <f>AVERAGE(AL113)</f>
        <v>#DIV/0!</v>
      </c>
      <c r="U119" s="43"/>
      <c r="V119" s="43" t="e">
        <f>AVERAGE(AX113,BB113)</f>
        <v>#DIV/0!</v>
      </c>
      <c r="W119" s="46"/>
      <c r="X119" s="46"/>
      <c r="Y119" s="46"/>
      <c r="Z119" s="46"/>
      <c r="AA119" s="46"/>
      <c r="AB119" s="322"/>
      <c r="BG119" s="68"/>
      <c r="BH119" s="68"/>
      <c r="BI119" s="68"/>
      <c r="BJ119" s="68"/>
      <c r="BK119" s="424"/>
      <c r="BL119" s="424"/>
      <c r="BM119" s="424"/>
      <c r="BN119" s="424"/>
      <c r="BO119" s="424"/>
      <c r="BP119" s="424"/>
      <c r="BQ119" s="424"/>
      <c r="BR119" s="424"/>
      <c r="BS119" s="100"/>
      <c r="CO119" s="42">
        <f>AP23</f>
        <v>0</v>
      </c>
      <c r="CP119" s="42"/>
    </row>
    <row r="120" spans="2:94" ht="12.75" customHeight="1" x14ac:dyDescent="0.25">
      <c r="Q120" s="45"/>
      <c r="R120" s="45"/>
      <c r="S120" s="45"/>
      <c r="T120" s="45"/>
      <c r="U120" s="45"/>
      <c r="V120" s="45"/>
      <c r="W120" s="42"/>
      <c r="X120" s="42"/>
      <c r="AV120" t="s">
        <v>31</v>
      </c>
      <c r="BG120" s="68"/>
      <c r="BH120" s="68"/>
      <c r="BI120" s="68"/>
      <c r="BJ120" s="68"/>
      <c r="BK120" s="424"/>
      <c r="BL120" s="424"/>
      <c r="BM120" s="424"/>
      <c r="BN120" s="424"/>
      <c r="BO120" s="424"/>
      <c r="BP120" s="424"/>
      <c r="BQ120" s="424"/>
      <c r="BR120" s="424"/>
      <c r="BS120" s="100"/>
      <c r="CO120" s="42">
        <f>AP26</f>
        <v>0</v>
      </c>
      <c r="CP120" s="42"/>
    </row>
    <row r="121" spans="2:94" ht="12.75" customHeight="1" x14ac:dyDescent="0.25">
      <c r="BG121" s="68"/>
      <c r="BH121" s="68"/>
      <c r="BI121" s="68"/>
      <c r="BJ121" s="68"/>
      <c r="BK121" s="424"/>
      <c r="BL121" s="424"/>
      <c r="BM121" s="424"/>
      <c r="BN121" s="424"/>
      <c r="BO121" s="424"/>
      <c r="BP121" s="424"/>
      <c r="BQ121" s="424"/>
      <c r="BR121" s="424"/>
      <c r="BS121" s="100"/>
      <c r="CO121" s="42">
        <f>AP28</f>
        <v>0</v>
      </c>
      <c r="CP121" s="42"/>
    </row>
    <row r="122" spans="2:94" ht="12.75" customHeight="1" x14ac:dyDescent="0.2">
      <c r="CO122" s="42">
        <f>AP33</f>
        <v>0</v>
      </c>
      <c r="CP122" s="42"/>
    </row>
    <row r="123" spans="2:94" ht="12.75" customHeight="1" x14ac:dyDescent="0.25">
      <c r="BG123" s="421"/>
      <c r="BH123" s="421"/>
      <c r="BI123" s="421"/>
      <c r="BJ123" s="421"/>
      <c r="BK123" s="69"/>
      <c r="BL123" s="70"/>
      <c r="BM123" s="69"/>
      <c r="BN123" s="70"/>
      <c r="BO123" s="69"/>
      <c r="BP123" s="70"/>
      <c r="BQ123" s="69"/>
      <c r="BR123" s="70"/>
      <c r="BS123" s="101"/>
      <c r="CO123" s="42">
        <f>AP39</f>
        <v>0</v>
      </c>
      <c r="CP123" s="42"/>
    </row>
    <row r="124" spans="2:94" ht="12.75" customHeight="1" x14ac:dyDescent="0.25">
      <c r="P124" t="s">
        <v>31</v>
      </c>
      <c r="BG124" s="421"/>
      <c r="BH124" s="421"/>
      <c r="BI124" s="421"/>
      <c r="BJ124" s="421"/>
      <c r="BK124" s="69"/>
      <c r="BL124" s="70"/>
      <c r="BM124" s="69"/>
      <c r="BN124" s="70"/>
      <c r="BO124" s="69"/>
      <c r="BP124" s="70"/>
      <c r="BQ124" s="69"/>
      <c r="BR124" s="70"/>
      <c r="BS124" s="101"/>
    </row>
    <row r="125" spans="2:94" ht="12.75" customHeight="1" x14ac:dyDescent="0.25">
      <c r="BG125" s="421"/>
      <c r="BH125" s="421"/>
      <c r="BI125" s="421"/>
      <c r="BJ125" s="421"/>
      <c r="BK125" s="69"/>
      <c r="BL125" s="70"/>
      <c r="BM125" s="69"/>
      <c r="BN125" s="70"/>
      <c r="BO125" s="69"/>
      <c r="BP125" s="70"/>
      <c r="BQ125" s="69"/>
      <c r="BR125" s="70"/>
      <c r="BS125" s="101"/>
    </row>
  </sheetData>
  <sheetProtection password="CC2D" sheet="1" objects="1" scenarios="1" selectLockedCells="1"/>
  <dataConsolidate/>
  <mergeCells count="149">
    <mergeCell ref="BG60:BG63"/>
    <mergeCell ref="BX60:BX63"/>
    <mergeCell ref="BK47:BR48"/>
    <mergeCell ref="BK59:BR59"/>
    <mergeCell ref="BK62:BL62"/>
    <mergeCell ref="BM61:BN61"/>
    <mergeCell ref="BO61:BP61"/>
    <mergeCell ref="BK60:BL60"/>
    <mergeCell ref="BM60:BN60"/>
    <mergeCell ref="BO60:BP60"/>
    <mergeCell ref="BQ60:BR60"/>
    <mergeCell ref="BK49:BL51"/>
    <mergeCell ref="BM49:BN51"/>
    <mergeCell ref="BO49:BP51"/>
    <mergeCell ref="BQ49:BR51"/>
    <mergeCell ref="BU60:BU63"/>
    <mergeCell ref="BV60:BV63"/>
    <mergeCell ref="BW60:BW63"/>
    <mergeCell ref="BM62:BN62"/>
    <mergeCell ref="BO62:BP62"/>
    <mergeCell ref="BQ62:BR62"/>
    <mergeCell ref="BU59:BX59"/>
    <mergeCell ref="BK61:BL61"/>
    <mergeCell ref="BQ61:BR61"/>
    <mergeCell ref="BG123:BJ123"/>
    <mergeCell ref="BG124:BJ124"/>
    <mergeCell ref="BG125:BJ125"/>
    <mergeCell ref="BK115:BR115"/>
    <mergeCell ref="BK119:BL121"/>
    <mergeCell ref="BM119:BN121"/>
    <mergeCell ref="BO119:BP121"/>
    <mergeCell ref="BQ119:BR121"/>
    <mergeCell ref="C105:D105"/>
    <mergeCell ref="V116:Z116"/>
    <mergeCell ref="C106:D106"/>
    <mergeCell ref="C115:E115"/>
    <mergeCell ref="C116:E116"/>
    <mergeCell ref="N116:R116"/>
    <mergeCell ref="C119:E119"/>
    <mergeCell ref="C117:E117"/>
    <mergeCell ref="C113:E113"/>
    <mergeCell ref="C111:D111"/>
    <mergeCell ref="C112:E112"/>
    <mergeCell ref="C110:D110"/>
    <mergeCell ref="CO83:CQ83"/>
    <mergeCell ref="C88:D88"/>
    <mergeCell ref="C77:D77"/>
    <mergeCell ref="C95:D95"/>
    <mergeCell ref="C80:D80"/>
    <mergeCell ref="CO80:CQ80"/>
    <mergeCell ref="CO84:CQ84"/>
    <mergeCell ref="C92:D92"/>
    <mergeCell ref="C93:D93"/>
    <mergeCell ref="CO78:CQ78"/>
    <mergeCell ref="CO79:CQ79"/>
    <mergeCell ref="CO81:CQ81"/>
    <mergeCell ref="CO82:CQ82"/>
    <mergeCell ref="C85:D85"/>
    <mergeCell ref="C83:D83"/>
    <mergeCell ref="C79:D79"/>
    <mergeCell ref="C84:D84"/>
    <mergeCell ref="C81:D81"/>
    <mergeCell ref="C82:D82"/>
    <mergeCell ref="C98:D98"/>
    <mergeCell ref="C75:D75"/>
    <mergeCell ref="C94:D94"/>
    <mergeCell ref="C78:D78"/>
    <mergeCell ref="C91:D91"/>
    <mergeCell ref="C89:D89"/>
    <mergeCell ref="C97:D97"/>
    <mergeCell ref="C90:D90"/>
    <mergeCell ref="C87:D87"/>
    <mergeCell ref="C96:D96"/>
    <mergeCell ref="C86:D86"/>
    <mergeCell ref="C76:D76"/>
    <mergeCell ref="C102:D102"/>
    <mergeCell ref="C103:D103"/>
    <mergeCell ref="C107:D107"/>
    <mergeCell ref="C108:D108"/>
    <mergeCell ref="C109:D109"/>
    <mergeCell ref="C99:D99"/>
    <mergeCell ref="C100:D100"/>
    <mergeCell ref="C101:D101"/>
    <mergeCell ref="C104:D104"/>
    <mergeCell ref="C68:D68"/>
    <mergeCell ref="C12:E12"/>
    <mergeCell ref="F12:H12"/>
    <mergeCell ref="D52:N52"/>
    <mergeCell ref="C63:D63"/>
    <mergeCell ref="D31:V31"/>
    <mergeCell ref="C64:D64"/>
    <mergeCell ref="C66:D66"/>
    <mergeCell ref="C67:D67"/>
    <mergeCell ref="D32:V32"/>
    <mergeCell ref="D34:V34"/>
    <mergeCell ref="D35:V35"/>
    <mergeCell ref="D37:V37"/>
    <mergeCell ref="D38:V38"/>
    <mergeCell ref="D17:V17"/>
    <mergeCell ref="D18:V18"/>
    <mergeCell ref="D19:V19"/>
    <mergeCell ref="D20:V20"/>
    <mergeCell ref="D21:V21"/>
    <mergeCell ref="D22:V22"/>
    <mergeCell ref="D23:V23"/>
    <mergeCell ref="D24:V24"/>
    <mergeCell ref="D25:V25"/>
    <mergeCell ref="D33:V33"/>
    <mergeCell ref="C2:N2"/>
    <mergeCell ref="D7:H7"/>
    <mergeCell ref="N7:P7"/>
    <mergeCell ref="D8:H8"/>
    <mergeCell ref="C3:N3"/>
    <mergeCell ref="C5:N5"/>
    <mergeCell ref="B15:BB15"/>
    <mergeCell ref="AP16:BB16"/>
    <mergeCell ref="D28:V28"/>
    <mergeCell ref="W16:AN16"/>
    <mergeCell ref="D16:V16"/>
    <mergeCell ref="D9:H9"/>
    <mergeCell ref="C10:E10"/>
    <mergeCell ref="F10:H10"/>
    <mergeCell ref="C11:E11"/>
    <mergeCell ref="F11:H11"/>
    <mergeCell ref="AP17:BB19"/>
    <mergeCell ref="C73:D73"/>
    <mergeCell ref="C74:D74"/>
    <mergeCell ref="D26:V26"/>
    <mergeCell ref="D27:V27"/>
    <mergeCell ref="D29:V29"/>
    <mergeCell ref="D30:V30"/>
    <mergeCell ref="F60:BC60"/>
    <mergeCell ref="F58:P58"/>
    <mergeCell ref="P52:AF52"/>
    <mergeCell ref="D36:V36"/>
    <mergeCell ref="D39:V39"/>
    <mergeCell ref="D40:V40"/>
    <mergeCell ref="D41:V41"/>
    <mergeCell ref="C70:D70"/>
    <mergeCell ref="C71:D71"/>
    <mergeCell ref="C65:D65"/>
    <mergeCell ref="D44:E44"/>
    <mergeCell ref="F53:BF53"/>
    <mergeCell ref="C72:D72"/>
    <mergeCell ref="C69:D69"/>
    <mergeCell ref="D45:E45"/>
    <mergeCell ref="BD60:BD63"/>
    <mergeCell ref="BF60:BF63"/>
    <mergeCell ref="BE60:BE63"/>
  </mergeCells>
  <phoneticPr fontId="4" type="noConversion"/>
  <conditionalFormatting sqref="BF113:BF114">
    <cfRule type="cellIs" dxfId="185" priority="876" stopIfTrue="1" operator="greaterThanOrEqual">
      <formula>3.95</formula>
    </cfRule>
    <cfRule type="cellIs" dxfId="184" priority="877" stopIfTrue="1" operator="between">
      <formula>2.05</formula>
      <formula>3.94</formula>
    </cfRule>
    <cfRule type="cellIs" dxfId="183" priority="878" stopIfTrue="1" operator="lessThanOrEqual">
      <formula>2</formula>
    </cfRule>
  </conditionalFormatting>
  <conditionalFormatting sqref="BF64:BF110">
    <cfRule type="cellIs" dxfId="182" priority="212" stopIfTrue="1" operator="greaterThanOrEqual">
      <formula>3.95</formula>
    </cfRule>
    <cfRule type="cellIs" dxfId="181" priority="213" stopIfTrue="1" operator="between">
      <formula>2.05</formula>
      <formula>3.94</formula>
    </cfRule>
    <cfRule type="cellIs" dxfId="180" priority="214" stopIfTrue="1" operator="lessThanOrEqual">
      <formula>2</formula>
    </cfRule>
  </conditionalFormatting>
  <conditionalFormatting sqref="F64:F110">
    <cfRule type="cellIs" dxfId="179" priority="66" stopIfTrue="1" operator="equal">
      <formula>$F$61</formula>
    </cfRule>
    <cfRule type="cellIs" dxfId="178" priority="67" stopIfTrue="1" operator="notEqual">
      <formula>$F$61</formula>
    </cfRule>
  </conditionalFormatting>
  <conditionalFormatting sqref="H64:H110">
    <cfRule type="cellIs" dxfId="177" priority="68" stopIfTrue="1" operator="equal">
      <formula>$H$61</formula>
    </cfRule>
    <cfRule type="cellIs" dxfId="176" priority="69" stopIfTrue="1" operator="notEqual">
      <formula>$H$61</formula>
    </cfRule>
  </conditionalFormatting>
  <conditionalFormatting sqref="L64:L110">
    <cfRule type="cellIs" dxfId="175" priority="72" stopIfTrue="1" operator="equal">
      <formula>$L$61</formula>
    </cfRule>
    <cfRule type="cellIs" dxfId="174" priority="73" stopIfTrue="1" operator="notEqual">
      <formula>$L$61</formula>
    </cfRule>
  </conditionalFormatting>
  <conditionalFormatting sqref="N64:N110">
    <cfRule type="cellIs" dxfId="173" priority="74" stopIfTrue="1" operator="equal">
      <formula>$N$61</formula>
    </cfRule>
    <cfRule type="cellIs" dxfId="172" priority="75" stopIfTrue="1" operator="notEqual">
      <formula>$N$61</formula>
    </cfRule>
  </conditionalFormatting>
  <conditionalFormatting sqref="P64:P110">
    <cfRule type="cellIs" dxfId="171" priority="76" stopIfTrue="1" operator="notEqual">
      <formula>$P$61</formula>
    </cfRule>
    <cfRule type="cellIs" dxfId="170" priority="77" stopIfTrue="1" operator="equal">
      <formula>$P$61</formula>
    </cfRule>
  </conditionalFormatting>
  <conditionalFormatting sqref="R64:R110">
    <cfRule type="cellIs" dxfId="169" priority="78" stopIfTrue="1" operator="equal">
      <formula>$R$61</formula>
    </cfRule>
    <cfRule type="cellIs" dxfId="168" priority="79" stopIfTrue="1" operator="notEqual">
      <formula>$R$61</formula>
    </cfRule>
  </conditionalFormatting>
  <conditionalFormatting sqref="T64:T110">
    <cfRule type="cellIs" dxfId="167" priority="80" stopIfTrue="1" operator="equal">
      <formula>$T$61</formula>
    </cfRule>
    <cfRule type="cellIs" dxfId="166" priority="81" stopIfTrue="1" operator="notEqual">
      <formula>$T$61</formula>
    </cfRule>
  </conditionalFormatting>
  <conditionalFormatting sqref="V64:V110">
    <cfRule type="cellIs" dxfId="165" priority="82" stopIfTrue="1" operator="equal">
      <formula>$V$61</formula>
    </cfRule>
    <cfRule type="cellIs" dxfId="164" priority="83" stopIfTrue="1" operator="notEqual">
      <formula>$V$61</formula>
    </cfRule>
  </conditionalFormatting>
  <conditionalFormatting sqref="Z64:Z110">
    <cfRule type="cellIs" dxfId="163" priority="86" stopIfTrue="1" operator="equal">
      <formula>$Z$61</formula>
    </cfRule>
    <cfRule type="cellIs" dxfId="162" priority="87" stopIfTrue="1" operator="notEqual">
      <formula>$Z$61</formula>
    </cfRule>
  </conditionalFormatting>
  <conditionalFormatting sqref="AF70:AF110">
    <cfRule type="cellIs" dxfId="161" priority="92" stopIfTrue="1" operator="equal">
      <formula>$AF$61</formula>
    </cfRule>
    <cfRule type="cellIs" dxfId="160" priority="93" stopIfTrue="1" operator="notEqual">
      <formula>$AF$61</formula>
    </cfRule>
  </conditionalFormatting>
  <conditionalFormatting sqref="AH64:AH110">
    <cfRule type="cellIs" dxfId="159" priority="94" stopIfTrue="1" operator="equal">
      <formula>$AH$61</formula>
    </cfRule>
    <cfRule type="cellIs" dxfId="158" priority="95" stopIfTrue="1" operator="notEqual">
      <formula>$AH$61</formula>
    </cfRule>
  </conditionalFormatting>
  <conditionalFormatting sqref="AJ64:AJ110">
    <cfRule type="cellIs" dxfId="157" priority="96" stopIfTrue="1" operator="equal">
      <formula>$AJ$61</formula>
    </cfRule>
    <cfRule type="cellIs" dxfId="156" priority="97" stopIfTrue="1" operator="notEqual">
      <formula>$AJ$61</formula>
    </cfRule>
  </conditionalFormatting>
  <conditionalFormatting sqref="AL64:AL110">
    <cfRule type="cellIs" dxfId="155" priority="98" stopIfTrue="1" operator="equal">
      <formula>$AL$61</formula>
    </cfRule>
    <cfRule type="cellIs" dxfId="154" priority="99" stopIfTrue="1" operator="notEqual">
      <formula>$AL$61</formula>
    </cfRule>
  </conditionalFormatting>
  <conditionalFormatting sqref="AP64:AP110">
    <cfRule type="cellIs" dxfId="153" priority="102" stopIfTrue="1" operator="equal">
      <formula>$AP$61</formula>
    </cfRule>
    <cfRule type="cellIs" dxfId="152" priority="103" stopIfTrue="1" operator="notEqual">
      <formula>$AP$61</formula>
    </cfRule>
  </conditionalFormatting>
  <conditionalFormatting sqref="AT64:AT110">
    <cfRule type="cellIs" dxfId="151" priority="106" stopIfTrue="1" operator="equal">
      <formula>$AT$61</formula>
    </cfRule>
    <cfRule type="cellIs" dxfId="150" priority="107" stopIfTrue="1" operator="notEqual">
      <formula>$AT$61</formula>
    </cfRule>
  </conditionalFormatting>
  <conditionalFormatting sqref="BG112:BI113">
    <cfRule type="cellIs" dxfId="149" priority="51" stopIfTrue="1" operator="greaterThanOrEqual">
      <formula>3.95</formula>
    </cfRule>
    <cfRule type="cellIs" dxfId="148" priority="52" stopIfTrue="1" operator="between">
      <formula>2.05</formula>
      <formula>3.94</formula>
    </cfRule>
    <cfRule type="cellIs" dxfId="147" priority="53" stopIfTrue="1" operator="lessThanOrEqual">
      <formula>2</formula>
    </cfRule>
  </conditionalFormatting>
  <conditionalFormatting sqref="J64:J110">
    <cfRule type="cellIs" dxfId="146" priority="47" stopIfTrue="1" operator="equal">
      <formula>$J$61</formula>
    </cfRule>
    <cfRule type="cellIs" dxfId="145" priority="48" stopIfTrue="1" operator="notEqual">
      <formula>$J$61</formula>
    </cfRule>
  </conditionalFormatting>
  <conditionalFormatting sqref="X64:X110">
    <cfRule type="cellIs" dxfId="144" priority="45" stopIfTrue="1" operator="equal">
      <formula>$X$61</formula>
    </cfRule>
    <cfRule type="cellIs" dxfId="143" priority="46" stopIfTrue="1" operator="notEqual">
      <formula>$X$61</formula>
    </cfRule>
  </conditionalFormatting>
  <conditionalFormatting sqref="BB64:BB110">
    <cfRule type="cellIs" dxfId="142" priority="41" stopIfTrue="1" operator="equal">
      <formula>$BB$61</formula>
    </cfRule>
    <cfRule type="cellIs" dxfId="141" priority="42" stopIfTrue="1" operator="notEqual">
      <formula>$BB$61</formula>
    </cfRule>
  </conditionalFormatting>
  <conditionalFormatting sqref="AN64:AN110">
    <cfRule type="cellIs" dxfId="140" priority="19" stopIfTrue="1" operator="equal">
      <formula>$AN$61</formula>
    </cfRule>
    <cfRule type="cellIs" dxfId="139" priority="20" stopIfTrue="1" operator="notEqual">
      <formula>$AN$61</formula>
    </cfRule>
  </conditionalFormatting>
  <conditionalFormatting sqref="AR64:AR110">
    <cfRule type="cellIs" dxfId="138" priority="17" stopIfTrue="1" operator="equal">
      <formula>$AR$61</formula>
    </cfRule>
    <cfRule type="cellIs" dxfId="137" priority="18" stopIfTrue="1" operator="notEqual">
      <formula>$AR$61</formula>
    </cfRule>
  </conditionalFormatting>
  <conditionalFormatting sqref="AV64:AV110">
    <cfRule type="cellIs" dxfId="136" priority="15" stopIfTrue="1" operator="equal">
      <formula>$AV$61</formula>
    </cfRule>
    <cfRule type="cellIs" dxfId="135" priority="16" stopIfTrue="1" operator="notEqual">
      <formula>$AV$61</formula>
    </cfRule>
  </conditionalFormatting>
  <conditionalFormatting sqref="AB64:AB110">
    <cfRule type="cellIs" dxfId="134" priority="11" stopIfTrue="1" operator="equal">
      <formula>$T$61</formula>
    </cfRule>
    <cfRule type="cellIs" dxfId="133" priority="12" stopIfTrue="1" operator="notEqual">
      <formula>$T$61</formula>
    </cfRule>
  </conditionalFormatting>
  <conditionalFormatting sqref="AD64:AD110">
    <cfRule type="cellIs" dxfId="132" priority="9" stopIfTrue="1" operator="equal">
      <formula>$X$61</formula>
    </cfRule>
    <cfRule type="cellIs" dxfId="131" priority="10" stopIfTrue="1" operator="notEqual">
      <formula>$X$61</formula>
    </cfRule>
  </conditionalFormatting>
  <conditionalFormatting sqref="AZ64:AZ110">
    <cfRule type="cellIs" dxfId="130" priority="3" stopIfTrue="1" operator="equal">
      <formula>$AV$61</formula>
    </cfRule>
    <cfRule type="cellIs" dxfId="129" priority="4" stopIfTrue="1" operator="notEqual">
      <formula>$AV$61</formula>
    </cfRule>
  </conditionalFormatting>
  <conditionalFormatting sqref="AX64:AX110">
    <cfRule type="cellIs" dxfId="128" priority="5" stopIfTrue="1" operator="equal">
      <formula>$X$61</formula>
    </cfRule>
    <cfRule type="cellIs" dxfId="127" priority="6" stopIfTrue="1" operator="notEqual">
      <formula>$X$61</formula>
    </cfRule>
  </conditionalFormatting>
  <conditionalFormatting sqref="AF64:AF69">
    <cfRule type="cellIs" dxfId="126" priority="1" stopIfTrue="1" operator="equal">
      <formula>$T$61</formula>
    </cfRule>
    <cfRule type="cellIs" dxfId="125" priority="2" stopIfTrue="1" operator="notEqual">
      <formula>$T$61</formula>
    </cfRule>
  </conditionalFormatting>
  <dataValidations count="4">
    <dataValidation type="decimal" allowBlank="1" showInputMessage="1" showErrorMessage="1" errorTitle="ERROR" error="Sólo se admiten valores decimales entre 0 y 2. Ingresar valores con coma decimal y no con punto, por ejemplo: 2,5 y no 2.5" sqref="AA64:AA110">
      <formula1>0</formula1>
      <formula2>2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4:W110">
      <formula1>0</formula1>
      <formula2>2.5</formula2>
    </dataValidation>
    <dataValidation type="list" allowBlank="1" showInputMessage="1" showErrorMessage="1" errorTitle="ERROR" error="SOLO SE ADMITEN LAS ALTERNATIVAS: A, B, C y D." sqref="AZ64:AZ110 F64:F110 BB64:BB110 AN64:AN110 AT64:AT110 L64:L110 AP64:AP110 J64:J110 AL64:AL110 AJ64:AJ110 AH64:AH110 X64:X110 R64:R110 Z64:Z110 V64:V110 T64:T110 AR64:AR110 AV64:AV110 P64:P110 H64:H110 AB64:AB110 AX64:AX110 AD64:AD110 N64:N110 AF64:AF110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64:E110">
      <formula1>$CC$14:$CC$15</formula1>
    </dataValidation>
  </dataValidations>
  <pageMargins left="0.14000000000000001" right="0.27" top="0.19" bottom="0.2" header="0.16" footer="0.28999999999999998"/>
  <pageSetup paperSize="258" scale="23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CQ125"/>
  <sheetViews>
    <sheetView showGridLines="0" tabSelected="1" topLeftCell="B63" zoomScale="70" zoomScaleNormal="70" workbookViewId="0">
      <pane xSplit="1" topLeftCell="C1" activePane="topRight" state="frozen"/>
      <selection activeCell="B16" sqref="B16"/>
      <selection pane="topRight" activeCell="C94" sqref="C94:D94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8.140625" style="16" customWidth="1"/>
    <col min="6" max="6" width="5.28515625" customWidth="1"/>
    <col min="7" max="7" width="5.28515625" style="23" hidden="1" customWidth="1"/>
    <col min="8" max="8" width="5.28515625" customWidth="1"/>
    <col min="9" max="9" width="5.28515625" hidden="1" customWidth="1"/>
    <col min="10" max="10" width="5.28515625" customWidth="1"/>
    <col min="11" max="11" width="5.28515625" hidden="1" customWidth="1"/>
    <col min="12" max="12" width="5.42578125" customWidth="1"/>
    <col min="13" max="13" width="5.28515625" hidden="1" customWidth="1"/>
    <col min="14" max="14" width="5.28515625" style="16" customWidth="1"/>
    <col min="15" max="15" width="5.28515625" style="16" hidden="1" customWidth="1"/>
    <col min="16" max="16" width="5.28515625" customWidth="1"/>
    <col min="17" max="17" width="5.28515625" hidden="1" customWidth="1"/>
    <col min="18" max="18" width="5.28515625" customWidth="1"/>
    <col min="19" max="19" width="5.28515625" hidden="1" customWidth="1"/>
    <col min="20" max="20" width="5.28515625" customWidth="1"/>
    <col min="21" max="21" width="5.28515625" hidden="1" customWidth="1"/>
    <col min="22" max="22" width="5.28515625" customWidth="1"/>
    <col min="23" max="23" width="5.28515625" hidden="1" customWidth="1"/>
    <col min="24" max="24" width="5.2851562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style="48" customWidth="1"/>
    <col min="29" max="29" width="5.28515625" hidden="1" customWidth="1"/>
    <col min="30" max="30" width="5.28515625" customWidth="1"/>
    <col min="31" max="31" width="5.28515625" hidden="1" customWidth="1"/>
    <col min="32" max="32" width="5.28515625" customWidth="1"/>
    <col min="33" max="33" width="5.28515625" hidden="1" customWidth="1"/>
    <col min="34" max="34" width="5.28515625" customWidth="1"/>
    <col min="35" max="35" width="5.28515625" hidden="1" customWidth="1"/>
    <col min="36" max="36" width="5.28515625" customWidth="1"/>
    <col min="37" max="37" width="5.28515625" hidden="1" customWidth="1"/>
    <col min="38" max="38" width="5.28515625" customWidth="1"/>
    <col min="39" max="39" width="5.28515625" hidden="1" customWidth="1"/>
    <col min="40" max="40" width="5.28515625" customWidth="1"/>
    <col min="41" max="41" width="5.28515625" hidden="1" customWidth="1"/>
    <col min="42" max="42" width="5.28515625" customWidth="1"/>
    <col min="43" max="43" width="5.28515625" hidden="1" customWidth="1"/>
    <col min="44" max="44" width="5.28515625" customWidth="1"/>
    <col min="45" max="45" width="5.28515625" hidden="1" customWidth="1"/>
    <col min="46" max="46" width="5.28515625" customWidth="1"/>
    <col min="47" max="47" width="5.28515625" hidden="1" customWidth="1"/>
    <col min="48" max="48" width="5.28515625" customWidth="1"/>
    <col min="49" max="49" width="5.28515625" hidden="1" customWidth="1"/>
    <col min="50" max="50" width="5.28515625" style="48" customWidth="1"/>
    <col min="51" max="51" width="5.28515625" style="48" hidden="1" customWidth="1"/>
    <col min="52" max="52" width="5.28515625" style="48" customWidth="1"/>
    <col min="53" max="53" width="5.28515625" hidden="1" customWidth="1"/>
    <col min="54" max="54" width="5.140625" customWidth="1"/>
    <col min="55" max="55" width="9.140625" hidden="1" customWidth="1"/>
    <col min="56" max="56" width="7.7109375" customWidth="1"/>
    <col min="57" max="57" width="9.140625" customWidth="1"/>
    <col min="58" max="58" width="11.5703125" customWidth="1"/>
    <col min="59" max="60" width="13.5703125" customWidth="1"/>
    <col min="61" max="61" width="16" customWidth="1"/>
    <col min="62" max="62" width="31.28515625" style="48" customWidth="1"/>
    <col min="63" max="70" width="7" style="48" customWidth="1"/>
    <col min="71" max="71" width="2.5703125" style="92" customWidth="1"/>
    <col min="72" max="72" width="8.28515625" style="48" customWidth="1"/>
    <col min="73" max="75" width="14.140625" style="48" customWidth="1"/>
    <col min="76" max="76" width="12.5703125" style="48" customWidth="1"/>
    <col min="77" max="79" width="17.42578125" customWidth="1"/>
    <col min="80" max="80" width="13.42578125" customWidth="1"/>
    <col min="81" max="81" width="5.5703125" customWidth="1"/>
    <col min="88" max="88" width="5.42578125" customWidth="1"/>
    <col min="89" max="91" width="6.140625" customWidth="1"/>
  </cols>
  <sheetData>
    <row r="2" spans="1:81" ht="12.75" customHeight="1" x14ac:dyDescent="0.2">
      <c r="C2" s="382" t="s">
        <v>208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58"/>
    </row>
    <row r="3" spans="1:81" ht="12.75" customHeight="1" x14ac:dyDescent="0.2">
      <c r="C3" s="386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61"/>
    </row>
    <row r="4" spans="1:81" ht="12.75" customHeight="1" x14ac:dyDescent="0.2">
      <c r="C4" s="362"/>
      <c r="D4" s="362"/>
      <c r="E4" s="362"/>
      <c r="F4" s="362"/>
      <c r="G4" s="20"/>
      <c r="H4" s="362"/>
      <c r="I4" s="362"/>
      <c r="J4" s="362"/>
      <c r="K4" s="362"/>
      <c r="L4" s="362"/>
      <c r="M4" s="362"/>
      <c r="N4" s="362"/>
      <c r="O4" s="362"/>
    </row>
    <row r="5" spans="1:81" ht="12.75" customHeight="1" x14ac:dyDescent="0.2">
      <c r="C5" s="388" t="s">
        <v>209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62"/>
    </row>
    <row r="6" spans="1:81" ht="12.75" customHeight="1" x14ac:dyDescent="0.2">
      <c r="C6" s="2"/>
      <c r="D6" s="2"/>
      <c r="E6" s="14"/>
      <c r="F6" s="2"/>
      <c r="G6" s="21"/>
      <c r="H6" s="2"/>
      <c r="I6" s="356"/>
      <c r="L6" s="2"/>
      <c r="M6" s="2"/>
      <c r="N6" s="14"/>
      <c r="O6" s="14"/>
      <c r="P6" s="2"/>
      <c r="Q6" s="356"/>
    </row>
    <row r="7" spans="1:81" ht="12.75" customHeight="1" x14ac:dyDescent="0.2">
      <c r="B7" s="3"/>
      <c r="C7" s="4" t="s">
        <v>11</v>
      </c>
      <c r="D7" s="383" t="s">
        <v>207</v>
      </c>
      <c r="E7" s="383"/>
      <c r="F7" s="383"/>
      <c r="G7" s="383"/>
      <c r="H7" s="383"/>
      <c r="I7" s="148"/>
      <c r="J7" s="60"/>
      <c r="K7" s="149"/>
      <c r="L7" s="360" t="s">
        <v>14</v>
      </c>
      <c r="M7" s="360"/>
      <c r="N7" s="384" t="s">
        <v>206</v>
      </c>
      <c r="O7" s="384"/>
      <c r="P7" s="384"/>
      <c r="Q7" s="25"/>
      <c r="R7" s="356"/>
      <c r="S7" s="356"/>
    </row>
    <row r="8" spans="1:81" ht="12.75" customHeight="1" x14ac:dyDescent="0.2">
      <c r="B8" s="3"/>
      <c r="C8" s="4" t="s">
        <v>1</v>
      </c>
      <c r="D8" s="385" t="s">
        <v>83</v>
      </c>
      <c r="E8" s="385"/>
      <c r="F8" s="385"/>
      <c r="G8" s="385"/>
      <c r="H8" s="385"/>
      <c r="I8" s="150"/>
      <c r="J8" s="73" t="s">
        <v>0</v>
      </c>
      <c r="K8" s="73">
        <v>0</v>
      </c>
      <c r="L8" s="26"/>
      <c r="M8" s="26"/>
      <c r="N8" s="26"/>
      <c r="O8" s="26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4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49"/>
      <c r="AY8" s="49"/>
      <c r="AZ8" s="49"/>
      <c r="BA8" s="29"/>
      <c r="BB8" s="29"/>
      <c r="BC8" s="29"/>
    </row>
    <row r="9" spans="1:81" ht="12.75" customHeight="1" x14ac:dyDescent="0.2">
      <c r="B9" s="3"/>
      <c r="C9" s="4" t="s">
        <v>3</v>
      </c>
      <c r="D9" s="398" t="s">
        <v>210</v>
      </c>
      <c r="E9" s="399"/>
      <c r="F9" s="399"/>
      <c r="G9" s="399"/>
      <c r="H9" s="400"/>
      <c r="I9" s="151"/>
      <c r="J9" s="73" t="s">
        <v>20</v>
      </c>
      <c r="K9" s="73">
        <v>1</v>
      </c>
      <c r="L9" s="30">
        <v>0</v>
      </c>
      <c r="M9" s="30"/>
      <c r="N9" s="30"/>
      <c r="O9" s="30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4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49"/>
      <c r="AY9" s="49"/>
      <c r="AZ9" s="49"/>
      <c r="BA9" s="29"/>
      <c r="BB9" s="29"/>
      <c r="BC9" s="29"/>
    </row>
    <row r="10" spans="1:81" ht="12.75" customHeight="1" x14ac:dyDescent="0.2">
      <c r="B10" s="3"/>
      <c r="C10" s="401" t="s">
        <v>7</v>
      </c>
      <c r="D10" s="402"/>
      <c r="E10" s="403"/>
      <c r="F10" s="404">
        <v>29</v>
      </c>
      <c r="G10" s="405"/>
      <c r="H10" s="406"/>
      <c r="I10" s="152"/>
      <c r="J10" s="73" t="s">
        <v>21</v>
      </c>
      <c r="K10" s="73">
        <v>2</v>
      </c>
      <c r="L10" s="30">
        <v>1</v>
      </c>
      <c r="M10" s="30"/>
      <c r="N10" s="30"/>
      <c r="O10" s="30"/>
      <c r="P10" s="31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4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49"/>
      <c r="AY10" s="49"/>
      <c r="AZ10" s="49"/>
      <c r="BA10" s="29"/>
      <c r="BB10" s="29"/>
      <c r="BC10" s="29"/>
    </row>
    <row r="11" spans="1:81" ht="12.75" customHeight="1" x14ac:dyDescent="0.2">
      <c r="B11" s="3"/>
      <c r="C11" s="401" t="s">
        <v>5</v>
      </c>
      <c r="D11" s="402"/>
      <c r="E11" s="403"/>
      <c r="F11" s="407">
        <f>COUNTIF(E64:E110,"=P")</f>
        <v>0</v>
      </c>
      <c r="G11" s="408"/>
      <c r="H11" s="409"/>
      <c r="I11" s="153"/>
      <c r="J11" s="73" t="s">
        <v>22</v>
      </c>
      <c r="K11" s="73"/>
      <c r="L11" s="30">
        <v>2</v>
      </c>
      <c r="M11" s="30"/>
      <c r="N11" s="30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4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49"/>
      <c r="AY11" s="49"/>
      <c r="AZ11" s="49"/>
      <c r="BA11" s="29"/>
      <c r="BB11" s="29"/>
      <c r="BC11" s="29"/>
      <c r="BD11" s="29"/>
      <c r="BE11" s="29"/>
      <c r="BF11" s="29"/>
      <c r="BG11" s="29"/>
      <c r="BH11" s="29"/>
      <c r="BI11" s="29"/>
      <c r="BJ11" s="49"/>
      <c r="BK11" s="49"/>
      <c r="BL11" s="49"/>
      <c r="BM11" s="49"/>
      <c r="BN11" s="49"/>
      <c r="BO11" s="49"/>
      <c r="BP11" s="49"/>
      <c r="BQ11" s="49"/>
      <c r="BR11" s="49"/>
      <c r="BS11" s="93"/>
      <c r="BT11" s="49"/>
      <c r="BU11" s="49"/>
      <c r="BV11" s="49"/>
      <c r="BW11" s="49"/>
    </row>
    <row r="12" spans="1:81" ht="12.75" customHeight="1" x14ac:dyDescent="0.2">
      <c r="B12" s="3"/>
      <c r="C12" s="401" t="s">
        <v>9</v>
      </c>
      <c r="D12" s="402"/>
      <c r="E12" s="403"/>
      <c r="F12" s="407">
        <f>COUNTIF(E64:E110,"=a")</f>
        <v>0</v>
      </c>
      <c r="G12" s="408"/>
      <c r="H12" s="409"/>
      <c r="I12" s="153"/>
      <c r="J12" s="41"/>
      <c r="K12" s="41"/>
      <c r="L12" s="30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4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49"/>
      <c r="AY12" s="49"/>
      <c r="AZ12" s="49"/>
      <c r="BA12" s="29"/>
      <c r="BB12" s="29"/>
      <c r="BC12" s="29"/>
      <c r="BD12" s="29"/>
      <c r="BE12" s="29"/>
      <c r="BF12" s="29"/>
      <c r="BG12" s="29"/>
      <c r="BH12" s="29"/>
      <c r="BI12" s="29"/>
      <c r="BJ12" s="49"/>
      <c r="BK12" s="49"/>
      <c r="BL12" s="49"/>
      <c r="BM12" s="49"/>
      <c r="BN12" s="49"/>
      <c r="BO12" s="49"/>
      <c r="BP12" s="49"/>
      <c r="BQ12" s="49"/>
      <c r="BR12" s="49"/>
      <c r="BS12" s="93"/>
      <c r="BT12" s="49"/>
      <c r="BU12" s="49"/>
      <c r="BV12" s="49"/>
      <c r="BW12" s="49"/>
    </row>
    <row r="13" spans="1:81" ht="12.75" customHeight="1" x14ac:dyDescent="0.2">
      <c r="C13" s="8"/>
      <c r="D13" s="8"/>
      <c r="E13" s="15"/>
      <c r="F13" s="8"/>
      <c r="G13" s="22"/>
      <c r="H13" s="8"/>
      <c r="I13" s="356"/>
      <c r="L13" s="30"/>
      <c r="M13" s="30"/>
      <c r="N13" s="30"/>
      <c r="O13" s="30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4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49"/>
      <c r="AY13" s="49"/>
      <c r="AZ13" s="49"/>
      <c r="BA13" s="29"/>
      <c r="BB13" s="29"/>
      <c r="BC13" s="29"/>
      <c r="BD13" s="29"/>
      <c r="BE13" s="29"/>
      <c r="BF13" s="29"/>
      <c r="BG13" s="29"/>
      <c r="BH13" s="29"/>
      <c r="BI13" s="29"/>
      <c r="BJ13" s="49"/>
      <c r="BK13" s="49"/>
      <c r="BL13" s="49"/>
      <c r="BM13" s="49"/>
      <c r="BN13" s="49"/>
      <c r="BO13" s="49"/>
      <c r="BP13" s="49"/>
      <c r="BQ13" s="49"/>
      <c r="BR13" s="49"/>
      <c r="BS13" s="93"/>
      <c r="BT13" s="49"/>
      <c r="BU13" s="49"/>
      <c r="BV13" s="49"/>
      <c r="BW13" s="49"/>
      <c r="CB13" s="19"/>
    </row>
    <row r="14" spans="1:81" ht="12.75" customHeight="1" thickBot="1" x14ac:dyDescent="0.25">
      <c r="B14" s="356"/>
      <c r="C14" s="356"/>
      <c r="D14" s="356"/>
      <c r="CC14" s="37" t="s">
        <v>2</v>
      </c>
    </row>
    <row r="15" spans="1:81" ht="16.5" customHeight="1" thickBot="1" x14ac:dyDescent="0.25">
      <c r="A15" s="356"/>
      <c r="B15" s="389" t="str">
        <f>D8</f>
        <v>4° básico A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1"/>
      <c r="BC15" s="52"/>
      <c r="CC15" s="29" t="s">
        <v>0</v>
      </c>
    </row>
    <row r="16" spans="1:81" ht="31.5" x14ac:dyDescent="0.25">
      <c r="A16" s="356"/>
      <c r="B16" s="175" t="s">
        <v>29</v>
      </c>
      <c r="C16" s="174" t="s">
        <v>23</v>
      </c>
      <c r="D16" s="397" t="s">
        <v>39</v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5" t="s">
        <v>55</v>
      </c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135"/>
      <c r="AP16" s="392" t="s">
        <v>45</v>
      </c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4"/>
      <c r="BC16" s="180"/>
      <c r="BD16" s="61"/>
      <c r="BE16" s="61"/>
      <c r="BT16" s="50"/>
      <c r="BU16" s="50"/>
      <c r="BV16" s="50"/>
      <c r="BW16" s="50"/>
    </row>
    <row r="17" spans="1:75" ht="15" customHeight="1" x14ac:dyDescent="0.2">
      <c r="A17" s="356"/>
      <c r="B17" s="147">
        <v>1</v>
      </c>
      <c r="C17" s="114">
        <v>1</v>
      </c>
      <c r="D17" s="366" t="s">
        <v>211</v>
      </c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132"/>
      <c r="X17" s="337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28"/>
      <c r="AP17" s="410" t="s">
        <v>216</v>
      </c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2"/>
      <c r="BC17" s="181"/>
      <c r="BD17" s="55"/>
      <c r="BE17" s="55"/>
      <c r="BT17" s="50"/>
      <c r="BU17" s="50"/>
      <c r="BV17" s="50"/>
      <c r="BW17" s="50"/>
    </row>
    <row r="18" spans="1:75" ht="15" customHeight="1" x14ac:dyDescent="0.2">
      <c r="A18" s="356"/>
      <c r="B18" s="147">
        <f>B17+1</f>
        <v>2</v>
      </c>
      <c r="C18" s="110">
        <v>1</v>
      </c>
      <c r="D18" s="366" t="s">
        <v>219</v>
      </c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132"/>
      <c r="X18" s="333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76"/>
      <c r="AP18" s="413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5"/>
      <c r="BC18" s="181"/>
      <c r="BD18" s="55"/>
      <c r="BE18" s="55"/>
      <c r="BT18" s="50"/>
      <c r="BU18" s="50"/>
      <c r="BV18" s="50"/>
      <c r="BW18" s="50"/>
    </row>
    <row r="19" spans="1:75" ht="15" customHeight="1" x14ac:dyDescent="0.2">
      <c r="A19" s="356"/>
      <c r="B19" s="147">
        <f t="shared" ref="B19:B41" si="0">B18+1</f>
        <v>3</v>
      </c>
      <c r="C19" s="110">
        <v>1</v>
      </c>
      <c r="D19" s="366" t="s">
        <v>220</v>
      </c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132"/>
      <c r="X19" s="333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76"/>
      <c r="AP19" s="416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8"/>
      <c r="BC19" s="181"/>
      <c r="BD19" s="55"/>
      <c r="BE19" s="55"/>
      <c r="BT19" s="50"/>
      <c r="BU19" s="50"/>
      <c r="BV19" s="50"/>
      <c r="BW19" s="50"/>
    </row>
    <row r="20" spans="1:75" ht="16.5" customHeight="1" x14ac:dyDescent="0.2">
      <c r="A20" s="356"/>
      <c r="B20" s="147">
        <f t="shared" si="0"/>
        <v>4</v>
      </c>
      <c r="C20" s="110">
        <v>1</v>
      </c>
      <c r="D20" s="366" t="s">
        <v>221</v>
      </c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132"/>
      <c r="X20" s="333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76"/>
      <c r="AP20" s="344"/>
      <c r="AQ20" s="345"/>
      <c r="AR20" s="345"/>
      <c r="AS20" s="345"/>
      <c r="AT20" s="345" t="s">
        <v>217</v>
      </c>
      <c r="AU20" s="345"/>
      <c r="AV20" s="345"/>
      <c r="AW20" s="345"/>
      <c r="AX20" s="345"/>
      <c r="AY20" s="345"/>
      <c r="AZ20" s="345"/>
      <c r="BA20" s="345"/>
      <c r="BB20" s="346"/>
      <c r="BC20" s="181"/>
      <c r="BD20" s="55"/>
      <c r="BE20" s="55"/>
      <c r="BT20" s="50"/>
      <c r="BU20" s="50"/>
      <c r="BV20" s="50"/>
      <c r="BW20" s="50"/>
    </row>
    <row r="21" spans="1:75" ht="15" customHeight="1" x14ac:dyDescent="0.2">
      <c r="A21" s="356"/>
      <c r="B21" s="147">
        <f t="shared" si="0"/>
        <v>5</v>
      </c>
      <c r="C21" s="110">
        <v>1</v>
      </c>
      <c r="D21" s="366" t="s">
        <v>222</v>
      </c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132"/>
      <c r="X21" s="333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76"/>
      <c r="AP21" s="326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41"/>
      <c r="BC21" s="181"/>
      <c r="BD21" s="55"/>
      <c r="BE21" s="55"/>
      <c r="BT21" s="50"/>
      <c r="BU21" s="50"/>
      <c r="BV21" s="50"/>
      <c r="BW21" s="50"/>
    </row>
    <row r="22" spans="1:75" ht="15" customHeight="1" x14ac:dyDescent="0.2">
      <c r="A22" s="356"/>
      <c r="B22" s="147">
        <f t="shared" si="0"/>
        <v>6</v>
      </c>
      <c r="C22" s="111">
        <v>1</v>
      </c>
      <c r="D22" s="366" t="s">
        <v>223</v>
      </c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132"/>
      <c r="X22" s="333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76"/>
      <c r="AP22" s="329"/>
      <c r="AQ22" s="34"/>
      <c r="AR22" s="34"/>
      <c r="AS22" s="34"/>
      <c r="AT22" s="34" t="s">
        <v>218</v>
      </c>
      <c r="AU22" s="34"/>
      <c r="AV22" s="34"/>
      <c r="AW22" s="34"/>
      <c r="AX22" s="34"/>
      <c r="AY22" s="34"/>
      <c r="AZ22" s="34"/>
      <c r="BA22" s="34"/>
      <c r="BB22" s="342"/>
      <c r="BC22" s="181"/>
      <c r="BD22" s="55"/>
      <c r="BE22" s="55"/>
      <c r="BT22" s="50"/>
      <c r="BU22" s="50"/>
      <c r="BV22" s="50"/>
      <c r="BW22" s="50"/>
    </row>
    <row r="23" spans="1:75" ht="15" customHeight="1" x14ac:dyDescent="0.2">
      <c r="A23" s="356"/>
      <c r="B23" s="147">
        <f t="shared" si="0"/>
        <v>7</v>
      </c>
      <c r="C23" s="111">
        <v>1</v>
      </c>
      <c r="D23" s="366" t="s">
        <v>224</v>
      </c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132"/>
      <c r="X23" s="333"/>
      <c r="Y23" s="334"/>
      <c r="Z23" s="334"/>
      <c r="AA23" s="334"/>
      <c r="AB23" s="334"/>
      <c r="AC23" s="334"/>
      <c r="AD23" s="334" t="s">
        <v>212</v>
      </c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76"/>
      <c r="AP23" s="330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43"/>
      <c r="BC23" s="181"/>
      <c r="BD23" s="55"/>
      <c r="BE23" s="55"/>
      <c r="BT23" s="50"/>
      <c r="BU23" s="50"/>
      <c r="BV23" s="50"/>
      <c r="BW23" s="50"/>
    </row>
    <row r="24" spans="1:75" ht="15" customHeight="1" x14ac:dyDescent="0.2">
      <c r="A24" s="356"/>
      <c r="B24" s="147">
        <f t="shared" si="0"/>
        <v>8</v>
      </c>
      <c r="C24" s="112">
        <v>1</v>
      </c>
      <c r="D24" s="366" t="s">
        <v>225</v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132"/>
      <c r="X24" s="333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76"/>
      <c r="AP24" s="344"/>
      <c r="AQ24" s="345"/>
      <c r="AR24" s="345"/>
      <c r="AS24" s="345"/>
      <c r="AT24" s="345" t="s">
        <v>217</v>
      </c>
      <c r="AU24" s="345"/>
      <c r="AV24" s="345"/>
      <c r="AW24" s="345"/>
      <c r="AX24" s="345"/>
      <c r="AY24" s="345"/>
      <c r="AZ24" s="345"/>
      <c r="BA24" s="345"/>
      <c r="BB24" s="346"/>
      <c r="BC24" s="181"/>
      <c r="BD24" s="55"/>
      <c r="BE24" s="55"/>
      <c r="BT24" s="50"/>
      <c r="BU24" s="50"/>
      <c r="BV24" s="50"/>
      <c r="BW24" s="50"/>
    </row>
    <row r="25" spans="1:75" ht="15" customHeight="1" x14ac:dyDescent="0.2">
      <c r="A25" s="356"/>
      <c r="B25" s="147">
        <f t="shared" si="0"/>
        <v>9</v>
      </c>
      <c r="C25" s="113">
        <v>1</v>
      </c>
      <c r="D25" s="366" t="s">
        <v>226</v>
      </c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132"/>
      <c r="X25" s="333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76"/>
      <c r="AP25" s="326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41"/>
      <c r="BC25" s="181"/>
      <c r="BD25" s="55"/>
      <c r="BE25" s="55"/>
      <c r="BT25" s="50"/>
      <c r="BU25" s="50"/>
      <c r="BV25" s="50"/>
      <c r="BW25" s="50"/>
    </row>
    <row r="26" spans="1:75" ht="15" customHeight="1" x14ac:dyDescent="0.2">
      <c r="A26" s="356"/>
      <c r="B26" s="147">
        <f t="shared" si="0"/>
        <v>10</v>
      </c>
      <c r="C26" s="111">
        <v>1</v>
      </c>
      <c r="D26" s="366" t="s">
        <v>227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132"/>
      <c r="X26" s="333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76"/>
      <c r="AP26" s="329"/>
      <c r="AQ26" s="34"/>
      <c r="AR26" s="34"/>
      <c r="AS26" s="34"/>
      <c r="AT26" s="34" t="s">
        <v>216</v>
      </c>
      <c r="AU26" s="34"/>
      <c r="AV26" s="34"/>
      <c r="AW26" s="34"/>
      <c r="AX26" s="34"/>
      <c r="AY26" s="34"/>
      <c r="AZ26" s="34"/>
      <c r="BA26" s="34"/>
      <c r="BB26" s="342"/>
      <c r="BC26" s="181"/>
      <c r="BD26" s="55"/>
      <c r="BE26" s="55"/>
      <c r="BT26" s="50"/>
      <c r="BU26" s="50"/>
      <c r="BV26" s="50"/>
      <c r="BW26" s="50"/>
    </row>
    <row r="27" spans="1:75" ht="15" customHeight="1" x14ac:dyDescent="0.2">
      <c r="A27" s="356"/>
      <c r="B27" s="147">
        <f t="shared" si="0"/>
        <v>11</v>
      </c>
      <c r="C27" s="111">
        <v>1</v>
      </c>
      <c r="D27" s="366" t="s">
        <v>228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132"/>
      <c r="X27" s="333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76"/>
      <c r="AP27" s="330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43"/>
      <c r="BC27" s="181"/>
      <c r="BD27" s="55"/>
      <c r="BE27" s="55"/>
      <c r="BT27" s="50"/>
      <c r="BU27" s="50"/>
      <c r="BV27" s="50"/>
      <c r="BW27" s="50"/>
    </row>
    <row r="28" spans="1:75" ht="27.75" customHeight="1" x14ac:dyDescent="0.2">
      <c r="A28" s="356"/>
      <c r="B28" s="147">
        <f t="shared" si="0"/>
        <v>12</v>
      </c>
      <c r="C28" s="111">
        <v>1</v>
      </c>
      <c r="D28" s="366" t="s">
        <v>229</v>
      </c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132"/>
      <c r="X28" s="335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2"/>
      <c r="AP28" s="326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41"/>
      <c r="BC28" s="181"/>
      <c r="BD28" s="55"/>
      <c r="BE28" s="55"/>
      <c r="BT28" s="50"/>
      <c r="BU28" s="50"/>
      <c r="BV28" s="50"/>
      <c r="BW28" s="50"/>
    </row>
    <row r="29" spans="1:75" ht="15" customHeight="1" x14ac:dyDescent="0.2">
      <c r="A29" s="356"/>
      <c r="B29" s="147">
        <f t="shared" si="0"/>
        <v>13</v>
      </c>
      <c r="C29" s="111">
        <v>1</v>
      </c>
      <c r="D29" s="366" t="s">
        <v>230</v>
      </c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132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76"/>
      <c r="AP29" s="329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2"/>
      <c r="BC29" s="181"/>
      <c r="BD29" s="55"/>
      <c r="BE29" s="55"/>
      <c r="BT29" s="50"/>
      <c r="BU29" s="50"/>
      <c r="BV29" s="50"/>
      <c r="BW29" s="50"/>
    </row>
    <row r="30" spans="1:75" ht="15" customHeight="1" x14ac:dyDescent="0.2">
      <c r="A30" s="356"/>
      <c r="B30" s="147">
        <f t="shared" si="0"/>
        <v>14</v>
      </c>
      <c r="C30" s="111">
        <v>1</v>
      </c>
      <c r="D30" s="366" t="s">
        <v>231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132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76"/>
      <c r="AP30" s="329"/>
      <c r="AQ30" s="34"/>
      <c r="AR30" s="34"/>
      <c r="AS30" s="34"/>
      <c r="AT30" s="34" t="s">
        <v>217</v>
      </c>
      <c r="AU30" s="34"/>
      <c r="AV30" s="34"/>
      <c r="AW30" s="34"/>
      <c r="AX30" s="34"/>
      <c r="AY30" s="34"/>
      <c r="AZ30" s="34"/>
      <c r="BA30" s="34"/>
      <c r="BB30" s="342"/>
      <c r="BC30" s="181"/>
      <c r="BD30" s="55"/>
      <c r="BE30" s="55"/>
      <c r="BT30" s="50"/>
      <c r="BU30" s="50"/>
      <c r="BV30" s="50"/>
      <c r="BW30" s="50"/>
    </row>
    <row r="31" spans="1:75" ht="24.75" customHeight="1" x14ac:dyDescent="0.2">
      <c r="A31" s="356"/>
      <c r="B31" s="147">
        <f t="shared" si="0"/>
        <v>15</v>
      </c>
      <c r="C31" s="111">
        <v>1</v>
      </c>
      <c r="D31" s="366" t="s">
        <v>232</v>
      </c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132"/>
      <c r="X31" s="339"/>
      <c r="Y31" s="339"/>
      <c r="Z31" s="339" t="s">
        <v>213</v>
      </c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76"/>
      <c r="AP31" s="329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2"/>
      <c r="BC31" s="181"/>
      <c r="BD31" s="55"/>
      <c r="BE31" s="55"/>
      <c r="BT31" s="50"/>
      <c r="BU31" s="50"/>
      <c r="BV31" s="50"/>
      <c r="BW31" s="50"/>
    </row>
    <row r="32" spans="1:75" ht="24" customHeight="1" x14ac:dyDescent="0.2">
      <c r="A32" s="356"/>
      <c r="B32" s="147">
        <f t="shared" si="0"/>
        <v>16</v>
      </c>
      <c r="C32" s="111">
        <v>1</v>
      </c>
      <c r="D32" s="366" t="s">
        <v>233</v>
      </c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132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76"/>
      <c r="AP32" s="330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43"/>
      <c r="BC32" s="181"/>
      <c r="BD32" s="55"/>
      <c r="BE32" s="55"/>
      <c r="BT32" s="50"/>
      <c r="BU32" s="50"/>
      <c r="BV32" s="50"/>
      <c r="BW32" s="50"/>
    </row>
    <row r="33" spans="1:75" ht="21.75" customHeight="1" x14ac:dyDescent="0.2">
      <c r="A33" s="356"/>
      <c r="B33" s="147">
        <f t="shared" si="0"/>
        <v>17</v>
      </c>
      <c r="C33" s="111">
        <v>1</v>
      </c>
      <c r="D33" s="366" t="s">
        <v>234</v>
      </c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132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76"/>
      <c r="AP33" s="326"/>
      <c r="AQ33" s="327"/>
      <c r="AR33" s="327"/>
      <c r="AS33" s="327"/>
      <c r="AT33" s="327" t="s">
        <v>218</v>
      </c>
      <c r="AU33" s="327"/>
      <c r="AV33" s="327"/>
      <c r="AW33" s="327"/>
      <c r="AX33" s="327"/>
      <c r="AY33" s="327"/>
      <c r="AZ33" s="327"/>
      <c r="BA33" s="327"/>
      <c r="BB33" s="341"/>
      <c r="BC33" s="181"/>
      <c r="BD33" s="55"/>
      <c r="BE33" s="55"/>
      <c r="BT33" s="50"/>
      <c r="BU33" s="50"/>
      <c r="BV33" s="50"/>
      <c r="BW33" s="50"/>
    </row>
    <row r="34" spans="1:75" ht="18.75" customHeight="1" x14ac:dyDescent="0.2">
      <c r="A34" s="356"/>
      <c r="B34" s="147">
        <f t="shared" si="0"/>
        <v>18</v>
      </c>
      <c r="C34" s="111">
        <v>1</v>
      </c>
      <c r="D34" s="366" t="s">
        <v>235</v>
      </c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132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76"/>
      <c r="AP34" s="330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43"/>
      <c r="BC34" s="181"/>
      <c r="BD34" s="55"/>
      <c r="BE34" s="55"/>
      <c r="BT34" s="50"/>
      <c r="BU34" s="50"/>
      <c r="BV34" s="50"/>
      <c r="BW34" s="50"/>
    </row>
    <row r="35" spans="1:75" ht="15" customHeight="1" x14ac:dyDescent="0.2">
      <c r="A35" s="356"/>
      <c r="B35" s="147">
        <f t="shared" si="0"/>
        <v>19</v>
      </c>
      <c r="C35" s="111">
        <v>1</v>
      </c>
      <c r="D35" s="366" t="s">
        <v>236</v>
      </c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132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76"/>
      <c r="AP35" s="326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41"/>
      <c r="BC35" s="181"/>
      <c r="BD35" s="55"/>
      <c r="BE35" s="55"/>
      <c r="BT35" s="50"/>
      <c r="BU35" s="50"/>
      <c r="BV35" s="50"/>
      <c r="BW35" s="50"/>
    </row>
    <row r="36" spans="1:75" ht="30.75" customHeight="1" x14ac:dyDescent="0.2">
      <c r="A36" s="356"/>
      <c r="B36" s="147">
        <f t="shared" si="0"/>
        <v>20</v>
      </c>
      <c r="C36" s="111">
        <v>1</v>
      </c>
      <c r="D36" s="366" t="s">
        <v>237</v>
      </c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132"/>
      <c r="X36" s="340"/>
      <c r="Y36" s="340"/>
      <c r="Z36" s="340" t="s">
        <v>214</v>
      </c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76"/>
      <c r="AP36" s="330"/>
      <c r="AQ36" s="331"/>
      <c r="AR36" s="331" t="s">
        <v>216</v>
      </c>
      <c r="AS36" s="331"/>
      <c r="AT36" s="331"/>
      <c r="AU36" s="331"/>
      <c r="AV36" s="331"/>
      <c r="AW36" s="331"/>
      <c r="AX36" s="331"/>
      <c r="AY36" s="331"/>
      <c r="AZ36" s="331"/>
      <c r="BA36" s="331"/>
      <c r="BB36" s="343"/>
      <c r="BC36" s="181"/>
      <c r="BD36" s="55"/>
      <c r="BE36" s="55"/>
      <c r="BT36" s="50"/>
      <c r="BU36" s="50"/>
      <c r="BV36" s="50"/>
      <c r="BW36" s="50"/>
    </row>
    <row r="37" spans="1:75" ht="15" customHeight="1" x14ac:dyDescent="0.2">
      <c r="A37" s="356"/>
      <c r="B37" s="147">
        <f t="shared" si="0"/>
        <v>21</v>
      </c>
      <c r="C37" s="111">
        <v>1</v>
      </c>
      <c r="D37" s="366" t="s">
        <v>238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132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76"/>
      <c r="AP37" s="326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41"/>
      <c r="BC37" s="181"/>
      <c r="BD37" s="55"/>
      <c r="BE37" s="55"/>
      <c r="BT37" s="50"/>
      <c r="BU37" s="50"/>
      <c r="BV37" s="50"/>
      <c r="BW37" s="50"/>
    </row>
    <row r="38" spans="1:75" ht="46.5" customHeight="1" x14ac:dyDescent="0.2">
      <c r="A38" s="356"/>
      <c r="B38" s="147">
        <f t="shared" si="0"/>
        <v>22</v>
      </c>
      <c r="C38" s="111">
        <v>1</v>
      </c>
      <c r="D38" s="366" t="s">
        <v>239</v>
      </c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132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76"/>
      <c r="AP38" s="329"/>
      <c r="AQ38" s="34"/>
      <c r="AR38" s="34" t="s">
        <v>243</v>
      </c>
      <c r="AS38" s="34"/>
      <c r="AT38" s="34"/>
      <c r="AU38" s="34"/>
      <c r="AV38" s="34"/>
      <c r="AW38" s="34"/>
      <c r="AX38" s="34"/>
      <c r="AY38" s="34"/>
      <c r="AZ38" s="34"/>
      <c r="BA38" s="34"/>
      <c r="BB38" s="342"/>
      <c r="BC38" s="181"/>
      <c r="BD38" s="55"/>
      <c r="BE38" s="55"/>
      <c r="BT38" s="50"/>
      <c r="BU38" s="50"/>
      <c r="BV38" s="50"/>
      <c r="BW38" s="50"/>
    </row>
    <row r="39" spans="1:75" ht="30" customHeight="1" x14ac:dyDescent="0.2">
      <c r="A39" s="356"/>
      <c r="B39" s="147">
        <f t="shared" si="0"/>
        <v>23</v>
      </c>
      <c r="C39" s="111">
        <v>1</v>
      </c>
      <c r="D39" s="366" t="s">
        <v>240</v>
      </c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132"/>
      <c r="X39" s="326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41"/>
      <c r="AO39" s="76"/>
      <c r="AP39" s="329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2"/>
      <c r="BC39" s="181"/>
      <c r="BD39" s="56"/>
      <c r="BE39" s="56"/>
      <c r="BT39" s="50"/>
      <c r="BU39" s="50"/>
      <c r="BV39" s="50"/>
      <c r="BW39" s="50"/>
    </row>
    <row r="40" spans="1:75" ht="27.75" customHeight="1" x14ac:dyDescent="0.2">
      <c r="A40" s="356"/>
      <c r="B40" s="147">
        <f t="shared" si="0"/>
        <v>24</v>
      </c>
      <c r="C40" s="111">
        <v>1</v>
      </c>
      <c r="D40" s="366" t="s">
        <v>241</v>
      </c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132"/>
      <c r="X40" s="329"/>
      <c r="Y40" s="34"/>
      <c r="Z40" s="34" t="s">
        <v>215</v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2"/>
      <c r="AO40" s="76"/>
      <c r="AP40" s="330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43"/>
      <c r="BC40" s="181"/>
      <c r="BD40" s="57"/>
      <c r="BE40" s="57"/>
      <c r="BT40" s="50"/>
      <c r="BU40" s="50"/>
      <c r="BV40" s="50"/>
      <c r="BW40" s="50"/>
    </row>
    <row r="41" spans="1:75" ht="28.5" customHeight="1" thickBot="1" x14ac:dyDescent="0.25">
      <c r="A41" s="356"/>
      <c r="B41" s="176">
        <f t="shared" si="0"/>
        <v>25</v>
      </c>
      <c r="C41" s="177">
        <v>1</v>
      </c>
      <c r="D41" s="366" t="s">
        <v>242</v>
      </c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178"/>
      <c r="X41" s="330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43"/>
      <c r="AO41" s="179"/>
      <c r="AP41" s="330"/>
      <c r="AQ41" s="331"/>
      <c r="AR41" s="331"/>
      <c r="AS41" s="331"/>
      <c r="AT41" s="331" t="s">
        <v>217</v>
      </c>
      <c r="AU41" s="331"/>
      <c r="AV41" s="331"/>
      <c r="AW41" s="331"/>
      <c r="AX41" s="331"/>
      <c r="AY41" s="331"/>
      <c r="AZ41" s="331"/>
      <c r="BA41" s="331"/>
      <c r="BB41" s="343"/>
      <c r="BC41" s="181"/>
      <c r="BD41" s="58"/>
      <c r="BE41" s="58"/>
      <c r="BT41" s="50"/>
      <c r="BU41" s="50"/>
      <c r="BV41" s="50"/>
      <c r="BW41" s="50"/>
    </row>
    <row r="42" spans="1:75" ht="13.5" thickBot="1" x14ac:dyDescent="0.25">
      <c r="A42" s="356"/>
      <c r="B42" s="78" t="s">
        <v>13</v>
      </c>
      <c r="C42" s="79">
        <f>SUM(C17:C41)</f>
        <v>25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83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320"/>
      <c r="AC42" s="84"/>
      <c r="AD42" s="84"/>
      <c r="AE42" s="84"/>
      <c r="AF42" s="84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T42" s="51"/>
      <c r="BU42" s="51"/>
      <c r="BV42" s="51"/>
      <c r="BW42" s="51"/>
    </row>
    <row r="43" spans="1:75" ht="11.25" customHeight="1" x14ac:dyDescent="0.2">
      <c r="A43" s="356"/>
      <c r="B43" s="81"/>
      <c r="C43" s="82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320"/>
      <c r="AC43" s="84"/>
      <c r="AD43" s="84"/>
      <c r="AE43" s="84"/>
      <c r="AF43" s="84"/>
      <c r="AG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T43" s="51"/>
      <c r="BU43" s="51"/>
      <c r="BV43" s="51"/>
      <c r="BW43" s="51"/>
    </row>
    <row r="44" spans="1:75" ht="11.25" customHeight="1" x14ac:dyDescent="0.2">
      <c r="A44" s="356"/>
      <c r="B44" s="81"/>
      <c r="C44" s="85"/>
      <c r="D44" s="372"/>
      <c r="E44" s="373"/>
      <c r="F44" s="5">
        <f>C42</f>
        <v>25</v>
      </c>
      <c r="G44" s="77"/>
      <c r="H44" s="77"/>
      <c r="I44" s="77"/>
      <c r="J44" s="77"/>
      <c r="K44" s="77"/>
      <c r="L44" s="363">
        <f>3/F46</f>
        <v>0.3</v>
      </c>
      <c r="M44" s="77"/>
      <c r="N44" s="77"/>
      <c r="O44" s="86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62"/>
      <c r="AC44" s="77"/>
      <c r="AD44" s="77"/>
      <c r="AE44" s="77"/>
      <c r="AF44" s="77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T44" s="51"/>
      <c r="BU44" s="51"/>
      <c r="BV44" s="51"/>
      <c r="BW44" s="51"/>
    </row>
    <row r="45" spans="1:75" ht="11.25" customHeight="1" x14ac:dyDescent="0.2">
      <c r="A45" s="356"/>
      <c r="B45" s="81"/>
      <c r="C45" s="85"/>
      <c r="D45" s="372" t="s">
        <v>6</v>
      </c>
      <c r="E45" s="373"/>
      <c r="F45" s="5">
        <f>F44*0.6</f>
        <v>15</v>
      </c>
      <c r="G45" s="77"/>
      <c r="H45" s="77"/>
      <c r="I45" s="77"/>
      <c r="J45" s="77"/>
      <c r="K45" s="77"/>
      <c r="L45" s="363">
        <f>2/F45</f>
        <v>0.13333333333333333</v>
      </c>
      <c r="M45" s="77"/>
      <c r="N45" s="77"/>
      <c r="O45" s="86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62"/>
      <c r="AC45" s="77"/>
      <c r="AD45" s="77"/>
      <c r="AE45" s="77"/>
      <c r="AF45" s="7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T45" s="354"/>
      <c r="BU45" s="354"/>
      <c r="BV45" s="354"/>
      <c r="BW45" s="354"/>
    </row>
    <row r="46" spans="1:75" ht="11.25" customHeight="1" thickBot="1" x14ac:dyDescent="0.25">
      <c r="A46" s="356"/>
      <c r="B46" s="81"/>
      <c r="C46" s="85"/>
      <c r="D46" s="77"/>
      <c r="E46" s="77"/>
      <c r="F46" s="77">
        <f>F44-F45</f>
        <v>10</v>
      </c>
      <c r="G46" s="77"/>
      <c r="H46" s="77"/>
      <c r="I46" s="77"/>
      <c r="J46" s="77"/>
      <c r="K46" s="77"/>
      <c r="L46" s="77"/>
      <c r="M46" s="77"/>
      <c r="N46" s="77"/>
      <c r="O46" s="86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62"/>
      <c r="AC46" s="77"/>
      <c r="AD46" s="77"/>
      <c r="AE46" s="77"/>
      <c r="AF46" s="7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T46" s="354"/>
      <c r="BU46" s="354"/>
      <c r="BV46" s="354"/>
      <c r="BW46" s="354"/>
    </row>
    <row r="47" spans="1:75" ht="14.25" customHeight="1" x14ac:dyDescent="0.2">
      <c r="A47" s="356"/>
      <c r="B47" s="81"/>
      <c r="C47" s="85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86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62"/>
      <c r="AC47" s="77"/>
      <c r="AD47" s="77"/>
      <c r="AE47" s="77"/>
      <c r="AF47" s="77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K47" s="439" t="s">
        <v>51</v>
      </c>
      <c r="BL47" s="440"/>
      <c r="BM47" s="440"/>
      <c r="BN47" s="440"/>
      <c r="BO47" s="440"/>
      <c r="BP47" s="440"/>
      <c r="BQ47" s="440"/>
      <c r="BR47" s="441"/>
      <c r="BS47" s="133"/>
      <c r="BT47" s="354"/>
      <c r="BU47" s="354"/>
      <c r="BV47" s="354"/>
      <c r="BW47" s="354"/>
    </row>
    <row r="48" spans="1:75" ht="25.5" customHeight="1" thickBot="1" x14ac:dyDescent="0.3">
      <c r="A48" s="356"/>
      <c r="B48" s="81"/>
      <c r="C48" s="8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86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62"/>
      <c r="AC48" s="77"/>
      <c r="AD48" s="77"/>
      <c r="AE48" s="77"/>
      <c r="AF48" s="77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G48" s="64"/>
      <c r="BH48" s="64"/>
      <c r="BI48" s="64"/>
      <c r="BJ48" s="64"/>
      <c r="BK48" s="442"/>
      <c r="BL48" s="443"/>
      <c r="BM48" s="443"/>
      <c r="BN48" s="443"/>
      <c r="BO48" s="443"/>
      <c r="BP48" s="443"/>
      <c r="BQ48" s="443"/>
      <c r="BR48" s="444"/>
      <c r="BS48" s="133"/>
      <c r="BT48" s="354"/>
      <c r="BU48" s="354"/>
      <c r="BV48" s="354"/>
      <c r="BW48" s="354"/>
    </row>
    <row r="49" spans="1:80" ht="24.75" customHeight="1" x14ac:dyDescent="0.25">
      <c r="A49" s="356"/>
      <c r="B49" s="81"/>
      <c r="C49" s="85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86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62"/>
      <c r="AC49" s="77"/>
      <c r="AD49" s="77"/>
      <c r="AE49" s="77"/>
      <c r="AF49" s="77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G49" s="64"/>
      <c r="BH49" s="64"/>
      <c r="BI49" s="64"/>
      <c r="BJ49" s="64"/>
      <c r="BK49" s="457" t="str">
        <f>BK60</f>
        <v>Cs. de la Vida</v>
      </c>
      <c r="BL49" s="458"/>
      <c r="BM49" s="463" t="str">
        <f>BM60</f>
        <v>Cs. de la Vida: Cuerpo humano y Salud</v>
      </c>
      <c r="BN49" s="464"/>
      <c r="BO49" s="469" t="str">
        <f>BO60</f>
        <v>Cs. Físicas y Químicas</v>
      </c>
      <c r="BP49" s="470"/>
      <c r="BQ49" s="475" t="str">
        <f>BQ60</f>
        <v xml:space="preserve"> Ciencias de la Tierra y
el Universo</v>
      </c>
      <c r="BR49" s="476"/>
      <c r="BS49" s="94"/>
      <c r="BT49" s="354"/>
      <c r="BU49" s="354"/>
      <c r="BV49" s="354"/>
      <c r="BW49" s="354"/>
    </row>
    <row r="50" spans="1:80" ht="11.25" customHeight="1" x14ac:dyDescent="0.25">
      <c r="A50" s="356"/>
      <c r="B50" s="81"/>
      <c r="C50" s="85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86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62"/>
      <c r="AC50" s="77"/>
      <c r="AD50" s="77"/>
      <c r="AE50" s="77"/>
      <c r="AF50" s="77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J50" s="64"/>
      <c r="BK50" s="459"/>
      <c r="BL50" s="460"/>
      <c r="BM50" s="465"/>
      <c r="BN50" s="466"/>
      <c r="BO50" s="471"/>
      <c r="BP50" s="472"/>
      <c r="BQ50" s="477"/>
      <c r="BR50" s="478"/>
      <c r="BS50" s="94"/>
      <c r="BT50" s="354"/>
      <c r="BU50" s="354"/>
      <c r="BV50" s="354"/>
      <c r="BW50" s="354"/>
    </row>
    <row r="51" spans="1:80" ht="27" customHeight="1" thickBot="1" x14ac:dyDescent="0.3">
      <c r="A51" s="356"/>
      <c r="B51" s="81"/>
      <c r="C51" s="85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8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62"/>
      <c r="AC51" s="77"/>
      <c r="AD51" s="77"/>
      <c r="AE51" s="77"/>
      <c r="AF51" s="77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G51" s="64"/>
      <c r="BH51" s="64"/>
      <c r="BI51" s="64"/>
      <c r="BJ51" s="64"/>
      <c r="BK51" s="461"/>
      <c r="BL51" s="462"/>
      <c r="BM51" s="467"/>
      <c r="BN51" s="468"/>
      <c r="BO51" s="473"/>
      <c r="BP51" s="474"/>
      <c r="BQ51" s="479"/>
      <c r="BR51" s="480"/>
      <c r="BS51" s="94"/>
      <c r="BT51" s="354"/>
      <c r="BU51" s="354"/>
      <c r="BV51" s="354"/>
      <c r="BW51" s="354"/>
    </row>
    <row r="52" spans="1:80" ht="48" customHeight="1" thickBot="1" x14ac:dyDescent="0.25">
      <c r="A52" s="356"/>
      <c r="B52" s="53"/>
      <c r="C52" s="80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72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74"/>
      <c r="BG52" s="65"/>
      <c r="BH52" s="65"/>
      <c r="BI52" s="65"/>
      <c r="BJ52" s="65"/>
      <c r="BK52" s="161" t="s">
        <v>26</v>
      </c>
      <c r="BL52" s="162" t="s">
        <v>27</v>
      </c>
      <c r="BM52" s="163" t="s">
        <v>26</v>
      </c>
      <c r="BN52" s="163" t="s">
        <v>27</v>
      </c>
      <c r="BO52" s="164" t="s">
        <v>26</v>
      </c>
      <c r="BP52" s="164" t="s">
        <v>27</v>
      </c>
      <c r="BQ52" s="165" t="s">
        <v>26</v>
      </c>
      <c r="BR52" s="166" t="s">
        <v>27</v>
      </c>
      <c r="BS52" s="95"/>
      <c r="BT52" s="354"/>
      <c r="BU52" s="354"/>
      <c r="BV52" s="354"/>
      <c r="BW52" s="354" t="s">
        <v>31</v>
      </c>
    </row>
    <row r="53" spans="1:80" ht="18" customHeight="1" thickBot="1" x14ac:dyDescent="0.25">
      <c r="A53" s="356"/>
      <c r="D53" s="356"/>
      <c r="E53" s="35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186"/>
      <c r="BH53" s="186"/>
      <c r="BI53" s="186"/>
      <c r="BJ53" s="183" t="s">
        <v>89</v>
      </c>
      <c r="BK53" s="158">
        <f>COUNTIF($BL$64:$BL$110, "B")</f>
        <v>0</v>
      </c>
      <c r="BL53" s="159" t="e">
        <f>COUNTIF($BL$64:$BL$110,"B")/COUNTIF($E$64:$E$110,"P")</f>
        <v>#DIV/0!</v>
      </c>
      <c r="BM53" s="160">
        <f>COUNTIF($BN$64:$BN$110,"B")</f>
        <v>0</v>
      </c>
      <c r="BN53" s="159" t="e">
        <f>COUNTIF($BN$64:$BN$110,"B")/COUNTIF($E$64:$E$110,"P")</f>
        <v>#DIV/0!</v>
      </c>
      <c r="BO53" s="160">
        <f>COUNTIF($BP$64:$BP$110,"B")</f>
        <v>0</v>
      </c>
      <c r="BP53" s="159" t="e">
        <f>COUNTIF($BP$64:$BP$110,"B")/COUNTIF($E$64:$E$110,"P")</f>
        <v>#DIV/0!</v>
      </c>
      <c r="BQ53" s="160">
        <f>COUNTIF($BR$64:$BR$110,"B")</f>
        <v>0</v>
      </c>
      <c r="BR53" s="159" t="e">
        <f>COUNTIF($BR$64:$BR$110,"B")/COUNTIF($E$64:$E$110,"P")</f>
        <v>#DIV/0!</v>
      </c>
      <c r="BS53" s="96"/>
      <c r="BU53" s="354"/>
      <c r="BV53" s="354"/>
      <c r="BW53" s="354"/>
      <c r="BX53" s="354"/>
      <c r="CA53" s="48"/>
      <c r="CB53" s="48"/>
    </row>
    <row r="54" spans="1:80" ht="18" customHeight="1" thickBot="1" x14ac:dyDescent="0.25">
      <c r="B54" s="356"/>
      <c r="C54" s="356"/>
      <c r="I54" s="48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BG54" s="186"/>
      <c r="BH54" s="186"/>
      <c r="BI54" s="186"/>
      <c r="BJ54" s="184" t="s">
        <v>90</v>
      </c>
      <c r="BK54" s="154">
        <f>COUNTIF($BL$64:$BL$110, "MB")</f>
        <v>0</v>
      </c>
      <c r="BL54" s="66" t="e">
        <f>COUNTIF($BL$64:$BL$110,"MB")/COUNTIF($E$64:$E$110,"P")</f>
        <v>#DIV/0!</v>
      </c>
      <c r="BM54" s="155">
        <f>COUNTIF($BN$64:$BN$110,"MB")</f>
        <v>0</v>
      </c>
      <c r="BN54" s="66" t="e">
        <f>COUNTIF($BN$64:$BN$110,"MB")/COUNTIF($E$64:$E$110,"P")</f>
        <v>#DIV/0!</v>
      </c>
      <c r="BO54" s="155">
        <f>COUNTIF($BP$64:$BP$110,"MB")</f>
        <v>0</v>
      </c>
      <c r="BP54" s="66" t="e">
        <f>COUNTIF($BP$64:$BP$110,"MB")/COUNTIF($E$64:$E$110,"P")</f>
        <v>#DIV/0!</v>
      </c>
      <c r="BQ54" s="155">
        <f>COUNTIF($BR$64:$BR$110,"MB")</f>
        <v>0</v>
      </c>
      <c r="BR54" s="66" t="e">
        <f>COUNTIF($BR$64:$BR$110,"MB")/COUNTIF($E$64:$E$110,"P")</f>
        <v>#DIV/0!</v>
      </c>
      <c r="BS54" s="96"/>
    </row>
    <row r="55" spans="1:80" ht="18" customHeight="1" thickBot="1" x14ac:dyDescent="0.25">
      <c r="D55" s="356"/>
      <c r="E55" s="354"/>
      <c r="F55" s="356"/>
      <c r="G55" s="2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BG55" s="186"/>
      <c r="BH55" s="186"/>
      <c r="BI55" s="186"/>
      <c r="BJ55" s="184" t="s">
        <v>91</v>
      </c>
      <c r="BK55" s="154">
        <f>COUNTIF($BL$64:$BL$110, "MA")</f>
        <v>0</v>
      </c>
      <c r="BL55" s="66" t="e">
        <f>COUNTIF($BL$64:$BL$110,"MA")/COUNTIF($E$64:$E$110,"P")</f>
        <v>#DIV/0!</v>
      </c>
      <c r="BM55" s="155">
        <f>COUNTIF($BN$64:$BN$110,"MA")</f>
        <v>0</v>
      </c>
      <c r="BN55" s="66" t="e">
        <f>COUNTIF($BN$64:$BN$110,"MA")/COUNTIF($E$64:$E$110,"P")</f>
        <v>#DIV/0!</v>
      </c>
      <c r="BO55" s="155">
        <f>COUNTIF($BP$64:$BP$110,"MA")</f>
        <v>0</v>
      </c>
      <c r="BP55" s="66" t="e">
        <f>COUNTIF($BP$64:$BP$110,"MA")/COUNTIF($E$64:$E$110,"P")</f>
        <v>#DIV/0!</v>
      </c>
      <c r="BQ55" s="155">
        <f>COUNTIF($BR$64:$BR$110,"MA")</f>
        <v>0</v>
      </c>
      <c r="BR55" s="66" t="e">
        <f>COUNTIF($BR$64:$BR$110,"MA")/COUNTIF($E$64:$E$110,"P")</f>
        <v>#DIV/0!</v>
      </c>
      <c r="BS55" s="96"/>
    </row>
    <row r="56" spans="1:80" ht="18" customHeight="1" thickBot="1" x14ac:dyDescent="0.25">
      <c r="C56" s="356"/>
      <c r="D56" s="34"/>
      <c r="E56" s="347"/>
      <c r="F56" s="34"/>
      <c r="G56" s="71"/>
      <c r="H56" s="356"/>
      <c r="I56" s="356"/>
      <c r="BG56" s="186"/>
      <c r="BH56" s="186"/>
      <c r="BI56" s="186"/>
      <c r="BJ56" s="185" t="s">
        <v>92</v>
      </c>
      <c r="BK56" s="156">
        <f>COUNTIF($BL$64:$BL$110, "A")</f>
        <v>0</v>
      </c>
      <c r="BL56" s="67" t="e">
        <f>COUNTIF($BL$64:$BL$110,"A")/COUNTIF($E$64:$E$110,"P")</f>
        <v>#DIV/0!</v>
      </c>
      <c r="BM56" s="157">
        <f>COUNTIF($BN$64:$BN$110,"A")</f>
        <v>0</v>
      </c>
      <c r="BN56" s="67" t="e">
        <f>COUNTIF($BN$64:$BN$110,"A")/COUNTIF($E$64:$E$110,"P")</f>
        <v>#DIV/0!</v>
      </c>
      <c r="BO56" s="157">
        <f>COUNTIF($BP$64:$BP$110,"A")</f>
        <v>0</v>
      </c>
      <c r="BP56" s="67" t="e">
        <f>COUNTIF($BP$64:$BP$110,"A")/COUNTIF($E$64:$E$110,"P")</f>
        <v>#DIV/0!</v>
      </c>
      <c r="BQ56" s="157">
        <f>COUNTIF($BR$64:$BR$110,"A")</f>
        <v>0</v>
      </c>
      <c r="BR56" s="67" t="e">
        <f>COUNTIF($BR$64:$BR$110,"A")/COUNTIF($E$64:$E$110,"P")</f>
        <v>#DIV/0!</v>
      </c>
      <c r="BS56" s="96"/>
    </row>
    <row r="57" spans="1:80" ht="12.75" customHeight="1" x14ac:dyDescent="0.2">
      <c r="C57" s="356"/>
      <c r="D57" s="34"/>
      <c r="E57" s="347"/>
      <c r="F57" s="134"/>
      <c r="G57" s="71"/>
      <c r="H57" s="356"/>
      <c r="I57" s="356"/>
    </row>
    <row r="58" spans="1:80" ht="12.75" customHeight="1" x14ac:dyDescent="0.2">
      <c r="C58" s="356"/>
      <c r="D58" s="87"/>
      <c r="E58" s="87"/>
      <c r="F58" s="370" t="s">
        <v>43</v>
      </c>
      <c r="G58" s="370"/>
      <c r="H58" s="370"/>
      <c r="I58" s="370"/>
      <c r="J58" s="370"/>
      <c r="K58" s="370"/>
      <c r="L58" s="370"/>
      <c r="M58" s="370"/>
      <c r="N58" s="370"/>
      <c r="O58" s="370"/>
      <c r="P58" s="370"/>
    </row>
    <row r="59" spans="1:80" ht="36" customHeight="1" x14ac:dyDescent="0.2">
      <c r="D59" s="356"/>
      <c r="E59" s="354"/>
      <c r="F59" s="14"/>
      <c r="G59" s="11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20"/>
      <c r="Y59" s="14"/>
      <c r="Z59" s="14"/>
      <c r="AA59" s="14"/>
      <c r="AB59" s="120" t="s">
        <v>41</v>
      </c>
      <c r="AC59" s="14"/>
      <c r="AD59" s="120"/>
      <c r="AE59" s="120"/>
      <c r="AF59" s="14"/>
      <c r="AG59" s="120"/>
      <c r="AH59" s="14"/>
      <c r="AI59" s="14"/>
      <c r="AJ59" s="14"/>
      <c r="AK59" s="14"/>
      <c r="AL59" s="14"/>
      <c r="AM59" s="14"/>
      <c r="AN59" s="14"/>
      <c r="AO59" s="120"/>
      <c r="AP59" s="14"/>
      <c r="AQ59" s="120"/>
      <c r="AR59" s="14"/>
      <c r="AS59" s="120"/>
      <c r="AT59" s="14"/>
      <c r="AU59" s="120"/>
      <c r="AV59" s="14"/>
      <c r="AW59" s="120"/>
      <c r="AX59" s="120" t="s">
        <v>41</v>
      </c>
      <c r="AY59" s="14"/>
      <c r="AZ59" s="120" t="s">
        <v>41</v>
      </c>
      <c r="BA59" s="14"/>
      <c r="BB59" s="120"/>
      <c r="BC59" s="120"/>
      <c r="BD59" s="2"/>
      <c r="BE59" s="2"/>
      <c r="BF59" s="2"/>
      <c r="BG59" s="2"/>
      <c r="BH59" s="356"/>
      <c r="BI59" s="356"/>
      <c r="BJ59" s="356"/>
      <c r="BK59" s="445" t="s">
        <v>48</v>
      </c>
      <c r="BL59" s="446"/>
      <c r="BM59" s="446"/>
      <c r="BN59" s="446"/>
      <c r="BO59" s="446"/>
      <c r="BP59" s="446"/>
      <c r="BQ59" s="446"/>
      <c r="BR59" s="447"/>
      <c r="BS59" s="97"/>
      <c r="BT59" s="356"/>
      <c r="BU59" s="484" t="s">
        <v>84</v>
      </c>
      <c r="BV59" s="485"/>
      <c r="BW59" s="485"/>
      <c r="BX59" s="486"/>
    </row>
    <row r="60" spans="1:80" ht="59.25" customHeight="1" x14ac:dyDescent="0.2">
      <c r="B60" s="356"/>
      <c r="C60" s="356"/>
      <c r="D60" s="356"/>
      <c r="E60" s="38"/>
      <c r="F60" s="367" t="s">
        <v>40</v>
      </c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9"/>
      <c r="BD60" s="375" t="s">
        <v>17</v>
      </c>
      <c r="BE60" s="375" t="s">
        <v>18</v>
      </c>
      <c r="BF60" s="378" t="s">
        <v>12</v>
      </c>
      <c r="BG60" s="435" t="s">
        <v>10</v>
      </c>
      <c r="BH60" s="63"/>
      <c r="BI60" s="63"/>
      <c r="BJ60" s="63"/>
      <c r="BK60" s="452" t="s">
        <v>49</v>
      </c>
      <c r="BL60" s="452"/>
      <c r="BM60" s="453" t="s">
        <v>53</v>
      </c>
      <c r="BN60" s="454"/>
      <c r="BO60" s="455" t="s">
        <v>50</v>
      </c>
      <c r="BP60" s="455"/>
      <c r="BQ60" s="456" t="s">
        <v>54</v>
      </c>
      <c r="BR60" s="456"/>
      <c r="BS60" s="94"/>
      <c r="BT60" s="63"/>
      <c r="BU60" s="436" t="s">
        <v>32</v>
      </c>
      <c r="BV60" s="436" t="s">
        <v>33</v>
      </c>
      <c r="BW60" s="436" t="s">
        <v>34</v>
      </c>
      <c r="BX60" s="436" t="s">
        <v>35</v>
      </c>
    </row>
    <row r="61" spans="1:80" ht="12.75" hidden="1" customHeight="1" thickBot="1" x14ac:dyDescent="0.3">
      <c r="B61" s="356"/>
      <c r="C61" s="356"/>
      <c r="D61" s="356"/>
      <c r="E61" s="108" t="s">
        <v>19</v>
      </c>
      <c r="F61" s="360" t="s">
        <v>21</v>
      </c>
      <c r="G61" s="360"/>
      <c r="H61" s="360" t="s">
        <v>21</v>
      </c>
      <c r="I61" s="360"/>
      <c r="J61" s="360" t="s">
        <v>22</v>
      </c>
      <c r="K61" s="360"/>
      <c r="L61" s="360" t="s">
        <v>21</v>
      </c>
      <c r="M61" s="360"/>
      <c r="N61" s="360" t="s">
        <v>0</v>
      </c>
      <c r="O61" s="360"/>
      <c r="P61" s="360" t="s">
        <v>0</v>
      </c>
      <c r="Q61" s="360"/>
      <c r="R61" s="360" t="s">
        <v>22</v>
      </c>
      <c r="S61" s="360"/>
      <c r="T61" s="360" t="s">
        <v>20</v>
      </c>
      <c r="U61" s="360"/>
      <c r="V61" s="360" t="s">
        <v>21</v>
      </c>
      <c r="W61" s="360"/>
      <c r="X61" s="360" t="s">
        <v>0</v>
      </c>
      <c r="Y61" s="360"/>
      <c r="Z61" s="360" t="s">
        <v>22</v>
      </c>
      <c r="AA61" s="360"/>
      <c r="AB61" s="360" t="s">
        <v>20</v>
      </c>
      <c r="AC61" s="360"/>
      <c r="AD61" s="360" t="s">
        <v>0</v>
      </c>
      <c r="AE61" s="360"/>
      <c r="AF61" s="360" t="s">
        <v>20</v>
      </c>
      <c r="AG61" s="360"/>
      <c r="AH61" s="360" t="s">
        <v>22</v>
      </c>
      <c r="AI61" s="360"/>
      <c r="AJ61" s="360" t="s">
        <v>22</v>
      </c>
      <c r="AK61" s="360"/>
      <c r="AL61" s="360" t="s">
        <v>21</v>
      </c>
      <c r="AM61" s="360"/>
      <c r="AN61" s="360" t="s">
        <v>21</v>
      </c>
      <c r="AO61" s="360"/>
      <c r="AP61" s="360" t="s">
        <v>22</v>
      </c>
      <c r="AQ61" s="360"/>
      <c r="AR61" s="360" t="s">
        <v>22</v>
      </c>
      <c r="AS61" s="360"/>
      <c r="AT61" s="360" t="s">
        <v>20</v>
      </c>
      <c r="AU61" s="360"/>
      <c r="AV61" s="360" t="s">
        <v>21</v>
      </c>
      <c r="AW61" s="360"/>
      <c r="AX61" s="360" t="s">
        <v>0</v>
      </c>
      <c r="AY61" s="360"/>
      <c r="AZ61" s="360" t="s">
        <v>21</v>
      </c>
      <c r="BA61" s="360"/>
      <c r="BB61" s="360" t="s">
        <v>0</v>
      </c>
      <c r="BC61" s="360"/>
      <c r="BD61" s="376"/>
      <c r="BE61" s="376"/>
      <c r="BF61" s="379"/>
      <c r="BG61" s="435"/>
      <c r="BH61" s="63"/>
      <c r="BI61" s="63"/>
      <c r="BJ61" s="63"/>
      <c r="BK61" s="448"/>
      <c r="BL61" s="448"/>
      <c r="BM61" s="449"/>
      <c r="BN61" s="450"/>
      <c r="BO61" s="451"/>
      <c r="BP61" s="450"/>
      <c r="BQ61" s="451"/>
      <c r="BR61" s="450"/>
      <c r="BS61" s="91"/>
      <c r="BT61" s="63"/>
      <c r="BU61" s="437"/>
      <c r="BV61" s="437"/>
      <c r="BW61" s="437"/>
      <c r="BX61" s="437"/>
    </row>
    <row r="62" spans="1:80" ht="12.75" hidden="1" customHeight="1" x14ac:dyDescent="0.25">
      <c r="B62" s="2"/>
      <c r="C62" s="2"/>
      <c r="D62" s="2"/>
      <c r="E62" s="39"/>
      <c r="F62" s="360">
        <v>1</v>
      </c>
      <c r="G62" s="360"/>
      <c r="H62" s="360">
        <v>1</v>
      </c>
      <c r="I62" s="360"/>
      <c r="J62" s="360">
        <v>1</v>
      </c>
      <c r="K62" s="360"/>
      <c r="L62" s="360">
        <v>1</v>
      </c>
      <c r="M62" s="360"/>
      <c r="N62" s="360">
        <v>1</v>
      </c>
      <c r="O62" s="360"/>
      <c r="P62" s="360">
        <v>1</v>
      </c>
      <c r="Q62" s="360"/>
      <c r="R62" s="360">
        <v>1</v>
      </c>
      <c r="S62" s="360"/>
      <c r="T62" s="360">
        <v>1</v>
      </c>
      <c r="U62" s="360"/>
      <c r="V62" s="360">
        <v>1</v>
      </c>
      <c r="W62" s="360"/>
      <c r="X62" s="360">
        <v>1</v>
      </c>
      <c r="Y62" s="360"/>
      <c r="Z62" s="360">
        <v>1</v>
      </c>
      <c r="AA62" s="360"/>
      <c r="AB62" s="360">
        <v>1</v>
      </c>
      <c r="AC62" s="360"/>
      <c r="AD62" s="360">
        <v>1</v>
      </c>
      <c r="AE62" s="360"/>
      <c r="AF62" s="360">
        <v>1</v>
      </c>
      <c r="AG62" s="360"/>
      <c r="AH62" s="360">
        <v>1</v>
      </c>
      <c r="AI62" s="360"/>
      <c r="AJ62" s="360">
        <v>1</v>
      </c>
      <c r="AK62" s="360"/>
      <c r="AL62" s="360">
        <v>1</v>
      </c>
      <c r="AM62" s="360"/>
      <c r="AN62" s="360">
        <v>1</v>
      </c>
      <c r="AO62" s="360"/>
      <c r="AP62" s="360">
        <v>1</v>
      </c>
      <c r="AQ62" s="360"/>
      <c r="AR62" s="360">
        <v>1</v>
      </c>
      <c r="AS62" s="360"/>
      <c r="AT62" s="360">
        <v>1</v>
      </c>
      <c r="AU62" s="360"/>
      <c r="AV62" s="360">
        <v>1</v>
      </c>
      <c r="AW62" s="360"/>
      <c r="AX62" s="360">
        <v>1</v>
      </c>
      <c r="AY62" s="360"/>
      <c r="AZ62" s="360">
        <v>1</v>
      </c>
      <c r="BA62" s="360"/>
      <c r="BB62" s="360">
        <v>1</v>
      </c>
      <c r="BC62" s="360"/>
      <c r="BD62" s="376"/>
      <c r="BE62" s="376"/>
      <c r="BF62" s="379"/>
      <c r="BG62" s="435"/>
      <c r="BH62" s="63"/>
      <c r="BI62" s="63"/>
      <c r="BJ62" s="63"/>
      <c r="BK62" s="448"/>
      <c r="BL62" s="448"/>
      <c r="BM62" s="481"/>
      <c r="BN62" s="482"/>
      <c r="BO62" s="483"/>
      <c r="BP62" s="482"/>
      <c r="BQ62" s="483"/>
      <c r="BR62" s="482"/>
      <c r="BS62" s="91"/>
      <c r="BT62" s="63"/>
      <c r="BU62" s="437"/>
      <c r="BV62" s="437"/>
      <c r="BW62" s="437"/>
      <c r="BX62" s="437"/>
    </row>
    <row r="63" spans="1:80" ht="50.25" customHeight="1" x14ac:dyDescent="0.2">
      <c r="A63" s="3"/>
      <c r="B63" s="357" t="s">
        <v>4</v>
      </c>
      <c r="C63" s="420" t="s">
        <v>8</v>
      </c>
      <c r="D63" s="420"/>
      <c r="E63" s="88" t="s">
        <v>30</v>
      </c>
      <c r="F63" s="348">
        <v>1</v>
      </c>
      <c r="G63" s="348"/>
      <c r="H63" s="348">
        <v>2</v>
      </c>
      <c r="I63" s="348"/>
      <c r="J63" s="348">
        <v>3</v>
      </c>
      <c r="K63" s="348"/>
      <c r="L63" s="348">
        <v>4</v>
      </c>
      <c r="M63" s="348"/>
      <c r="N63" s="348">
        <v>5</v>
      </c>
      <c r="O63" s="348"/>
      <c r="P63" s="348">
        <v>6</v>
      </c>
      <c r="Q63" s="348"/>
      <c r="R63" s="348">
        <v>7</v>
      </c>
      <c r="S63" s="348"/>
      <c r="T63" s="348">
        <v>8</v>
      </c>
      <c r="U63" s="348"/>
      <c r="V63" s="348">
        <v>9</v>
      </c>
      <c r="W63" s="348"/>
      <c r="X63" s="323">
        <v>10</v>
      </c>
      <c r="Y63" s="323"/>
      <c r="Z63" s="323">
        <v>11</v>
      </c>
      <c r="AA63" s="323"/>
      <c r="AB63" s="323">
        <v>12</v>
      </c>
      <c r="AC63" s="350"/>
      <c r="AD63" s="350">
        <v>13</v>
      </c>
      <c r="AE63" s="350"/>
      <c r="AF63" s="350">
        <v>14</v>
      </c>
      <c r="AG63" s="350"/>
      <c r="AH63" s="350">
        <v>15</v>
      </c>
      <c r="AI63" s="350"/>
      <c r="AJ63" s="324">
        <v>16</v>
      </c>
      <c r="AK63" s="351"/>
      <c r="AL63" s="351">
        <v>17</v>
      </c>
      <c r="AM63" s="351"/>
      <c r="AN63" s="351">
        <v>18</v>
      </c>
      <c r="AO63" s="351"/>
      <c r="AP63" s="351">
        <v>19</v>
      </c>
      <c r="AQ63" s="351"/>
      <c r="AR63" s="351">
        <v>20</v>
      </c>
      <c r="AS63" s="351"/>
      <c r="AT63" s="351">
        <v>21</v>
      </c>
      <c r="AU63" s="351"/>
      <c r="AV63" s="351">
        <v>22</v>
      </c>
      <c r="AW63" s="351"/>
      <c r="AX63" s="325">
        <v>23</v>
      </c>
      <c r="AY63" s="325"/>
      <c r="AZ63" s="325">
        <v>24</v>
      </c>
      <c r="BA63" s="325"/>
      <c r="BB63" s="325">
        <v>25</v>
      </c>
      <c r="BC63" s="352"/>
      <c r="BD63" s="377"/>
      <c r="BE63" s="381"/>
      <c r="BF63" s="380"/>
      <c r="BG63" s="435"/>
      <c r="BH63" s="314" t="s">
        <v>93</v>
      </c>
      <c r="BI63" s="314" t="s">
        <v>94</v>
      </c>
      <c r="BJ63" s="314" t="s">
        <v>95</v>
      </c>
      <c r="BK63" s="348" t="s">
        <v>52</v>
      </c>
      <c r="BL63" s="348" t="s">
        <v>10</v>
      </c>
      <c r="BM63" s="349" t="s">
        <v>52</v>
      </c>
      <c r="BN63" s="350" t="s">
        <v>10</v>
      </c>
      <c r="BO63" s="351" t="s">
        <v>52</v>
      </c>
      <c r="BP63" s="351" t="s">
        <v>10</v>
      </c>
      <c r="BQ63" s="352" t="s">
        <v>52</v>
      </c>
      <c r="BR63" s="352" t="s">
        <v>10</v>
      </c>
      <c r="BS63" s="94"/>
      <c r="BT63" s="63"/>
      <c r="BU63" s="438"/>
      <c r="BV63" s="438"/>
      <c r="BW63" s="438"/>
      <c r="BX63" s="438"/>
    </row>
    <row r="64" spans="1:80" ht="12.75" customHeight="1" x14ac:dyDescent="0.2">
      <c r="A64" s="3"/>
      <c r="B64" s="5">
        <v>1</v>
      </c>
      <c r="C64" s="364" t="s">
        <v>273</v>
      </c>
      <c r="D64" s="365" t="s">
        <v>273</v>
      </c>
      <c r="E64" s="359"/>
      <c r="F64" s="115"/>
      <c r="G64" s="116">
        <f t="shared" ref="G64:G110" si="1">IF(F64=$F$61,$F$62,0)</f>
        <v>0</v>
      </c>
      <c r="H64" s="115"/>
      <c r="I64" s="116">
        <f t="shared" ref="I64:I110" si="2">IF(H64=$H$61,$H$62,0)</f>
        <v>0</v>
      </c>
      <c r="J64" s="115"/>
      <c r="K64" s="116">
        <f t="shared" ref="K64:K110" si="3">IF(J64=$J$61,$J$62,0)</f>
        <v>0</v>
      </c>
      <c r="L64" s="115"/>
      <c r="M64" s="116">
        <f t="shared" ref="M64:M110" si="4">IF(L64=$L$61,$L$62,0)</f>
        <v>0</v>
      </c>
      <c r="N64" s="115"/>
      <c r="O64" s="116">
        <f t="shared" ref="O64:O110" si="5">IF(N64=$N$61,$N$62,0)</f>
        <v>0</v>
      </c>
      <c r="P64" s="115"/>
      <c r="Q64" s="116">
        <f t="shared" ref="Q64:Q110" si="6">IF(P64=$P$61,$P$62,0)</f>
        <v>0</v>
      </c>
      <c r="R64" s="115"/>
      <c r="S64" s="116">
        <f t="shared" ref="S64:S110" si="7">IF(R64=$R$61,$R$62,0)</f>
        <v>0</v>
      </c>
      <c r="T64" s="115"/>
      <c r="U64" s="116">
        <f t="shared" ref="U64:U110" si="8">IF(T64=$T$61,$T$62,0)</f>
        <v>0</v>
      </c>
      <c r="V64" s="115"/>
      <c r="W64" s="116">
        <f t="shared" ref="W64:W110" si="9">IF(V64=$V$61,$V$62,0)</f>
        <v>0</v>
      </c>
      <c r="X64" s="115"/>
      <c r="Y64" s="116">
        <f t="shared" ref="Y64:Y110" si="10">IF(X64=$X$61,$X$62,0)</f>
        <v>0</v>
      </c>
      <c r="Z64" s="115"/>
      <c r="AA64" s="116">
        <f t="shared" ref="AA64:AA110" si="11">IF(Z64=$Z$61,$Z$62,0)</f>
        <v>0</v>
      </c>
      <c r="AB64" s="115"/>
      <c r="AC64" s="116">
        <f t="shared" ref="AC64:AC110" si="12">IF(AB64=$AB$61,$AB$62,0)</f>
        <v>0</v>
      </c>
      <c r="AD64" s="115"/>
      <c r="AE64" s="116">
        <f t="shared" ref="AE64:AE110" si="13">IF(AD64=$AD$61,$AD$62,0)</f>
        <v>0</v>
      </c>
      <c r="AF64" s="115"/>
      <c r="AG64" s="116">
        <f>IF(AF64=$AF$61,$AF$62,0)</f>
        <v>0</v>
      </c>
      <c r="AH64" s="115"/>
      <c r="AI64" s="116">
        <f t="shared" ref="AI64:AI110" si="14">IF(AH64=$AH$61,$AH$62,0)</f>
        <v>0</v>
      </c>
      <c r="AJ64" s="115"/>
      <c r="AK64" s="116">
        <f t="shared" ref="AK64:AK110" si="15">IF(AJ64=$AJ$61,$AJ$62,0)</f>
        <v>0</v>
      </c>
      <c r="AL64" s="115"/>
      <c r="AM64" s="116">
        <f t="shared" ref="AM64:AM110" si="16">IF(AL64=$AL$61,$AL$62,0)</f>
        <v>0</v>
      </c>
      <c r="AN64" s="115"/>
      <c r="AO64" s="116">
        <f t="shared" ref="AO64:AO110" si="17">IF(AN64=$AN$61,$AN$62,0)</f>
        <v>0</v>
      </c>
      <c r="AP64" s="115"/>
      <c r="AQ64" s="116">
        <f t="shared" ref="AQ64:AQ110" si="18">IF(AP64=$AP$61,$AP$62,0)</f>
        <v>0</v>
      </c>
      <c r="AR64" s="115"/>
      <c r="AS64" s="116">
        <f t="shared" ref="AS64:AS110" si="19">IF(AR64=$AR$61,$AR$62,0)</f>
        <v>0</v>
      </c>
      <c r="AT64" s="115"/>
      <c r="AU64" s="116">
        <f t="shared" ref="AU64:AU110" si="20">IF(AT64=$AT$61,$AT$62,0)</f>
        <v>0</v>
      </c>
      <c r="AV64" s="115"/>
      <c r="AW64" s="116">
        <f t="shared" ref="AW64:BA99" si="21">IF(AV64=$AV$61,$AV$62,0)</f>
        <v>0</v>
      </c>
      <c r="AX64" s="115"/>
      <c r="AY64" s="116">
        <f t="shared" ref="AY64:AY110" si="22">IF(AX64=$AX$61,$AX$62,0)</f>
        <v>0</v>
      </c>
      <c r="AZ64" s="115"/>
      <c r="BA64" s="116">
        <f>IF(AZ64=$AZ$61,$AZ$62,0)</f>
        <v>0</v>
      </c>
      <c r="BB64" s="115"/>
      <c r="BC64" s="116">
        <f>IF(BB64=$BB$61,$BB$62,0)</f>
        <v>0</v>
      </c>
      <c r="BD64" s="5">
        <f>IF((E64="P"),SUM(F64:BC64),0)</f>
        <v>0</v>
      </c>
      <c r="BE64" s="109">
        <f t="shared" ref="BE64:BE110" si="23">(BD64)/F$44</f>
        <v>0</v>
      </c>
      <c r="BF64" s="10">
        <f>IF(BD64&gt;=F$45,0.3*BD64-0.5,0.133333*BD64+2)</f>
        <v>2</v>
      </c>
      <c r="BG64" s="5">
        <f>IF($E$64:$E$110="P",IF(BE64&lt;=25%,"B",IF(BE64&lt;=50%,"MB",IF(BE64&lt;=75%,"MA",IF(BE64&lt;=100%,"A")))),0)</f>
        <v>0</v>
      </c>
      <c r="BH64" s="315" t="str">
        <f>IF((E64="P"),IFERROR(ROUND(BF64-$BF$113,1),""),"")</f>
        <v/>
      </c>
      <c r="BI64" s="315" t="str">
        <f>IF((E64="P"),IFERROR(ROUND(POWER(BH64,2),3),""),"")</f>
        <v/>
      </c>
      <c r="BJ64" s="316">
        <f>SUM(BI64:BI110)</f>
        <v>0</v>
      </c>
      <c r="BK64" s="109">
        <f>IF(E64="P",(SUM(F64:AB64)),0)/9</f>
        <v>0</v>
      </c>
      <c r="BL64" s="5">
        <f>IF($E$64:$E$110="P",IF(BK64&lt;=0.25,"B",IF(BK64&lt;=0.5,"MB",IF(BK64&lt;=0.75,"MA",IF(BK64&lt;=1,"A")))),0)</f>
        <v>0</v>
      </c>
      <c r="BM64" s="188">
        <f>IF(E64="P",SUM(AD64:AJ64),0)/7</f>
        <v>0</v>
      </c>
      <c r="BN64" s="59">
        <f>IF($E$64:$E$110="P",IF(BM64&lt;=0.25,"B",IF(BM64&lt;=0.5,"MB",IF(BM64&lt;=0.75,"MA",IF(BM64&lt;=1,"A")))),0)</f>
        <v>0</v>
      </c>
      <c r="BO64" s="136">
        <f>IF(E64="P",(SUM(AL64:AW64)),0)/7</f>
        <v>0</v>
      </c>
      <c r="BP64" s="59">
        <f>IF($E$64:$E$110="P",IF(BO64&lt;=0.25,"B",IF(BO64&lt;=0.5,"MB",IF(BO64&lt;=0.75,"MA",IF(BO64&lt;=1,"A")))),0)</f>
        <v>0</v>
      </c>
      <c r="BQ64" s="136">
        <f>IF(E64="p",((SUM(AX64:BC64))),0)/5</f>
        <v>0</v>
      </c>
      <c r="BR64" s="59">
        <f>IF($E$64:$E$110="P",IF(BQ64&lt;=0.25,"B",IF(BQ64&lt;=0.5,"MB",IF(BQ64&lt;=0.75,"MA",IF(BQ64&lt;=1,"A")))),0)</f>
        <v>0</v>
      </c>
      <c r="BS64" s="81"/>
      <c r="BT64" s="53"/>
      <c r="BU64" s="5">
        <f>COUNTIF($BG$64:$BG$110,"B")</f>
        <v>0</v>
      </c>
      <c r="BV64" s="5">
        <f>COUNTIF($BG$64:$BG$110,"MB")</f>
        <v>0</v>
      </c>
      <c r="BW64" s="5">
        <f>COUNTIF($BG$64:$BG$110,"MA")</f>
        <v>0</v>
      </c>
      <c r="BX64" s="5">
        <f>COUNTIF($BG$64:$BG$110,"A")</f>
        <v>0</v>
      </c>
    </row>
    <row r="65" spans="1:95" ht="12.75" customHeight="1" x14ac:dyDescent="0.2">
      <c r="A65" s="3"/>
      <c r="B65" s="5">
        <v>2</v>
      </c>
      <c r="C65" s="364" t="s">
        <v>274</v>
      </c>
      <c r="D65" s="365" t="s">
        <v>274</v>
      </c>
      <c r="E65" s="359"/>
      <c r="F65" s="115"/>
      <c r="G65" s="116">
        <f t="shared" si="1"/>
        <v>0</v>
      </c>
      <c r="H65" s="115"/>
      <c r="I65" s="116">
        <f t="shared" si="2"/>
        <v>0</v>
      </c>
      <c r="J65" s="115"/>
      <c r="K65" s="116">
        <f t="shared" si="3"/>
        <v>0</v>
      </c>
      <c r="L65" s="115"/>
      <c r="M65" s="116">
        <f t="shared" si="4"/>
        <v>0</v>
      </c>
      <c r="N65" s="115"/>
      <c r="O65" s="116">
        <f t="shared" si="5"/>
        <v>0</v>
      </c>
      <c r="P65" s="115"/>
      <c r="Q65" s="116">
        <f t="shared" si="6"/>
        <v>0</v>
      </c>
      <c r="R65" s="115"/>
      <c r="S65" s="116">
        <f t="shared" si="7"/>
        <v>0</v>
      </c>
      <c r="T65" s="115"/>
      <c r="U65" s="116">
        <f t="shared" si="8"/>
        <v>0</v>
      </c>
      <c r="V65" s="115"/>
      <c r="W65" s="116">
        <f t="shared" si="9"/>
        <v>0</v>
      </c>
      <c r="X65" s="115"/>
      <c r="Y65" s="116">
        <f t="shared" si="10"/>
        <v>0</v>
      </c>
      <c r="Z65" s="115"/>
      <c r="AA65" s="116">
        <f t="shared" si="11"/>
        <v>0</v>
      </c>
      <c r="AB65" s="115"/>
      <c r="AC65" s="116">
        <f t="shared" si="12"/>
        <v>0</v>
      </c>
      <c r="AD65" s="115"/>
      <c r="AE65" s="116">
        <f t="shared" si="13"/>
        <v>0</v>
      </c>
      <c r="AF65" s="115"/>
      <c r="AG65" s="116">
        <f t="shared" ref="AG65:AG110" si="24">IF(AF65=$AF$61,$AF$62,0)</f>
        <v>0</v>
      </c>
      <c r="AH65" s="115"/>
      <c r="AI65" s="116">
        <f t="shared" si="14"/>
        <v>0</v>
      </c>
      <c r="AJ65" s="115"/>
      <c r="AK65" s="116">
        <f t="shared" si="15"/>
        <v>0</v>
      </c>
      <c r="AL65" s="115"/>
      <c r="AM65" s="116">
        <f t="shared" si="16"/>
        <v>0</v>
      </c>
      <c r="AN65" s="115"/>
      <c r="AO65" s="116">
        <f t="shared" si="17"/>
        <v>0</v>
      </c>
      <c r="AP65" s="115"/>
      <c r="AQ65" s="116">
        <f t="shared" si="18"/>
        <v>0</v>
      </c>
      <c r="AR65" s="115"/>
      <c r="AS65" s="116">
        <f t="shared" si="19"/>
        <v>0</v>
      </c>
      <c r="AT65" s="115"/>
      <c r="AU65" s="116">
        <f t="shared" si="20"/>
        <v>0</v>
      </c>
      <c r="AV65" s="115"/>
      <c r="AW65" s="116">
        <f t="shared" si="21"/>
        <v>0</v>
      </c>
      <c r="AX65" s="115"/>
      <c r="AY65" s="116">
        <f t="shared" si="22"/>
        <v>0</v>
      </c>
      <c r="AZ65" s="115"/>
      <c r="BA65" s="116">
        <f t="shared" ref="BA65:BA98" si="25">IF(AZ65=$AV$61,$AV$62,0)</f>
        <v>0</v>
      </c>
      <c r="BB65" s="115"/>
      <c r="BC65" s="116">
        <f t="shared" ref="BC65:BC110" si="26">IF(BB65=$BB$61,$BB$62,0)</f>
        <v>0</v>
      </c>
      <c r="BD65" s="5">
        <f>IF((E65="P"),SUM(F65:BC65),0)</f>
        <v>0</v>
      </c>
      <c r="BE65" s="109">
        <f t="shared" si="23"/>
        <v>0</v>
      </c>
      <c r="BF65" s="10">
        <f t="shared" ref="BF65:BF110" si="27">IF(BD65&gt;=F$45,0.3*BD65-0.5,0.133333*BD65+2)</f>
        <v>2</v>
      </c>
      <c r="BG65" s="5">
        <f t="shared" ref="BG65:BG110" si="28">IF($E$64:$E$110="P",IF(BE65&lt;=25%,"B",IF(BE65&lt;=50%,"MB",IF(BE65&lt;=75%,"MA",IF(BE65&lt;=100%,"A")))),0)</f>
        <v>0</v>
      </c>
      <c r="BH65" s="315" t="str">
        <f t="shared" ref="BH65:BH110" si="29">IF((E65="P"),IFERROR(ROUND(BF65-$BF$113,1),""),"")</f>
        <v/>
      </c>
      <c r="BI65" s="315" t="str">
        <f t="shared" ref="BI65:BI110" si="30">IF((E65="P"),IFERROR(ROUND(POWER(BH65,2),3),""),"")</f>
        <v/>
      </c>
      <c r="BJ65" s="315">
        <f>COUNTIF(E64:E110,"=P")</f>
        <v>0</v>
      </c>
      <c r="BK65" s="109">
        <f t="shared" ref="BK65:BK110" si="31">IF(E65="P",(SUM(F65:AB65)),0)/9</f>
        <v>0</v>
      </c>
      <c r="BL65" s="5">
        <f t="shared" ref="BL65:BL110" si="32">IF($E$64:$E$110="P",IF(BK65&lt;=0.25,"B",IF(BK65&lt;=0.5,"MB",IF(BK65&lt;=0.75,"MA",IF(BK65&lt;=1,"A")))),0)</f>
        <v>0</v>
      </c>
      <c r="BM65" s="188">
        <f t="shared" ref="BM65:BM110" si="33">IF(E65="P",SUM(AD65:AJ65),0)/7</f>
        <v>0</v>
      </c>
      <c r="BN65" s="59">
        <f t="shared" ref="BN65:BN110" si="34">IF($E$64:$E$110="P",IF(BM65&lt;=0.25,"B",IF(BM65&lt;=0.5,"MB",IF(BM65&lt;=0.75,"MA",IF(BM65&lt;=1,"A")))),0)</f>
        <v>0</v>
      </c>
      <c r="BO65" s="136">
        <f t="shared" ref="BO65:BO110" si="35">IF(E65="P",(SUM(AL65:AW65)),0)/7</f>
        <v>0</v>
      </c>
      <c r="BP65" s="59">
        <f t="shared" ref="BP65:BP110" si="36">IF($E$64:$E$110="P",IF(BO65&lt;=0.25,"B",IF(BO65&lt;=0.5,"MB",IF(BO65&lt;=0.75,"MA",IF(BO65&lt;=1,"A")))),0)</f>
        <v>0</v>
      </c>
      <c r="BQ65" s="136">
        <f t="shared" ref="BQ65:BQ110" si="37">IF(E65="p",((SUM(AX65:BC65))),0)/5</f>
        <v>0</v>
      </c>
      <c r="BR65" s="59">
        <f t="shared" ref="BR65:BR110" si="38">IF($E$64:$E$110="P",IF(BQ65&lt;=0.25,"B",IF(BQ65&lt;=0.5,"MB",IF(BQ65&lt;=0.75,"MA",IF(BQ65&lt;=1,"A")))),0)</f>
        <v>0</v>
      </c>
      <c r="BS65" s="81"/>
      <c r="BT65" s="53"/>
      <c r="BU65" s="103" t="e">
        <f>BU64/$F$11</f>
        <v>#DIV/0!</v>
      </c>
      <c r="BV65" s="103" t="e">
        <f>BV64/$F$11</f>
        <v>#DIV/0!</v>
      </c>
      <c r="BW65" s="103" t="e">
        <f>BW64/$F$11</f>
        <v>#DIV/0!</v>
      </c>
      <c r="BX65" s="103" t="e">
        <f>BX64/$F$11</f>
        <v>#DIV/0!</v>
      </c>
    </row>
    <row r="66" spans="1:95" ht="12.75" customHeight="1" x14ac:dyDescent="0.2">
      <c r="A66" s="3"/>
      <c r="B66" s="5">
        <v>3</v>
      </c>
      <c r="C66" s="364" t="s">
        <v>275</v>
      </c>
      <c r="D66" s="365" t="s">
        <v>275</v>
      </c>
      <c r="E66" s="359"/>
      <c r="F66" s="115"/>
      <c r="G66" s="116">
        <f t="shared" si="1"/>
        <v>0</v>
      </c>
      <c r="H66" s="115"/>
      <c r="I66" s="116">
        <f t="shared" si="2"/>
        <v>0</v>
      </c>
      <c r="J66" s="115"/>
      <c r="K66" s="116">
        <f t="shared" si="3"/>
        <v>0</v>
      </c>
      <c r="L66" s="115"/>
      <c r="M66" s="116">
        <f t="shared" si="4"/>
        <v>0</v>
      </c>
      <c r="N66" s="115"/>
      <c r="O66" s="116">
        <f t="shared" si="5"/>
        <v>0</v>
      </c>
      <c r="P66" s="115"/>
      <c r="Q66" s="116">
        <f t="shared" si="6"/>
        <v>0</v>
      </c>
      <c r="R66" s="115"/>
      <c r="S66" s="116">
        <f t="shared" si="7"/>
        <v>0</v>
      </c>
      <c r="T66" s="115"/>
      <c r="U66" s="116">
        <f t="shared" si="8"/>
        <v>0</v>
      </c>
      <c r="V66" s="115"/>
      <c r="W66" s="116">
        <f t="shared" si="9"/>
        <v>0</v>
      </c>
      <c r="X66" s="115"/>
      <c r="Y66" s="116">
        <f t="shared" si="10"/>
        <v>0</v>
      </c>
      <c r="Z66" s="115"/>
      <c r="AA66" s="116">
        <f t="shared" si="11"/>
        <v>0</v>
      </c>
      <c r="AB66" s="115"/>
      <c r="AC66" s="116">
        <f t="shared" si="12"/>
        <v>0</v>
      </c>
      <c r="AD66" s="115"/>
      <c r="AE66" s="116">
        <f t="shared" si="13"/>
        <v>0</v>
      </c>
      <c r="AF66" s="115"/>
      <c r="AG66" s="116">
        <f t="shared" si="24"/>
        <v>0</v>
      </c>
      <c r="AH66" s="115"/>
      <c r="AI66" s="116">
        <f t="shared" si="14"/>
        <v>0</v>
      </c>
      <c r="AJ66" s="115"/>
      <c r="AK66" s="116">
        <f t="shared" si="15"/>
        <v>0</v>
      </c>
      <c r="AL66" s="115"/>
      <c r="AM66" s="116">
        <f t="shared" si="16"/>
        <v>0</v>
      </c>
      <c r="AN66" s="115"/>
      <c r="AO66" s="116">
        <f t="shared" si="17"/>
        <v>0</v>
      </c>
      <c r="AP66" s="115"/>
      <c r="AQ66" s="116">
        <f t="shared" si="18"/>
        <v>0</v>
      </c>
      <c r="AR66" s="115"/>
      <c r="AS66" s="116">
        <f t="shared" si="19"/>
        <v>0</v>
      </c>
      <c r="AT66" s="115"/>
      <c r="AU66" s="116">
        <f t="shared" si="20"/>
        <v>0</v>
      </c>
      <c r="AV66" s="115"/>
      <c r="AW66" s="116">
        <f t="shared" si="21"/>
        <v>0</v>
      </c>
      <c r="AX66" s="115"/>
      <c r="AY66" s="116">
        <f t="shared" si="22"/>
        <v>0</v>
      </c>
      <c r="AZ66" s="115"/>
      <c r="BA66" s="116">
        <f t="shared" si="25"/>
        <v>0</v>
      </c>
      <c r="BB66" s="115"/>
      <c r="BC66" s="116">
        <f t="shared" si="26"/>
        <v>0</v>
      </c>
      <c r="BD66" s="5">
        <f t="shared" ref="BD66:BD110" si="39">IF((E66="P"),SUM(F66:BC66),0)</f>
        <v>0</v>
      </c>
      <c r="BE66" s="109">
        <f t="shared" si="23"/>
        <v>0</v>
      </c>
      <c r="BF66" s="10">
        <f t="shared" si="27"/>
        <v>2</v>
      </c>
      <c r="BG66" s="5">
        <f t="shared" si="28"/>
        <v>0</v>
      </c>
      <c r="BH66" s="315" t="str">
        <f t="shared" si="29"/>
        <v/>
      </c>
      <c r="BI66" s="315" t="str">
        <f t="shared" si="30"/>
        <v/>
      </c>
      <c r="BJ66" s="315"/>
      <c r="BK66" s="109">
        <f t="shared" si="31"/>
        <v>0</v>
      </c>
      <c r="BL66" s="5">
        <f t="shared" si="32"/>
        <v>0</v>
      </c>
      <c r="BM66" s="188">
        <f t="shared" si="33"/>
        <v>0</v>
      </c>
      <c r="BN66" s="59">
        <f t="shared" si="34"/>
        <v>0</v>
      </c>
      <c r="BO66" s="136">
        <f t="shared" si="35"/>
        <v>0</v>
      </c>
      <c r="BP66" s="59">
        <f t="shared" si="36"/>
        <v>0</v>
      </c>
      <c r="BQ66" s="136">
        <f t="shared" si="37"/>
        <v>0</v>
      </c>
      <c r="BR66" s="59">
        <f t="shared" si="38"/>
        <v>0</v>
      </c>
      <c r="BS66" s="81"/>
      <c r="BT66" s="53"/>
      <c r="BU66" s="53"/>
      <c r="BV66" s="53"/>
      <c r="BW66" s="53"/>
      <c r="BX66" s="356"/>
    </row>
    <row r="67" spans="1:95" ht="12.75" customHeight="1" x14ac:dyDescent="0.2">
      <c r="A67" s="3"/>
      <c r="B67" s="5">
        <f t="shared" ref="B67:B109" si="40">B66+1</f>
        <v>4</v>
      </c>
      <c r="C67" s="364" t="s">
        <v>276</v>
      </c>
      <c r="D67" s="365" t="s">
        <v>276</v>
      </c>
      <c r="E67" s="359"/>
      <c r="F67" s="115"/>
      <c r="G67" s="116">
        <f t="shared" si="1"/>
        <v>0</v>
      </c>
      <c r="H67" s="115"/>
      <c r="I67" s="116">
        <f t="shared" si="2"/>
        <v>0</v>
      </c>
      <c r="J67" s="115"/>
      <c r="K67" s="116">
        <f t="shared" si="3"/>
        <v>0</v>
      </c>
      <c r="L67" s="115"/>
      <c r="M67" s="116">
        <f t="shared" si="4"/>
        <v>0</v>
      </c>
      <c r="N67" s="115"/>
      <c r="O67" s="116">
        <f t="shared" si="5"/>
        <v>0</v>
      </c>
      <c r="P67" s="115"/>
      <c r="Q67" s="116">
        <f t="shared" si="6"/>
        <v>0</v>
      </c>
      <c r="R67" s="115"/>
      <c r="S67" s="116">
        <f t="shared" si="7"/>
        <v>0</v>
      </c>
      <c r="T67" s="115"/>
      <c r="U67" s="116">
        <f t="shared" si="8"/>
        <v>0</v>
      </c>
      <c r="V67" s="115"/>
      <c r="W67" s="116">
        <f t="shared" si="9"/>
        <v>0</v>
      </c>
      <c r="X67" s="115"/>
      <c r="Y67" s="116">
        <f t="shared" si="10"/>
        <v>0</v>
      </c>
      <c r="Z67" s="115"/>
      <c r="AA67" s="116">
        <f t="shared" si="11"/>
        <v>0</v>
      </c>
      <c r="AB67" s="115"/>
      <c r="AC67" s="116">
        <f t="shared" si="12"/>
        <v>0</v>
      </c>
      <c r="AD67" s="115"/>
      <c r="AE67" s="116">
        <f t="shared" si="13"/>
        <v>0</v>
      </c>
      <c r="AF67" s="115"/>
      <c r="AG67" s="116">
        <f t="shared" si="24"/>
        <v>0</v>
      </c>
      <c r="AH67" s="115"/>
      <c r="AI67" s="116">
        <f t="shared" si="14"/>
        <v>0</v>
      </c>
      <c r="AJ67" s="115"/>
      <c r="AK67" s="116">
        <f t="shared" si="15"/>
        <v>0</v>
      </c>
      <c r="AL67" s="115"/>
      <c r="AM67" s="116">
        <f t="shared" si="16"/>
        <v>0</v>
      </c>
      <c r="AN67" s="115"/>
      <c r="AO67" s="116">
        <f t="shared" si="17"/>
        <v>0</v>
      </c>
      <c r="AP67" s="115"/>
      <c r="AQ67" s="116">
        <f t="shared" si="18"/>
        <v>0</v>
      </c>
      <c r="AR67" s="115"/>
      <c r="AS67" s="116">
        <f t="shared" si="19"/>
        <v>0</v>
      </c>
      <c r="AT67" s="115"/>
      <c r="AU67" s="116">
        <f t="shared" si="20"/>
        <v>0</v>
      </c>
      <c r="AV67" s="115"/>
      <c r="AW67" s="116">
        <f t="shared" si="21"/>
        <v>0</v>
      </c>
      <c r="AX67" s="115"/>
      <c r="AY67" s="116">
        <f t="shared" si="22"/>
        <v>0</v>
      </c>
      <c r="AZ67" s="115"/>
      <c r="BA67" s="116">
        <f t="shared" si="25"/>
        <v>0</v>
      </c>
      <c r="BB67" s="115"/>
      <c r="BC67" s="116">
        <f t="shared" si="26"/>
        <v>0</v>
      </c>
      <c r="BD67" s="5">
        <f t="shared" si="39"/>
        <v>0</v>
      </c>
      <c r="BE67" s="109">
        <f t="shared" si="23"/>
        <v>0</v>
      </c>
      <c r="BF67" s="10">
        <f t="shared" si="27"/>
        <v>2</v>
      </c>
      <c r="BG67" s="5">
        <f t="shared" si="28"/>
        <v>0</v>
      </c>
      <c r="BH67" s="315" t="str">
        <f>IF((E67="P"),IFERROR(ROUND(BF67-$BF$113,1),""),"")</f>
        <v/>
      </c>
      <c r="BI67" s="315" t="str">
        <f t="shared" si="30"/>
        <v/>
      </c>
      <c r="BJ67" s="315"/>
      <c r="BK67" s="109">
        <f t="shared" si="31"/>
        <v>0</v>
      </c>
      <c r="BL67" s="5">
        <f t="shared" si="32"/>
        <v>0</v>
      </c>
      <c r="BM67" s="188">
        <f t="shared" si="33"/>
        <v>0</v>
      </c>
      <c r="BN67" s="59">
        <f t="shared" si="34"/>
        <v>0</v>
      </c>
      <c r="BO67" s="136">
        <f t="shared" si="35"/>
        <v>0</v>
      </c>
      <c r="BP67" s="59">
        <f t="shared" si="36"/>
        <v>0</v>
      </c>
      <c r="BQ67" s="136">
        <f t="shared" si="37"/>
        <v>0</v>
      </c>
      <c r="BR67" s="59">
        <f t="shared" si="38"/>
        <v>0</v>
      </c>
      <c r="BS67" s="81"/>
      <c r="BT67" s="53"/>
      <c r="BU67" s="53"/>
      <c r="BV67" s="53"/>
      <c r="BW67" s="53"/>
      <c r="BX67" s="356"/>
    </row>
    <row r="68" spans="1:95" ht="12.75" customHeight="1" x14ac:dyDescent="0.2">
      <c r="A68" s="3"/>
      <c r="B68" s="5">
        <f t="shared" si="40"/>
        <v>5</v>
      </c>
      <c r="C68" s="364" t="s">
        <v>277</v>
      </c>
      <c r="D68" s="365" t="s">
        <v>277</v>
      </c>
      <c r="E68" s="359"/>
      <c r="F68" s="115"/>
      <c r="G68" s="116">
        <f t="shared" si="1"/>
        <v>0</v>
      </c>
      <c r="H68" s="115"/>
      <c r="I68" s="116">
        <f t="shared" si="2"/>
        <v>0</v>
      </c>
      <c r="J68" s="115"/>
      <c r="K68" s="116">
        <f t="shared" si="3"/>
        <v>0</v>
      </c>
      <c r="L68" s="115"/>
      <c r="M68" s="116">
        <f t="shared" si="4"/>
        <v>0</v>
      </c>
      <c r="N68" s="115"/>
      <c r="O68" s="116">
        <f t="shared" si="5"/>
        <v>0</v>
      </c>
      <c r="P68" s="115"/>
      <c r="Q68" s="116">
        <f t="shared" si="6"/>
        <v>0</v>
      </c>
      <c r="R68" s="115"/>
      <c r="S68" s="116">
        <f t="shared" si="7"/>
        <v>0</v>
      </c>
      <c r="T68" s="115"/>
      <c r="U68" s="116">
        <f t="shared" si="8"/>
        <v>0</v>
      </c>
      <c r="V68" s="115"/>
      <c r="W68" s="116">
        <f t="shared" si="9"/>
        <v>0</v>
      </c>
      <c r="X68" s="115"/>
      <c r="Y68" s="116">
        <f t="shared" si="10"/>
        <v>0</v>
      </c>
      <c r="Z68" s="115"/>
      <c r="AA68" s="116">
        <f t="shared" si="11"/>
        <v>0</v>
      </c>
      <c r="AB68" s="115"/>
      <c r="AC68" s="116">
        <f t="shared" si="12"/>
        <v>0</v>
      </c>
      <c r="AD68" s="115"/>
      <c r="AE68" s="116">
        <f t="shared" si="13"/>
        <v>0</v>
      </c>
      <c r="AF68" s="115"/>
      <c r="AG68" s="116">
        <f t="shared" si="24"/>
        <v>0</v>
      </c>
      <c r="AH68" s="115"/>
      <c r="AI68" s="116">
        <f t="shared" si="14"/>
        <v>0</v>
      </c>
      <c r="AJ68" s="115"/>
      <c r="AK68" s="116">
        <f t="shared" si="15"/>
        <v>0</v>
      </c>
      <c r="AL68" s="115"/>
      <c r="AM68" s="116">
        <f t="shared" si="16"/>
        <v>0</v>
      </c>
      <c r="AN68" s="115"/>
      <c r="AO68" s="116">
        <f t="shared" si="17"/>
        <v>0</v>
      </c>
      <c r="AP68" s="115"/>
      <c r="AQ68" s="116">
        <f t="shared" si="18"/>
        <v>0</v>
      </c>
      <c r="AR68" s="115"/>
      <c r="AS68" s="116">
        <f t="shared" si="19"/>
        <v>0</v>
      </c>
      <c r="AT68" s="115"/>
      <c r="AU68" s="116">
        <f t="shared" si="20"/>
        <v>0</v>
      </c>
      <c r="AV68" s="115"/>
      <c r="AW68" s="116">
        <f t="shared" si="21"/>
        <v>0</v>
      </c>
      <c r="AX68" s="115"/>
      <c r="AY68" s="116">
        <f t="shared" si="22"/>
        <v>0</v>
      </c>
      <c r="AZ68" s="115"/>
      <c r="BA68" s="116">
        <f t="shared" si="25"/>
        <v>0</v>
      </c>
      <c r="BB68" s="115"/>
      <c r="BC68" s="116">
        <f t="shared" si="26"/>
        <v>0</v>
      </c>
      <c r="BD68" s="5">
        <f t="shared" si="39"/>
        <v>0</v>
      </c>
      <c r="BE68" s="109">
        <f t="shared" si="23"/>
        <v>0</v>
      </c>
      <c r="BF68" s="10">
        <f t="shared" si="27"/>
        <v>2</v>
      </c>
      <c r="BG68" s="5">
        <f t="shared" si="28"/>
        <v>0</v>
      </c>
      <c r="BH68" s="315" t="str">
        <f t="shared" si="29"/>
        <v/>
      </c>
      <c r="BI68" s="315" t="str">
        <f t="shared" si="30"/>
        <v/>
      </c>
      <c r="BJ68" s="315"/>
      <c r="BK68" s="109">
        <f t="shared" si="31"/>
        <v>0</v>
      </c>
      <c r="BL68" s="5">
        <f t="shared" si="32"/>
        <v>0</v>
      </c>
      <c r="BM68" s="188">
        <f t="shared" si="33"/>
        <v>0</v>
      </c>
      <c r="BN68" s="59">
        <f t="shared" si="34"/>
        <v>0</v>
      </c>
      <c r="BO68" s="136">
        <f t="shared" si="35"/>
        <v>0</v>
      </c>
      <c r="BP68" s="59">
        <f t="shared" si="36"/>
        <v>0</v>
      </c>
      <c r="BQ68" s="136">
        <f t="shared" si="37"/>
        <v>0</v>
      </c>
      <c r="BR68" s="59">
        <f t="shared" si="38"/>
        <v>0</v>
      </c>
      <c r="BS68" s="81"/>
      <c r="BT68" s="53"/>
      <c r="BU68" s="53"/>
      <c r="BV68" s="53"/>
      <c r="BW68" s="53"/>
      <c r="BX68" s="356"/>
    </row>
    <row r="69" spans="1:95" ht="12.75" customHeight="1" x14ac:dyDescent="0.2">
      <c r="A69" s="3"/>
      <c r="B69" s="5">
        <f t="shared" si="40"/>
        <v>6</v>
      </c>
      <c r="C69" s="364" t="s">
        <v>278</v>
      </c>
      <c r="D69" s="365" t="s">
        <v>278</v>
      </c>
      <c r="E69" s="359"/>
      <c r="F69" s="115"/>
      <c r="G69" s="116">
        <f t="shared" si="1"/>
        <v>0</v>
      </c>
      <c r="H69" s="115"/>
      <c r="I69" s="116">
        <f t="shared" si="2"/>
        <v>0</v>
      </c>
      <c r="J69" s="115"/>
      <c r="K69" s="116">
        <f t="shared" si="3"/>
        <v>0</v>
      </c>
      <c r="L69" s="115"/>
      <c r="M69" s="116">
        <f t="shared" si="4"/>
        <v>0</v>
      </c>
      <c r="N69" s="115"/>
      <c r="O69" s="116">
        <f t="shared" si="5"/>
        <v>0</v>
      </c>
      <c r="P69" s="115"/>
      <c r="Q69" s="116">
        <f t="shared" si="6"/>
        <v>0</v>
      </c>
      <c r="R69" s="115"/>
      <c r="S69" s="116">
        <f t="shared" si="7"/>
        <v>0</v>
      </c>
      <c r="T69" s="115"/>
      <c r="U69" s="116">
        <f t="shared" si="8"/>
        <v>0</v>
      </c>
      <c r="V69" s="115"/>
      <c r="W69" s="116">
        <f t="shared" si="9"/>
        <v>0</v>
      </c>
      <c r="X69" s="115"/>
      <c r="Y69" s="116">
        <f t="shared" si="10"/>
        <v>0</v>
      </c>
      <c r="Z69" s="115"/>
      <c r="AA69" s="116">
        <f t="shared" si="11"/>
        <v>0</v>
      </c>
      <c r="AB69" s="115"/>
      <c r="AC69" s="116">
        <f t="shared" si="12"/>
        <v>0</v>
      </c>
      <c r="AD69" s="115"/>
      <c r="AE69" s="116">
        <f t="shared" si="13"/>
        <v>0</v>
      </c>
      <c r="AF69" s="115"/>
      <c r="AG69" s="116">
        <f t="shared" si="24"/>
        <v>0</v>
      </c>
      <c r="AH69" s="115"/>
      <c r="AI69" s="116">
        <f t="shared" si="14"/>
        <v>0</v>
      </c>
      <c r="AJ69" s="115"/>
      <c r="AK69" s="116">
        <f t="shared" si="15"/>
        <v>0</v>
      </c>
      <c r="AL69" s="115"/>
      <c r="AM69" s="116">
        <f t="shared" si="16"/>
        <v>0</v>
      </c>
      <c r="AN69" s="115"/>
      <c r="AO69" s="116">
        <f t="shared" si="17"/>
        <v>0</v>
      </c>
      <c r="AP69" s="115"/>
      <c r="AQ69" s="116">
        <f t="shared" si="18"/>
        <v>0</v>
      </c>
      <c r="AR69" s="115"/>
      <c r="AS69" s="116">
        <f t="shared" si="19"/>
        <v>0</v>
      </c>
      <c r="AT69" s="115"/>
      <c r="AU69" s="116">
        <f t="shared" si="20"/>
        <v>0</v>
      </c>
      <c r="AV69" s="115"/>
      <c r="AW69" s="116">
        <f t="shared" si="21"/>
        <v>0</v>
      </c>
      <c r="AX69" s="115"/>
      <c r="AY69" s="116">
        <f t="shared" si="22"/>
        <v>0</v>
      </c>
      <c r="AZ69" s="115"/>
      <c r="BA69" s="116">
        <f t="shared" si="25"/>
        <v>0</v>
      </c>
      <c r="BB69" s="115"/>
      <c r="BC69" s="116">
        <f t="shared" si="26"/>
        <v>0</v>
      </c>
      <c r="BD69" s="5">
        <f t="shared" si="39"/>
        <v>0</v>
      </c>
      <c r="BE69" s="109">
        <f t="shared" si="23"/>
        <v>0</v>
      </c>
      <c r="BF69" s="10">
        <f t="shared" si="27"/>
        <v>2</v>
      </c>
      <c r="BG69" s="5">
        <f t="shared" si="28"/>
        <v>0</v>
      </c>
      <c r="BH69" s="315" t="str">
        <f t="shared" si="29"/>
        <v/>
      </c>
      <c r="BI69" s="315" t="str">
        <f t="shared" si="30"/>
        <v/>
      </c>
      <c r="BJ69" s="315"/>
      <c r="BK69" s="109">
        <f t="shared" si="31"/>
        <v>0</v>
      </c>
      <c r="BL69" s="5">
        <f t="shared" si="32"/>
        <v>0</v>
      </c>
      <c r="BM69" s="188">
        <f t="shared" si="33"/>
        <v>0</v>
      </c>
      <c r="BN69" s="59">
        <f t="shared" si="34"/>
        <v>0</v>
      </c>
      <c r="BO69" s="136">
        <f t="shared" si="35"/>
        <v>0</v>
      </c>
      <c r="BP69" s="59">
        <f t="shared" si="36"/>
        <v>0</v>
      </c>
      <c r="BQ69" s="136">
        <f t="shared" si="37"/>
        <v>0</v>
      </c>
      <c r="BR69" s="59">
        <f t="shared" si="38"/>
        <v>0</v>
      </c>
      <c r="BS69" s="81"/>
      <c r="BT69" s="53"/>
      <c r="BU69" s="53"/>
      <c r="BV69" s="53"/>
      <c r="BW69" s="53"/>
      <c r="BX69" s="356"/>
    </row>
    <row r="70" spans="1:95" ht="12.75" customHeight="1" x14ac:dyDescent="0.2">
      <c r="A70" s="3"/>
      <c r="B70" s="5">
        <f t="shared" si="40"/>
        <v>7</v>
      </c>
      <c r="C70" s="364" t="s">
        <v>279</v>
      </c>
      <c r="D70" s="365" t="s">
        <v>279</v>
      </c>
      <c r="E70" s="359"/>
      <c r="F70" s="115"/>
      <c r="G70" s="116">
        <f t="shared" si="1"/>
        <v>0</v>
      </c>
      <c r="H70" s="115"/>
      <c r="I70" s="116">
        <f t="shared" si="2"/>
        <v>0</v>
      </c>
      <c r="J70" s="115"/>
      <c r="K70" s="116">
        <f t="shared" si="3"/>
        <v>0</v>
      </c>
      <c r="L70" s="115"/>
      <c r="M70" s="116">
        <f t="shared" si="4"/>
        <v>0</v>
      </c>
      <c r="N70" s="115"/>
      <c r="O70" s="116">
        <f t="shared" si="5"/>
        <v>0</v>
      </c>
      <c r="P70" s="115"/>
      <c r="Q70" s="116">
        <f t="shared" si="6"/>
        <v>0</v>
      </c>
      <c r="R70" s="115"/>
      <c r="S70" s="116">
        <f t="shared" si="7"/>
        <v>0</v>
      </c>
      <c r="T70" s="115"/>
      <c r="U70" s="116">
        <f t="shared" si="8"/>
        <v>0</v>
      </c>
      <c r="V70" s="115"/>
      <c r="W70" s="116">
        <f t="shared" si="9"/>
        <v>0</v>
      </c>
      <c r="X70" s="115"/>
      <c r="Y70" s="116">
        <f t="shared" si="10"/>
        <v>0</v>
      </c>
      <c r="Z70" s="115"/>
      <c r="AA70" s="116">
        <f t="shared" si="11"/>
        <v>0</v>
      </c>
      <c r="AB70" s="115"/>
      <c r="AC70" s="116">
        <f t="shared" si="12"/>
        <v>0</v>
      </c>
      <c r="AD70" s="115"/>
      <c r="AE70" s="116">
        <f t="shared" si="13"/>
        <v>0</v>
      </c>
      <c r="AF70" s="115"/>
      <c r="AG70" s="116">
        <f t="shared" si="24"/>
        <v>0</v>
      </c>
      <c r="AH70" s="115"/>
      <c r="AI70" s="116">
        <f t="shared" si="14"/>
        <v>0</v>
      </c>
      <c r="AJ70" s="115"/>
      <c r="AK70" s="116">
        <f t="shared" si="15"/>
        <v>0</v>
      </c>
      <c r="AL70" s="115"/>
      <c r="AM70" s="116">
        <f t="shared" si="16"/>
        <v>0</v>
      </c>
      <c r="AN70" s="115"/>
      <c r="AO70" s="116">
        <f t="shared" si="17"/>
        <v>0</v>
      </c>
      <c r="AP70" s="115"/>
      <c r="AQ70" s="116">
        <f t="shared" si="18"/>
        <v>0</v>
      </c>
      <c r="AR70" s="115"/>
      <c r="AS70" s="116">
        <f t="shared" si="19"/>
        <v>0</v>
      </c>
      <c r="AT70" s="115"/>
      <c r="AU70" s="116">
        <f t="shared" si="20"/>
        <v>0</v>
      </c>
      <c r="AV70" s="115"/>
      <c r="AW70" s="116">
        <f t="shared" si="21"/>
        <v>0</v>
      </c>
      <c r="AX70" s="115"/>
      <c r="AY70" s="116">
        <f t="shared" si="22"/>
        <v>0</v>
      </c>
      <c r="AZ70" s="115"/>
      <c r="BA70" s="116">
        <f t="shared" si="25"/>
        <v>0</v>
      </c>
      <c r="BB70" s="115"/>
      <c r="BC70" s="116">
        <f t="shared" si="26"/>
        <v>0</v>
      </c>
      <c r="BD70" s="5">
        <f t="shared" si="39"/>
        <v>0</v>
      </c>
      <c r="BE70" s="109">
        <f t="shared" si="23"/>
        <v>0</v>
      </c>
      <c r="BF70" s="10">
        <f t="shared" si="27"/>
        <v>2</v>
      </c>
      <c r="BG70" s="5">
        <f t="shared" si="28"/>
        <v>0</v>
      </c>
      <c r="BH70" s="315" t="str">
        <f t="shared" si="29"/>
        <v/>
      </c>
      <c r="BI70" s="315" t="str">
        <f t="shared" si="30"/>
        <v/>
      </c>
      <c r="BJ70" s="315"/>
      <c r="BK70" s="109">
        <f t="shared" si="31"/>
        <v>0</v>
      </c>
      <c r="BL70" s="5">
        <f t="shared" si="32"/>
        <v>0</v>
      </c>
      <c r="BM70" s="188">
        <f t="shared" si="33"/>
        <v>0</v>
      </c>
      <c r="BN70" s="59">
        <f t="shared" si="34"/>
        <v>0</v>
      </c>
      <c r="BO70" s="136">
        <f t="shared" si="35"/>
        <v>0</v>
      </c>
      <c r="BP70" s="59">
        <f t="shared" si="36"/>
        <v>0</v>
      </c>
      <c r="BQ70" s="136">
        <f t="shared" si="37"/>
        <v>0</v>
      </c>
      <c r="BR70" s="59">
        <f t="shared" si="38"/>
        <v>0</v>
      </c>
      <c r="BS70" s="81"/>
      <c r="BT70" s="53"/>
      <c r="BU70" s="53"/>
      <c r="BV70" s="53"/>
      <c r="BW70" s="53"/>
      <c r="BX70" s="356"/>
    </row>
    <row r="71" spans="1:95" ht="12.75" customHeight="1" x14ac:dyDescent="0.2">
      <c r="A71" s="3"/>
      <c r="B71" s="5">
        <f t="shared" si="40"/>
        <v>8</v>
      </c>
      <c r="C71" s="364" t="s">
        <v>280</v>
      </c>
      <c r="D71" s="365" t="s">
        <v>280</v>
      </c>
      <c r="E71" s="359"/>
      <c r="F71" s="115"/>
      <c r="G71" s="116">
        <f t="shared" si="1"/>
        <v>0</v>
      </c>
      <c r="H71" s="115"/>
      <c r="I71" s="116">
        <f t="shared" si="2"/>
        <v>0</v>
      </c>
      <c r="J71" s="115"/>
      <c r="K71" s="116">
        <f t="shared" si="3"/>
        <v>0</v>
      </c>
      <c r="L71" s="115"/>
      <c r="M71" s="116">
        <f t="shared" si="4"/>
        <v>0</v>
      </c>
      <c r="N71" s="115"/>
      <c r="O71" s="116">
        <f t="shared" si="5"/>
        <v>0</v>
      </c>
      <c r="P71" s="115"/>
      <c r="Q71" s="116">
        <f t="shared" si="6"/>
        <v>0</v>
      </c>
      <c r="R71" s="115"/>
      <c r="S71" s="116">
        <f t="shared" si="7"/>
        <v>0</v>
      </c>
      <c r="T71" s="115"/>
      <c r="U71" s="116">
        <f t="shared" si="8"/>
        <v>0</v>
      </c>
      <c r="V71" s="115"/>
      <c r="W71" s="116">
        <f t="shared" si="9"/>
        <v>0</v>
      </c>
      <c r="X71" s="115"/>
      <c r="Y71" s="116">
        <f t="shared" si="10"/>
        <v>0</v>
      </c>
      <c r="Z71" s="115"/>
      <c r="AA71" s="116">
        <f t="shared" si="11"/>
        <v>0</v>
      </c>
      <c r="AB71" s="115"/>
      <c r="AC71" s="116">
        <f t="shared" si="12"/>
        <v>0</v>
      </c>
      <c r="AD71" s="115"/>
      <c r="AE71" s="116">
        <f t="shared" si="13"/>
        <v>0</v>
      </c>
      <c r="AF71" s="115"/>
      <c r="AG71" s="116">
        <f t="shared" si="24"/>
        <v>0</v>
      </c>
      <c r="AH71" s="115"/>
      <c r="AI71" s="116">
        <f t="shared" si="14"/>
        <v>0</v>
      </c>
      <c r="AJ71" s="115"/>
      <c r="AK71" s="116">
        <f t="shared" si="15"/>
        <v>0</v>
      </c>
      <c r="AL71" s="115"/>
      <c r="AM71" s="116">
        <f t="shared" si="16"/>
        <v>0</v>
      </c>
      <c r="AN71" s="115"/>
      <c r="AO71" s="116">
        <f t="shared" si="17"/>
        <v>0</v>
      </c>
      <c r="AP71" s="115"/>
      <c r="AQ71" s="116">
        <f t="shared" si="18"/>
        <v>0</v>
      </c>
      <c r="AR71" s="115"/>
      <c r="AS71" s="116">
        <f t="shared" si="19"/>
        <v>0</v>
      </c>
      <c r="AT71" s="115"/>
      <c r="AU71" s="116">
        <f t="shared" si="20"/>
        <v>0</v>
      </c>
      <c r="AV71" s="115"/>
      <c r="AW71" s="116">
        <f t="shared" si="21"/>
        <v>0</v>
      </c>
      <c r="AX71" s="115"/>
      <c r="AY71" s="116">
        <f t="shared" si="22"/>
        <v>0</v>
      </c>
      <c r="AZ71" s="115"/>
      <c r="BA71" s="116">
        <f t="shared" si="25"/>
        <v>0</v>
      </c>
      <c r="BB71" s="115"/>
      <c r="BC71" s="116">
        <f t="shared" si="26"/>
        <v>0</v>
      </c>
      <c r="BD71" s="5">
        <f t="shared" si="39"/>
        <v>0</v>
      </c>
      <c r="BE71" s="109">
        <f t="shared" si="23"/>
        <v>0</v>
      </c>
      <c r="BF71" s="10">
        <f t="shared" si="27"/>
        <v>2</v>
      </c>
      <c r="BG71" s="5">
        <f t="shared" si="28"/>
        <v>0</v>
      </c>
      <c r="BH71" s="315" t="str">
        <f t="shared" si="29"/>
        <v/>
      </c>
      <c r="BI71" s="315" t="str">
        <f t="shared" si="30"/>
        <v/>
      </c>
      <c r="BJ71" s="315"/>
      <c r="BK71" s="109">
        <f t="shared" si="31"/>
        <v>0</v>
      </c>
      <c r="BL71" s="5">
        <f t="shared" si="32"/>
        <v>0</v>
      </c>
      <c r="BM71" s="188">
        <f t="shared" si="33"/>
        <v>0</v>
      </c>
      <c r="BN71" s="59">
        <f t="shared" si="34"/>
        <v>0</v>
      </c>
      <c r="BO71" s="136">
        <f t="shared" si="35"/>
        <v>0</v>
      </c>
      <c r="BP71" s="59">
        <f t="shared" si="36"/>
        <v>0</v>
      </c>
      <c r="BQ71" s="136">
        <f t="shared" si="37"/>
        <v>0</v>
      </c>
      <c r="BR71" s="59">
        <f t="shared" si="38"/>
        <v>0</v>
      </c>
      <c r="BS71" s="81"/>
      <c r="BT71" s="53"/>
      <c r="BU71" s="53"/>
      <c r="BV71" s="53"/>
      <c r="BW71" s="53"/>
      <c r="BX71" s="356"/>
    </row>
    <row r="72" spans="1:95" ht="12.75" customHeight="1" x14ac:dyDescent="0.2">
      <c r="A72" s="3"/>
      <c r="B72" s="5">
        <f t="shared" si="40"/>
        <v>9</v>
      </c>
      <c r="C72" s="364" t="s">
        <v>281</v>
      </c>
      <c r="D72" s="365" t="s">
        <v>281</v>
      </c>
      <c r="E72" s="359"/>
      <c r="F72" s="115"/>
      <c r="G72" s="116">
        <f t="shared" si="1"/>
        <v>0</v>
      </c>
      <c r="H72" s="115"/>
      <c r="I72" s="116">
        <f t="shared" si="2"/>
        <v>0</v>
      </c>
      <c r="J72" s="115"/>
      <c r="K72" s="116">
        <f t="shared" si="3"/>
        <v>0</v>
      </c>
      <c r="L72" s="115"/>
      <c r="M72" s="116">
        <f t="shared" si="4"/>
        <v>0</v>
      </c>
      <c r="N72" s="115"/>
      <c r="O72" s="116">
        <f t="shared" si="5"/>
        <v>0</v>
      </c>
      <c r="P72" s="115"/>
      <c r="Q72" s="116">
        <f t="shared" si="6"/>
        <v>0</v>
      </c>
      <c r="R72" s="115"/>
      <c r="S72" s="116">
        <f t="shared" si="7"/>
        <v>0</v>
      </c>
      <c r="T72" s="115"/>
      <c r="U72" s="116">
        <f t="shared" si="8"/>
        <v>0</v>
      </c>
      <c r="V72" s="115"/>
      <c r="W72" s="116">
        <f t="shared" si="9"/>
        <v>0</v>
      </c>
      <c r="X72" s="115"/>
      <c r="Y72" s="116">
        <f t="shared" si="10"/>
        <v>0</v>
      </c>
      <c r="Z72" s="115"/>
      <c r="AA72" s="116">
        <f t="shared" si="11"/>
        <v>0</v>
      </c>
      <c r="AB72" s="115"/>
      <c r="AC72" s="116">
        <f t="shared" si="12"/>
        <v>0</v>
      </c>
      <c r="AD72" s="115"/>
      <c r="AE72" s="116">
        <f t="shared" si="13"/>
        <v>0</v>
      </c>
      <c r="AF72" s="115"/>
      <c r="AG72" s="116">
        <f t="shared" si="24"/>
        <v>0</v>
      </c>
      <c r="AH72" s="115"/>
      <c r="AI72" s="116">
        <f t="shared" si="14"/>
        <v>0</v>
      </c>
      <c r="AJ72" s="115"/>
      <c r="AK72" s="116">
        <f t="shared" si="15"/>
        <v>0</v>
      </c>
      <c r="AL72" s="115"/>
      <c r="AM72" s="116">
        <f t="shared" si="16"/>
        <v>0</v>
      </c>
      <c r="AN72" s="115"/>
      <c r="AO72" s="116">
        <f t="shared" si="17"/>
        <v>0</v>
      </c>
      <c r="AP72" s="115"/>
      <c r="AQ72" s="116">
        <f t="shared" si="18"/>
        <v>0</v>
      </c>
      <c r="AR72" s="115"/>
      <c r="AS72" s="116">
        <f t="shared" si="19"/>
        <v>0</v>
      </c>
      <c r="AT72" s="115"/>
      <c r="AU72" s="116">
        <f t="shared" si="20"/>
        <v>0</v>
      </c>
      <c r="AV72" s="115"/>
      <c r="AW72" s="116">
        <f t="shared" si="21"/>
        <v>0</v>
      </c>
      <c r="AX72" s="115"/>
      <c r="AY72" s="116">
        <f t="shared" si="22"/>
        <v>0</v>
      </c>
      <c r="AZ72" s="115"/>
      <c r="BA72" s="116">
        <f t="shared" si="25"/>
        <v>0</v>
      </c>
      <c r="BB72" s="115"/>
      <c r="BC72" s="116">
        <f t="shared" si="26"/>
        <v>0</v>
      </c>
      <c r="BD72" s="5">
        <f t="shared" si="39"/>
        <v>0</v>
      </c>
      <c r="BE72" s="109">
        <f t="shared" si="23"/>
        <v>0</v>
      </c>
      <c r="BF72" s="10">
        <f t="shared" si="27"/>
        <v>2</v>
      </c>
      <c r="BG72" s="5">
        <f t="shared" si="28"/>
        <v>0</v>
      </c>
      <c r="BH72" s="315" t="str">
        <f t="shared" si="29"/>
        <v/>
      </c>
      <c r="BI72" s="315" t="str">
        <f t="shared" si="30"/>
        <v/>
      </c>
      <c r="BJ72" s="315"/>
      <c r="BK72" s="109">
        <f t="shared" si="31"/>
        <v>0</v>
      </c>
      <c r="BL72" s="5">
        <f t="shared" si="32"/>
        <v>0</v>
      </c>
      <c r="BM72" s="188">
        <f t="shared" si="33"/>
        <v>0</v>
      </c>
      <c r="BN72" s="59">
        <f t="shared" si="34"/>
        <v>0</v>
      </c>
      <c r="BO72" s="136">
        <f t="shared" si="35"/>
        <v>0</v>
      </c>
      <c r="BP72" s="59">
        <f t="shared" si="36"/>
        <v>0</v>
      </c>
      <c r="BQ72" s="136">
        <f t="shared" si="37"/>
        <v>0</v>
      </c>
      <c r="BR72" s="59">
        <f t="shared" si="38"/>
        <v>0</v>
      </c>
      <c r="BS72" s="81"/>
      <c r="BT72" s="53"/>
      <c r="BU72" s="53"/>
      <c r="BV72" s="53"/>
      <c r="BW72" s="53"/>
      <c r="BX72" s="356"/>
    </row>
    <row r="73" spans="1:95" ht="12.75" customHeight="1" x14ac:dyDescent="0.2">
      <c r="A73" s="3"/>
      <c r="B73" s="5">
        <f t="shared" si="40"/>
        <v>10</v>
      </c>
      <c r="C73" s="364" t="s">
        <v>282</v>
      </c>
      <c r="D73" s="365" t="s">
        <v>282</v>
      </c>
      <c r="E73" s="359"/>
      <c r="F73" s="115"/>
      <c r="G73" s="116">
        <f t="shared" si="1"/>
        <v>0</v>
      </c>
      <c r="H73" s="115"/>
      <c r="I73" s="116">
        <f t="shared" si="2"/>
        <v>0</v>
      </c>
      <c r="J73" s="115"/>
      <c r="K73" s="116">
        <f t="shared" si="3"/>
        <v>0</v>
      </c>
      <c r="L73" s="115"/>
      <c r="M73" s="116">
        <f t="shared" si="4"/>
        <v>0</v>
      </c>
      <c r="N73" s="115"/>
      <c r="O73" s="116">
        <f t="shared" si="5"/>
        <v>0</v>
      </c>
      <c r="P73" s="115"/>
      <c r="Q73" s="116">
        <f t="shared" si="6"/>
        <v>0</v>
      </c>
      <c r="R73" s="115"/>
      <c r="S73" s="116">
        <f t="shared" si="7"/>
        <v>0</v>
      </c>
      <c r="T73" s="115"/>
      <c r="U73" s="116">
        <f t="shared" si="8"/>
        <v>0</v>
      </c>
      <c r="V73" s="115"/>
      <c r="W73" s="116">
        <f t="shared" si="9"/>
        <v>0</v>
      </c>
      <c r="X73" s="115"/>
      <c r="Y73" s="116">
        <f t="shared" si="10"/>
        <v>0</v>
      </c>
      <c r="Z73" s="115"/>
      <c r="AA73" s="116">
        <f t="shared" si="11"/>
        <v>0</v>
      </c>
      <c r="AB73" s="115"/>
      <c r="AC73" s="116">
        <f t="shared" si="12"/>
        <v>0</v>
      </c>
      <c r="AD73" s="115"/>
      <c r="AE73" s="116">
        <f t="shared" si="13"/>
        <v>0</v>
      </c>
      <c r="AF73" s="115"/>
      <c r="AG73" s="116">
        <f t="shared" si="24"/>
        <v>0</v>
      </c>
      <c r="AH73" s="115"/>
      <c r="AI73" s="116">
        <f t="shared" si="14"/>
        <v>0</v>
      </c>
      <c r="AJ73" s="115"/>
      <c r="AK73" s="116">
        <f t="shared" si="15"/>
        <v>0</v>
      </c>
      <c r="AL73" s="115"/>
      <c r="AM73" s="116">
        <f t="shared" si="16"/>
        <v>0</v>
      </c>
      <c r="AN73" s="115"/>
      <c r="AO73" s="116">
        <f t="shared" si="17"/>
        <v>0</v>
      </c>
      <c r="AP73" s="115"/>
      <c r="AQ73" s="116">
        <f t="shared" si="18"/>
        <v>0</v>
      </c>
      <c r="AR73" s="115"/>
      <c r="AS73" s="116">
        <f t="shared" si="19"/>
        <v>0</v>
      </c>
      <c r="AT73" s="115"/>
      <c r="AU73" s="116">
        <f t="shared" si="20"/>
        <v>0</v>
      </c>
      <c r="AV73" s="115"/>
      <c r="AW73" s="116">
        <f t="shared" si="21"/>
        <v>0</v>
      </c>
      <c r="AX73" s="115"/>
      <c r="AY73" s="116">
        <f t="shared" si="22"/>
        <v>0</v>
      </c>
      <c r="AZ73" s="115"/>
      <c r="BA73" s="116">
        <f t="shared" si="25"/>
        <v>0</v>
      </c>
      <c r="BB73" s="115"/>
      <c r="BC73" s="116">
        <f t="shared" si="26"/>
        <v>0</v>
      </c>
      <c r="BD73" s="5">
        <f t="shared" si="39"/>
        <v>0</v>
      </c>
      <c r="BE73" s="109">
        <f t="shared" si="23"/>
        <v>0</v>
      </c>
      <c r="BF73" s="10">
        <f t="shared" si="27"/>
        <v>2</v>
      </c>
      <c r="BG73" s="5">
        <f t="shared" si="28"/>
        <v>0</v>
      </c>
      <c r="BH73" s="315" t="str">
        <f t="shared" si="29"/>
        <v/>
      </c>
      <c r="BI73" s="315" t="str">
        <f t="shared" si="30"/>
        <v/>
      </c>
      <c r="BJ73" s="315"/>
      <c r="BK73" s="109">
        <f t="shared" si="31"/>
        <v>0</v>
      </c>
      <c r="BL73" s="5">
        <f t="shared" si="32"/>
        <v>0</v>
      </c>
      <c r="BM73" s="188">
        <f t="shared" si="33"/>
        <v>0</v>
      </c>
      <c r="BN73" s="59">
        <f t="shared" si="34"/>
        <v>0</v>
      </c>
      <c r="BO73" s="136">
        <f t="shared" si="35"/>
        <v>0</v>
      </c>
      <c r="BP73" s="59">
        <f t="shared" si="36"/>
        <v>0</v>
      </c>
      <c r="BQ73" s="136">
        <f t="shared" si="37"/>
        <v>0</v>
      </c>
      <c r="BR73" s="59">
        <f t="shared" si="38"/>
        <v>0</v>
      </c>
      <c r="BS73" s="81"/>
      <c r="BT73" s="53"/>
      <c r="BU73" s="53"/>
      <c r="BV73" s="53"/>
      <c r="BW73" s="53"/>
      <c r="BX73" s="356"/>
    </row>
    <row r="74" spans="1:95" ht="12.75" customHeight="1" x14ac:dyDescent="0.2">
      <c r="A74" s="3"/>
      <c r="B74" s="5">
        <f t="shared" si="40"/>
        <v>11</v>
      </c>
      <c r="C74" s="364" t="s">
        <v>283</v>
      </c>
      <c r="D74" s="365" t="s">
        <v>283</v>
      </c>
      <c r="E74" s="359"/>
      <c r="F74" s="115"/>
      <c r="G74" s="116">
        <f t="shared" si="1"/>
        <v>0</v>
      </c>
      <c r="H74" s="115"/>
      <c r="I74" s="116">
        <f t="shared" si="2"/>
        <v>0</v>
      </c>
      <c r="J74" s="115"/>
      <c r="K74" s="116">
        <f t="shared" si="3"/>
        <v>0</v>
      </c>
      <c r="L74" s="115"/>
      <c r="M74" s="116">
        <f t="shared" si="4"/>
        <v>0</v>
      </c>
      <c r="N74" s="115"/>
      <c r="O74" s="116">
        <f t="shared" si="5"/>
        <v>0</v>
      </c>
      <c r="P74" s="115"/>
      <c r="Q74" s="116">
        <f t="shared" si="6"/>
        <v>0</v>
      </c>
      <c r="R74" s="115"/>
      <c r="S74" s="116">
        <f t="shared" si="7"/>
        <v>0</v>
      </c>
      <c r="T74" s="115"/>
      <c r="U74" s="116">
        <f t="shared" si="8"/>
        <v>0</v>
      </c>
      <c r="V74" s="115"/>
      <c r="W74" s="116">
        <f t="shared" si="9"/>
        <v>0</v>
      </c>
      <c r="X74" s="115"/>
      <c r="Y74" s="116">
        <f t="shared" si="10"/>
        <v>0</v>
      </c>
      <c r="Z74" s="115"/>
      <c r="AA74" s="116">
        <f t="shared" si="11"/>
        <v>0</v>
      </c>
      <c r="AB74" s="115"/>
      <c r="AC74" s="116">
        <f t="shared" si="12"/>
        <v>0</v>
      </c>
      <c r="AD74" s="115"/>
      <c r="AE74" s="116">
        <f t="shared" si="13"/>
        <v>0</v>
      </c>
      <c r="AF74" s="115"/>
      <c r="AG74" s="116">
        <f t="shared" si="24"/>
        <v>0</v>
      </c>
      <c r="AH74" s="115"/>
      <c r="AI74" s="116">
        <f t="shared" si="14"/>
        <v>0</v>
      </c>
      <c r="AJ74" s="115"/>
      <c r="AK74" s="116">
        <f t="shared" si="15"/>
        <v>0</v>
      </c>
      <c r="AL74" s="115"/>
      <c r="AM74" s="116">
        <f t="shared" si="16"/>
        <v>0</v>
      </c>
      <c r="AN74" s="115"/>
      <c r="AO74" s="116">
        <f t="shared" si="17"/>
        <v>0</v>
      </c>
      <c r="AP74" s="115"/>
      <c r="AQ74" s="116">
        <f t="shared" si="18"/>
        <v>0</v>
      </c>
      <c r="AR74" s="115"/>
      <c r="AS74" s="116">
        <f t="shared" si="19"/>
        <v>0</v>
      </c>
      <c r="AT74" s="115"/>
      <c r="AU74" s="116">
        <f t="shared" si="20"/>
        <v>0</v>
      </c>
      <c r="AV74" s="115"/>
      <c r="AW74" s="116">
        <f t="shared" si="21"/>
        <v>0</v>
      </c>
      <c r="AX74" s="115"/>
      <c r="AY74" s="116">
        <f t="shared" si="22"/>
        <v>0</v>
      </c>
      <c r="AZ74" s="115"/>
      <c r="BA74" s="116">
        <f t="shared" si="25"/>
        <v>0</v>
      </c>
      <c r="BB74" s="115"/>
      <c r="BC74" s="116">
        <f t="shared" si="26"/>
        <v>0</v>
      </c>
      <c r="BD74" s="5">
        <f t="shared" si="39"/>
        <v>0</v>
      </c>
      <c r="BE74" s="109">
        <f t="shared" si="23"/>
        <v>0</v>
      </c>
      <c r="BF74" s="10">
        <f t="shared" si="27"/>
        <v>2</v>
      </c>
      <c r="BG74" s="5">
        <f t="shared" si="28"/>
        <v>0</v>
      </c>
      <c r="BH74" s="315" t="str">
        <f t="shared" si="29"/>
        <v/>
      </c>
      <c r="BI74" s="315" t="str">
        <f t="shared" si="30"/>
        <v/>
      </c>
      <c r="BJ74" s="315"/>
      <c r="BK74" s="109">
        <f t="shared" si="31"/>
        <v>0</v>
      </c>
      <c r="BL74" s="5">
        <f t="shared" si="32"/>
        <v>0</v>
      </c>
      <c r="BM74" s="188">
        <f t="shared" si="33"/>
        <v>0</v>
      </c>
      <c r="BN74" s="59">
        <f t="shared" si="34"/>
        <v>0</v>
      </c>
      <c r="BO74" s="136">
        <f t="shared" si="35"/>
        <v>0</v>
      </c>
      <c r="BP74" s="59">
        <f t="shared" si="36"/>
        <v>0</v>
      </c>
      <c r="BQ74" s="136">
        <f t="shared" si="37"/>
        <v>0</v>
      </c>
      <c r="BR74" s="59">
        <f t="shared" si="38"/>
        <v>0</v>
      </c>
      <c r="BS74" s="81"/>
      <c r="BT74" s="53"/>
      <c r="BU74" s="53"/>
      <c r="BV74" s="53"/>
      <c r="BW74" s="53"/>
      <c r="BX74" s="356"/>
    </row>
    <row r="75" spans="1:95" ht="12.75" customHeight="1" x14ac:dyDescent="0.2">
      <c r="A75" s="3"/>
      <c r="B75" s="5">
        <f t="shared" si="40"/>
        <v>12</v>
      </c>
      <c r="C75" s="364" t="s">
        <v>284</v>
      </c>
      <c r="D75" s="365" t="s">
        <v>284</v>
      </c>
      <c r="E75" s="359"/>
      <c r="F75" s="115"/>
      <c r="G75" s="116">
        <f t="shared" si="1"/>
        <v>0</v>
      </c>
      <c r="H75" s="115"/>
      <c r="I75" s="116">
        <f t="shared" si="2"/>
        <v>0</v>
      </c>
      <c r="J75" s="115"/>
      <c r="K75" s="116">
        <f t="shared" si="3"/>
        <v>0</v>
      </c>
      <c r="L75" s="115"/>
      <c r="M75" s="116">
        <f t="shared" si="4"/>
        <v>0</v>
      </c>
      <c r="N75" s="115"/>
      <c r="O75" s="116">
        <f t="shared" si="5"/>
        <v>0</v>
      </c>
      <c r="P75" s="115"/>
      <c r="Q75" s="116">
        <f t="shared" si="6"/>
        <v>0</v>
      </c>
      <c r="R75" s="115"/>
      <c r="S75" s="116">
        <f t="shared" si="7"/>
        <v>0</v>
      </c>
      <c r="T75" s="115"/>
      <c r="U75" s="116">
        <f t="shared" si="8"/>
        <v>0</v>
      </c>
      <c r="V75" s="115"/>
      <c r="W75" s="116">
        <f t="shared" si="9"/>
        <v>0</v>
      </c>
      <c r="X75" s="115"/>
      <c r="Y75" s="116">
        <f t="shared" si="10"/>
        <v>0</v>
      </c>
      <c r="Z75" s="115"/>
      <c r="AA75" s="116">
        <f t="shared" si="11"/>
        <v>0</v>
      </c>
      <c r="AB75" s="115"/>
      <c r="AC75" s="116">
        <f t="shared" si="12"/>
        <v>0</v>
      </c>
      <c r="AD75" s="115"/>
      <c r="AE75" s="116">
        <f t="shared" si="13"/>
        <v>0</v>
      </c>
      <c r="AF75" s="115"/>
      <c r="AG75" s="116">
        <f t="shared" si="24"/>
        <v>0</v>
      </c>
      <c r="AH75" s="115"/>
      <c r="AI75" s="116">
        <f t="shared" si="14"/>
        <v>0</v>
      </c>
      <c r="AJ75" s="115"/>
      <c r="AK75" s="116">
        <f t="shared" si="15"/>
        <v>0</v>
      </c>
      <c r="AL75" s="115"/>
      <c r="AM75" s="116">
        <f t="shared" si="16"/>
        <v>0</v>
      </c>
      <c r="AN75" s="115"/>
      <c r="AO75" s="116">
        <f t="shared" si="17"/>
        <v>0</v>
      </c>
      <c r="AP75" s="115"/>
      <c r="AQ75" s="116">
        <f t="shared" si="18"/>
        <v>0</v>
      </c>
      <c r="AR75" s="115"/>
      <c r="AS75" s="116">
        <f t="shared" si="19"/>
        <v>0</v>
      </c>
      <c r="AT75" s="115"/>
      <c r="AU75" s="116">
        <f t="shared" si="20"/>
        <v>0</v>
      </c>
      <c r="AV75" s="115"/>
      <c r="AW75" s="116">
        <f t="shared" si="21"/>
        <v>0</v>
      </c>
      <c r="AX75" s="115"/>
      <c r="AY75" s="116">
        <f t="shared" si="22"/>
        <v>0</v>
      </c>
      <c r="AZ75" s="115"/>
      <c r="BA75" s="116">
        <f t="shared" si="25"/>
        <v>0</v>
      </c>
      <c r="BB75" s="115"/>
      <c r="BC75" s="116">
        <f t="shared" si="26"/>
        <v>0</v>
      </c>
      <c r="BD75" s="5">
        <f t="shared" si="39"/>
        <v>0</v>
      </c>
      <c r="BE75" s="109">
        <f t="shared" si="23"/>
        <v>0</v>
      </c>
      <c r="BF75" s="10">
        <f t="shared" si="27"/>
        <v>2</v>
      </c>
      <c r="BG75" s="5">
        <f t="shared" si="28"/>
        <v>0</v>
      </c>
      <c r="BH75" s="315" t="str">
        <f t="shared" si="29"/>
        <v/>
      </c>
      <c r="BI75" s="315" t="str">
        <f t="shared" si="30"/>
        <v/>
      </c>
      <c r="BJ75" s="315"/>
      <c r="BK75" s="109">
        <f t="shared" si="31"/>
        <v>0</v>
      </c>
      <c r="BL75" s="5">
        <f t="shared" si="32"/>
        <v>0</v>
      </c>
      <c r="BM75" s="188">
        <f t="shared" si="33"/>
        <v>0</v>
      </c>
      <c r="BN75" s="59">
        <f t="shared" si="34"/>
        <v>0</v>
      </c>
      <c r="BO75" s="136">
        <f t="shared" si="35"/>
        <v>0</v>
      </c>
      <c r="BP75" s="59">
        <f t="shared" si="36"/>
        <v>0</v>
      </c>
      <c r="BQ75" s="136">
        <f t="shared" si="37"/>
        <v>0</v>
      </c>
      <c r="BR75" s="59">
        <f t="shared" si="38"/>
        <v>0</v>
      </c>
      <c r="BS75" s="81"/>
      <c r="BT75" s="53"/>
      <c r="BU75" s="53"/>
      <c r="BV75" s="53"/>
      <c r="BW75" s="53"/>
      <c r="BX75" s="356"/>
    </row>
    <row r="76" spans="1:95" ht="12.75" customHeight="1" x14ac:dyDescent="0.2">
      <c r="A76" s="3"/>
      <c r="B76" s="5">
        <f t="shared" si="40"/>
        <v>13</v>
      </c>
      <c r="C76" s="364" t="s">
        <v>285</v>
      </c>
      <c r="D76" s="365" t="s">
        <v>285</v>
      </c>
      <c r="E76" s="359"/>
      <c r="F76" s="115"/>
      <c r="G76" s="116">
        <f t="shared" si="1"/>
        <v>0</v>
      </c>
      <c r="H76" s="115"/>
      <c r="I76" s="116">
        <f t="shared" si="2"/>
        <v>0</v>
      </c>
      <c r="J76" s="115"/>
      <c r="K76" s="116">
        <f t="shared" si="3"/>
        <v>0</v>
      </c>
      <c r="L76" s="115"/>
      <c r="M76" s="116">
        <f t="shared" si="4"/>
        <v>0</v>
      </c>
      <c r="N76" s="115"/>
      <c r="O76" s="116">
        <f t="shared" si="5"/>
        <v>0</v>
      </c>
      <c r="P76" s="115"/>
      <c r="Q76" s="116">
        <f t="shared" si="6"/>
        <v>0</v>
      </c>
      <c r="R76" s="115"/>
      <c r="S76" s="116">
        <f t="shared" si="7"/>
        <v>0</v>
      </c>
      <c r="T76" s="115"/>
      <c r="U76" s="116">
        <f t="shared" si="8"/>
        <v>0</v>
      </c>
      <c r="V76" s="115"/>
      <c r="W76" s="116">
        <f t="shared" si="9"/>
        <v>0</v>
      </c>
      <c r="X76" s="115"/>
      <c r="Y76" s="116">
        <f t="shared" si="10"/>
        <v>0</v>
      </c>
      <c r="Z76" s="115"/>
      <c r="AA76" s="116">
        <f t="shared" si="11"/>
        <v>0</v>
      </c>
      <c r="AB76" s="115"/>
      <c r="AC76" s="116">
        <f t="shared" si="12"/>
        <v>0</v>
      </c>
      <c r="AD76" s="115"/>
      <c r="AE76" s="116">
        <f t="shared" si="13"/>
        <v>0</v>
      </c>
      <c r="AF76" s="115"/>
      <c r="AG76" s="116">
        <f t="shared" si="24"/>
        <v>0</v>
      </c>
      <c r="AH76" s="115"/>
      <c r="AI76" s="116">
        <f t="shared" si="14"/>
        <v>0</v>
      </c>
      <c r="AJ76" s="115"/>
      <c r="AK76" s="116">
        <f t="shared" si="15"/>
        <v>0</v>
      </c>
      <c r="AL76" s="115"/>
      <c r="AM76" s="116">
        <f t="shared" si="16"/>
        <v>0</v>
      </c>
      <c r="AN76" s="115"/>
      <c r="AO76" s="116">
        <f t="shared" si="17"/>
        <v>0</v>
      </c>
      <c r="AP76" s="115"/>
      <c r="AQ76" s="116">
        <f t="shared" si="18"/>
        <v>0</v>
      </c>
      <c r="AR76" s="115"/>
      <c r="AS76" s="116">
        <f t="shared" si="19"/>
        <v>0</v>
      </c>
      <c r="AT76" s="115"/>
      <c r="AU76" s="116">
        <f t="shared" si="20"/>
        <v>0</v>
      </c>
      <c r="AV76" s="115"/>
      <c r="AW76" s="116">
        <f t="shared" si="21"/>
        <v>0</v>
      </c>
      <c r="AX76" s="115"/>
      <c r="AY76" s="116">
        <f t="shared" si="22"/>
        <v>0</v>
      </c>
      <c r="AZ76" s="115"/>
      <c r="BA76" s="116">
        <f t="shared" si="25"/>
        <v>0</v>
      </c>
      <c r="BB76" s="115"/>
      <c r="BC76" s="116">
        <f t="shared" si="26"/>
        <v>0</v>
      </c>
      <c r="BD76" s="5">
        <f t="shared" si="39"/>
        <v>0</v>
      </c>
      <c r="BE76" s="109">
        <f t="shared" si="23"/>
        <v>0</v>
      </c>
      <c r="BF76" s="10">
        <f t="shared" si="27"/>
        <v>2</v>
      </c>
      <c r="BG76" s="5">
        <f t="shared" si="28"/>
        <v>0</v>
      </c>
      <c r="BH76" s="315" t="str">
        <f t="shared" si="29"/>
        <v/>
      </c>
      <c r="BI76" s="315" t="str">
        <f t="shared" si="30"/>
        <v/>
      </c>
      <c r="BJ76" s="315"/>
      <c r="BK76" s="109">
        <f t="shared" si="31"/>
        <v>0</v>
      </c>
      <c r="BL76" s="5">
        <f t="shared" si="32"/>
        <v>0</v>
      </c>
      <c r="BM76" s="188">
        <f t="shared" si="33"/>
        <v>0</v>
      </c>
      <c r="BN76" s="59">
        <f t="shared" si="34"/>
        <v>0</v>
      </c>
      <c r="BO76" s="136">
        <f t="shared" si="35"/>
        <v>0</v>
      </c>
      <c r="BP76" s="59">
        <f t="shared" si="36"/>
        <v>0</v>
      </c>
      <c r="BQ76" s="136">
        <f t="shared" si="37"/>
        <v>0</v>
      </c>
      <c r="BR76" s="59">
        <f t="shared" si="38"/>
        <v>0</v>
      </c>
      <c r="BS76" s="81"/>
      <c r="BT76" s="53"/>
      <c r="BU76" s="53"/>
      <c r="BV76" s="53"/>
      <c r="BW76" s="53"/>
      <c r="BX76" s="356"/>
    </row>
    <row r="77" spans="1:95" ht="12.75" customHeight="1" x14ac:dyDescent="0.2">
      <c r="A77" s="3"/>
      <c r="B77" s="5">
        <f t="shared" si="40"/>
        <v>14</v>
      </c>
      <c r="C77" s="364" t="s">
        <v>286</v>
      </c>
      <c r="D77" s="365" t="s">
        <v>286</v>
      </c>
      <c r="E77" s="359"/>
      <c r="F77" s="115"/>
      <c r="G77" s="116">
        <f t="shared" si="1"/>
        <v>0</v>
      </c>
      <c r="H77" s="115"/>
      <c r="I77" s="116">
        <f t="shared" si="2"/>
        <v>0</v>
      </c>
      <c r="J77" s="115"/>
      <c r="K77" s="116">
        <f t="shared" si="3"/>
        <v>0</v>
      </c>
      <c r="L77" s="115"/>
      <c r="M77" s="116">
        <f t="shared" si="4"/>
        <v>0</v>
      </c>
      <c r="N77" s="115"/>
      <c r="O77" s="116">
        <f t="shared" si="5"/>
        <v>0</v>
      </c>
      <c r="P77" s="115"/>
      <c r="Q77" s="116">
        <f t="shared" si="6"/>
        <v>0</v>
      </c>
      <c r="R77" s="115"/>
      <c r="S77" s="116">
        <f t="shared" si="7"/>
        <v>0</v>
      </c>
      <c r="T77" s="115"/>
      <c r="U77" s="116">
        <f t="shared" si="8"/>
        <v>0</v>
      </c>
      <c r="V77" s="115"/>
      <c r="W77" s="116">
        <f t="shared" si="9"/>
        <v>0</v>
      </c>
      <c r="X77" s="115"/>
      <c r="Y77" s="116">
        <f t="shared" si="10"/>
        <v>0</v>
      </c>
      <c r="Z77" s="115"/>
      <c r="AA77" s="116">
        <f t="shared" si="11"/>
        <v>0</v>
      </c>
      <c r="AB77" s="115"/>
      <c r="AC77" s="116">
        <f t="shared" si="12"/>
        <v>0</v>
      </c>
      <c r="AD77" s="115"/>
      <c r="AE77" s="116">
        <f t="shared" si="13"/>
        <v>0</v>
      </c>
      <c r="AF77" s="115"/>
      <c r="AG77" s="116">
        <f t="shared" si="24"/>
        <v>0</v>
      </c>
      <c r="AH77" s="115"/>
      <c r="AI77" s="116">
        <f t="shared" si="14"/>
        <v>0</v>
      </c>
      <c r="AJ77" s="115"/>
      <c r="AK77" s="116">
        <f t="shared" si="15"/>
        <v>0</v>
      </c>
      <c r="AL77" s="115"/>
      <c r="AM77" s="116">
        <f t="shared" si="16"/>
        <v>0</v>
      </c>
      <c r="AN77" s="115"/>
      <c r="AO77" s="116">
        <f t="shared" si="17"/>
        <v>0</v>
      </c>
      <c r="AP77" s="115"/>
      <c r="AQ77" s="116">
        <f t="shared" si="18"/>
        <v>0</v>
      </c>
      <c r="AR77" s="115"/>
      <c r="AS77" s="116">
        <f t="shared" si="19"/>
        <v>0</v>
      </c>
      <c r="AT77" s="115"/>
      <c r="AU77" s="116">
        <f t="shared" si="20"/>
        <v>0</v>
      </c>
      <c r="AV77" s="115"/>
      <c r="AW77" s="116">
        <f t="shared" si="21"/>
        <v>0</v>
      </c>
      <c r="AX77" s="115"/>
      <c r="AY77" s="116">
        <f t="shared" si="22"/>
        <v>0</v>
      </c>
      <c r="AZ77" s="115"/>
      <c r="BA77" s="116">
        <f t="shared" si="25"/>
        <v>0</v>
      </c>
      <c r="BB77" s="115"/>
      <c r="BC77" s="116">
        <f t="shared" si="26"/>
        <v>0</v>
      </c>
      <c r="BD77" s="5">
        <f t="shared" si="39"/>
        <v>0</v>
      </c>
      <c r="BE77" s="109">
        <f t="shared" si="23"/>
        <v>0</v>
      </c>
      <c r="BF77" s="10">
        <f t="shared" si="27"/>
        <v>2</v>
      </c>
      <c r="BG77" s="5">
        <f t="shared" si="28"/>
        <v>0</v>
      </c>
      <c r="BH77" s="315" t="str">
        <f t="shared" si="29"/>
        <v/>
      </c>
      <c r="BI77" s="315" t="str">
        <f t="shared" si="30"/>
        <v/>
      </c>
      <c r="BJ77" s="315"/>
      <c r="BK77" s="109">
        <f t="shared" si="31"/>
        <v>0</v>
      </c>
      <c r="BL77" s="5">
        <f t="shared" si="32"/>
        <v>0</v>
      </c>
      <c r="BM77" s="188">
        <f t="shared" si="33"/>
        <v>0</v>
      </c>
      <c r="BN77" s="59">
        <f t="shared" si="34"/>
        <v>0</v>
      </c>
      <c r="BO77" s="136">
        <f t="shared" si="35"/>
        <v>0</v>
      </c>
      <c r="BP77" s="59">
        <f t="shared" si="36"/>
        <v>0</v>
      </c>
      <c r="BQ77" s="136">
        <f t="shared" si="37"/>
        <v>0</v>
      </c>
      <c r="BR77" s="59">
        <f t="shared" si="38"/>
        <v>0</v>
      </c>
      <c r="BS77" s="81"/>
      <c r="BT77" s="53"/>
      <c r="BU77" s="53"/>
      <c r="BV77" s="53"/>
      <c r="BW77" s="53"/>
      <c r="BX77" s="356"/>
    </row>
    <row r="78" spans="1:95" ht="12.75" customHeight="1" x14ac:dyDescent="0.2">
      <c r="A78" s="3"/>
      <c r="B78" s="5">
        <f t="shared" si="40"/>
        <v>15</v>
      </c>
      <c r="C78" s="364" t="s">
        <v>287</v>
      </c>
      <c r="D78" s="365" t="s">
        <v>287</v>
      </c>
      <c r="E78" s="359"/>
      <c r="F78" s="115"/>
      <c r="G78" s="116">
        <f t="shared" si="1"/>
        <v>0</v>
      </c>
      <c r="H78" s="115"/>
      <c r="I78" s="116">
        <f t="shared" si="2"/>
        <v>0</v>
      </c>
      <c r="J78" s="115"/>
      <c r="K78" s="116">
        <f t="shared" si="3"/>
        <v>0</v>
      </c>
      <c r="L78" s="115"/>
      <c r="M78" s="116">
        <f t="shared" si="4"/>
        <v>0</v>
      </c>
      <c r="N78" s="115"/>
      <c r="O78" s="116">
        <f t="shared" si="5"/>
        <v>0</v>
      </c>
      <c r="P78" s="115"/>
      <c r="Q78" s="116">
        <f t="shared" si="6"/>
        <v>0</v>
      </c>
      <c r="R78" s="115"/>
      <c r="S78" s="116">
        <f t="shared" si="7"/>
        <v>0</v>
      </c>
      <c r="T78" s="115"/>
      <c r="U78" s="116">
        <f t="shared" si="8"/>
        <v>0</v>
      </c>
      <c r="V78" s="115"/>
      <c r="W78" s="116">
        <f t="shared" si="9"/>
        <v>0</v>
      </c>
      <c r="X78" s="115"/>
      <c r="Y78" s="116">
        <f t="shared" si="10"/>
        <v>0</v>
      </c>
      <c r="Z78" s="115"/>
      <c r="AA78" s="116">
        <f t="shared" si="11"/>
        <v>0</v>
      </c>
      <c r="AB78" s="115"/>
      <c r="AC78" s="116">
        <f t="shared" si="12"/>
        <v>0</v>
      </c>
      <c r="AD78" s="115"/>
      <c r="AE78" s="116">
        <f t="shared" si="13"/>
        <v>0</v>
      </c>
      <c r="AF78" s="115"/>
      <c r="AG78" s="116">
        <f t="shared" si="24"/>
        <v>0</v>
      </c>
      <c r="AH78" s="115"/>
      <c r="AI78" s="116">
        <f t="shared" si="14"/>
        <v>0</v>
      </c>
      <c r="AJ78" s="115"/>
      <c r="AK78" s="116">
        <f t="shared" si="15"/>
        <v>0</v>
      </c>
      <c r="AL78" s="115"/>
      <c r="AM78" s="116">
        <f t="shared" si="16"/>
        <v>0</v>
      </c>
      <c r="AN78" s="115"/>
      <c r="AO78" s="116">
        <f t="shared" si="17"/>
        <v>0</v>
      </c>
      <c r="AP78" s="115"/>
      <c r="AQ78" s="116">
        <f t="shared" si="18"/>
        <v>0</v>
      </c>
      <c r="AR78" s="115"/>
      <c r="AS78" s="116">
        <f t="shared" si="19"/>
        <v>0</v>
      </c>
      <c r="AT78" s="115"/>
      <c r="AU78" s="116">
        <f t="shared" si="20"/>
        <v>0</v>
      </c>
      <c r="AV78" s="115"/>
      <c r="AW78" s="116">
        <f t="shared" si="21"/>
        <v>0</v>
      </c>
      <c r="AX78" s="115"/>
      <c r="AY78" s="116">
        <f t="shared" si="22"/>
        <v>0</v>
      </c>
      <c r="AZ78" s="115"/>
      <c r="BA78" s="116">
        <f t="shared" si="25"/>
        <v>0</v>
      </c>
      <c r="BB78" s="115"/>
      <c r="BC78" s="116">
        <f t="shared" si="26"/>
        <v>0</v>
      </c>
      <c r="BD78" s="5">
        <f t="shared" si="39"/>
        <v>0</v>
      </c>
      <c r="BE78" s="109">
        <f t="shared" si="23"/>
        <v>0</v>
      </c>
      <c r="BF78" s="10">
        <f t="shared" si="27"/>
        <v>2</v>
      </c>
      <c r="BG78" s="5">
        <f t="shared" si="28"/>
        <v>0</v>
      </c>
      <c r="BH78" s="315" t="str">
        <f t="shared" si="29"/>
        <v/>
      </c>
      <c r="BI78" s="315" t="str">
        <f t="shared" si="30"/>
        <v/>
      </c>
      <c r="BJ78" s="315"/>
      <c r="BK78" s="109">
        <f t="shared" si="31"/>
        <v>0</v>
      </c>
      <c r="BL78" s="5">
        <f t="shared" si="32"/>
        <v>0</v>
      </c>
      <c r="BM78" s="188">
        <f t="shared" si="33"/>
        <v>0</v>
      </c>
      <c r="BN78" s="59">
        <f t="shared" si="34"/>
        <v>0</v>
      </c>
      <c r="BO78" s="136">
        <f t="shared" si="35"/>
        <v>0</v>
      </c>
      <c r="BP78" s="59">
        <f t="shared" si="36"/>
        <v>0</v>
      </c>
      <c r="BQ78" s="136">
        <f t="shared" si="37"/>
        <v>0</v>
      </c>
      <c r="BR78" s="59">
        <f t="shared" si="38"/>
        <v>0</v>
      </c>
      <c r="BS78" s="81"/>
      <c r="BT78" s="53"/>
      <c r="BU78" s="53"/>
      <c r="BV78" s="53"/>
      <c r="BW78" s="53"/>
      <c r="BX78" s="356"/>
      <c r="CN78" s="347"/>
      <c r="CO78" s="414"/>
      <c r="CP78" s="414"/>
      <c r="CQ78" s="414"/>
    </row>
    <row r="79" spans="1:95" ht="12.75" customHeight="1" x14ac:dyDescent="0.2">
      <c r="A79" s="3"/>
      <c r="B79" s="5">
        <f t="shared" si="40"/>
        <v>16</v>
      </c>
      <c r="C79" s="364" t="s">
        <v>288</v>
      </c>
      <c r="D79" s="365" t="s">
        <v>288</v>
      </c>
      <c r="E79" s="359"/>
      <c r="F79" s="115"/>
      <c r="G79" s="116">
        <f t="shared" si="1"/>
        <v>0</v>
      </c>
      <c r="H79" s="115"/>
      <c r="I79" s="116">
        <f t="shared" si="2"/>
        <v>0</v>
      </c>
      <c r="J79" s="115"/>
      <c r="K79" s="116">
        <f t="shared" si="3"/>
        <v>0</v>
      </c>
      <c r="L79" s="115"/>
      <c r="M79" s="116">
        <f t="shared" si="4"/>
        <v>0</v>
      </c>
      <c r="N79" s="115"/>
      <c r="O79" s="116">
        <f t="shared" si="5"/>
        <v>0</v>
      </c>
      <c r="P79" s="115"/>
      <c r="Q79" s="116">
        <f t="shared" si="6"/>
        <v>0</v>
      </c>
      <c r="R79" s="115"/>
      <c r="S79" s="116">
        <f t="shared" si="7"/>
        <v>0</v>
      </c>
      <c r="T79" s="115"/>
      <c r="U79" s="116">
        <f t="shared" si="8"/>
        <v>0</v>
      </c>
      <c r="V79" s="115"/>
      <c r="W79" s="116">
        <f t="shared" si="9"/>
        <v>0</v>
      </c>
      <c r="X79" s="115"/>
      <c r="Y79" s="116">
        <f t="shared" si="10"/>
        <v>0</v>
      </c>
      <c r="Z79" s="115"/>
      <c r="AA79" s="116">
        <f t="shared" si="11"/>
        <v>0</v>
      </c>
      <c r="AB79" s="115"/>
      <c r="AC79" s="116">
        <f t="shared" si="12"/>
        <v>0</v>
      </c>
      <c r="AD79" s="115"/>
      <c r="AE79" s="116">
        <f t="shared" si="13"/>
        <v>0</v>
      </c>
      <c r="AF79" s="115"/>
      <c r="AG79" s="116">
        <f t="shared" si="24"/>
        <v>0</v>
      </c>
      <c r="AH79" s="115"/>
      <c r="AI79" s="116">
        <f t="shared" si="14"/>
        <v>0</v>
      </c>
      <c r="AJ79" s="115"/>
      <c r="AK79" s="116">
        <f t="shared" si="15"/>
        <v>0</v>
      </c>
      <c r="AL79" s="115"/>
      <c r="AM79" s="116">
        <f t="shared" si="16"/>
        <v>0</v>
      </c>
      <c r="AN79" s="115"/>
      <c r="AO79" s="116">
        <f t="shared" si="17"/>
        <v>0</v>
      </c>
      <c r="AP79" s="115"/>
      <c r="AQ79" s="116">
        <f t="shared" si="18"/>
        <v>0</v>
      </c>
      <c r="AR79" s="115"/>
      <c r="AS79" s="116">
        <f t="shared" si="19"/>
        <v>0</v>
      </c>
      <c r="AT79" s="115"/>
      <c r="AU79" s="116">
        <f t="shared" si="20"/>
        <v>0</v>
      </c>
      <c r="AV79" s="115"/>
      <c r="AW79" s="116">
        <f t="shared" si="21"/>
        <v>0</v>
      </c>
      <c r="AX79" s="115"/>
      <c r="AY79" s="116">
        <f t="shared" si="22"/>
        <v>0</v>
      </c>
      <c r="AZ79" s="115"/>
      <c r="BA79" s="116">
        <f t="shared" si="25"/>
        <v>0</v>
      </c>
      <c r="BB79" s="115"/>
      <c r="BC79" s="116">
        <f t="shared" si="26"/>
        <v>0</v>
      </c>
      <c r="BD79" s="5">
        <f t="shared" si="39"/>
        <v>0</v>
      </c>
      <c r="BE79" s="109">
        <f t="shared" si="23"/>
        <v>0</v>
      </c>
      <c r="BF79" s="10">
        <f t="shared" si="27"/>
        <v>2</v>
      </c>
      <c r="BG79" s="5">
        <f t="shared" si="28"/>
        <v>0</v>
      </c>
      <c r="BH79" s="315" t="str">
        <f t="shared" si="29"/>
        <v/>
      </c>
      <c r="BI79" s="315" t="str">
        <f t="shared" si="30"/>
        <v/>
      </c>
      <c r="BJ79" s="315"/>
      <c r="BK79" s="109">
        <f t="shared" si="31"/>
        <v>0</v>
      </c>
      <c r="BL79" s="5">
        <f t="shared" si="32"/>
        <v>0</v>
      </c>
      <c r="BM79" s="188">
        <f t="shared" si="33"/>
        <v>0</v>
      </c>
      <c r="BN79" s="59">
        <f t="shared" si="34"/>
        <v>0</v>
      </c>
      <c r="BO79" s="136">
        <f t="shared" si="35"/>
        <v>0</v>
      </c>
      <c r="BP79" s="59">
        <f t="shared" si="36"/>
        <v>0</v>
      </c>
      <c r="BQ79" s="136">
        <f t="shared" si="37"/>
        <v>0</v>
      </c>
      <c r="BR79" s="59">
        <f t="shared" si="38"/>
        <v>0</v>
      </c>
      <c r="BS79" s="81"/>
      <c r="BT79" s="53"/>
      <c r="BU79" s="53"/>
      <c r="BV79" s="53"/>
      <c r="BW79" s="53"/>
      <c r="BX79" s="356"/>
      <c r="CN79" s="347"/>
      <c r="CO79" s="414"/>
      <c r="CP79" s="414"/>
      <c r="CQ79" s="414"/>
    </row>
    <row r="80" spans="1:95" ht="12.75" customHeight="1" x14ac:dyDescent="0.2">
      <c r="A80" s="3"/>
      <c r="B80" s="5">
        <f t="shared" si="40"/>
        <v>17</v>
      </c>
      <c r="C80" s="364" t="s">
        <v>289</v>
      </c>
      <c r="D80" s="365" t="s">
        <v>289</v>
      </c>
      <c r="E80" s="359"/>
      <c r="F80" s="115"/>
      <c r="G80" s="116">
        <f t="shared" si="1"/>
        <v>0</v>
      </c>
      <c r="H80" s="115"/>
      <c r="I80" s="116">
        <f t="shared" si="2"/>
        <v>0</v>
      </c>
      <c r="J80" s="115"/>
      <c r="K80" s="116">
        <f t="shared" si="3"/>
        <v>0</v>
      </c>
      <c r="L80" s="115"/>
      <c r="M80" s="116">
        <f t="shared" si="4"/>
        <v>0</v>
      </c>
      <c r="N80" s="115"/>
      <c r="O80" s="116">
        <f t="shared" si="5"/>
        <v>0</v>
      </c>
      <c r="P80" s="115"/>
      <c r="Q80" s="116">
        <f t="shared" si="6"/>
        <v>0</v>
      </c>
      <c r="R80" s="115"/>
      <c r="S80" s="116">
        <f t="shared" si="7"/>
        <v>0</v>
      </c>
      <c r="T80" s="115"/>
      <c r="U80" s="116">
        <f t="shared" si="8"/>
        <v>0</v>
      </c>
      <c r="V80" s="115"/>
      <c r="W80" s="116">
        <f t="shared" si="9"/>
        <v>0</v>
      </c>
      <c r="X80" s="115"/>
      <c r="Y80" s="116">
        <f t="shared" si="10"/>
        <v>0</v>
      </c>
      <c r="Z80" s="115"/>
      <c r="AA80" s="116">
        <f t="shared" si="11"/>
        <v>0</v>
      </c>
      <c r="AB80" s="115"/>
      <c r="AC80" s="116">
        <f t="shared" si="12"/>
        <v>0</v>
      </c>
      <c r="AD80" s="115"/>
      <c r="AE80" s="116">
        <f t="shared" si="13"/>
        <v>0</v>
      </c>
      <c r="AF80" s="115"/>
      <c r="AG80" s="116">
        <f t="shared" si="24"/>
        <v>0</v>
      </c>
      <c r="AH80" s="115"/>
      <c r="AI80" s="116">
        <f t="shared" si="14"/>
        <v>0</v>
      </c>
      <c r="AJ80" s="115"/>
      <c r="AK80" s="116">
        <f t="shared" si="15"/>
        <v>0</v>
      </c>
      <c r="AL80" s="115"/>
      <c r="AM80" s="116">
        <f t="shared" si="16"/>
        <v>0</v>
      </c>
      <c r="AN80" s="115"/>
      <c r="AO80" s="116">
        <f t="shared" si="17"/>
        <v>0</v>
      </c>
      <c r="AP80" s="115"/>
      <c r="AQ80" s="116">
        <f t="shared" si="18"/>
        <v>0</v>
      </c>
      <c r="AR80" s="115"/>
      <c r="AS80" s="116">
        <f t="shared" si="19"/>
        <v>0</v>
      </c>
      <c r="AT80" s="115"/>
      <c r="AU80" s="116">
        <f t="shared" si="20"/>
        <v>0</v>
      </c>
      <c r="AV80" s="115"/>
      <c r="AW80" s="116">
        <f t="shared" si="21"/>
        <v>0</v>
      </c>
      <c r="AX80" s="115"/>
      <c r="AY80" s="116">
        <f t="shared" si="22"/>
        <v>0</v>
      </c>
      <c r="AZ80" s="115"/>
      <c r="BA80" s="116">
        <f t="shared" si="25"/>
        <v>0</v>
      </c>
      <c r="BB80" s="115"/>
      <c r="BC80" s="116">
        <f t="shared" si="26"/>
        <v>0</v>
      </c>
      <c r="BD80" s="5">
        <f t="shared" si="39"/>
        <v>0</v>
      </c>
      <c r="BE80" s="109">
        <f t="shared" si="23"/>
        <v>0</v>
      </c>
      <c r="BF80" s="10">
        <f t="shared" si="27"/>
        <v>2</v>
      </c>
      <c r="BG80" s="5">
        <f t="shared" si="28"/>
        <v>0</v>
      </c>
      <c r="BH80" s="315" t="str">
        <f t="shared" si="29"/>
        <v/>
      </c>
      <c r="BI80" s="315" t="str">
        <f t="shared" si="30"/>
        <v/>
      </c>
      <c r="BJ80" s="315"/>
      <c r="BK80" s="109">
        <f t="shared" si="31"/>
        <v>0</v>
      </c>
      <c r="BL80" s="5">
        <f t="shared" si="32"/>
        <v>0</v>
      </c>
      <c r="BM80" s="188">
        <f t="shared" si="33"/>
        <v>0</v>
      </c>
      <c r="BN80" s="59">
        <f t="shared" si="34"/>
        <v>0</v>
      </c>
      <c r="BO80" s="136">
        <f t="shared" si="35"/>
        <v>0</v>
      </c>
      <c r="BP80" s="59">
        <f t="shared" si="36"/>
        <v>0</v>
      </c>
      <c r="BQ80" s="136">
        <f t="shared" si="37"/>
        <v>0</v>
      </c>
      <c r="BR80" s="59">
        <f t="shared" si="38"/>
        <v>0</v>
      </c>
      <c r="BS80" s="81"/>
      <c r="BT80" s="53"/>
      <c r="BU80" s="53"/>
      <c r="BV80" s="53"/>
      <c r="BW80" s="53"/>
      <c r="BX80" s="356"/>
      <c r="CN80" s="347"/>
      <c r="CO80" s="414"/>
      <c r="CP80" s="414"/>
      <c r="CQ80" s="414"/>
    </row>
    <row r="81" spans="1:95" ht="12.75" customHeight="1" x14ac:dyDescent="0.2">
      <c r="A81" s="3"/>
      <c r="B81" s="5">
        <f t="shared" si="40"/>
        <v>18</v>
      </c>
      <c r="C81" s="364" t="s">
        <v>290</v>
      </c>
      <c r="D81" s="365" t="s">
        <v>290</v>
      </c>
      <c r="E81" s="359"/>
      <c r="F81" s="115"/>
      <c r="G81" s="116">
        <f t="shared" si="1"/>
        <v>0</v>
      </c>
      <c r="H81" s="115"/>
      <c r="I81" s="116">
        <f t="shared" si="2"/>
        <v>0</v>
      </c>
      <c r="J81" s="115"/>
      <c r="K81" s="116">
        <f t="shared" si="3"/>
        <v>0</v>
      </c>
      <c r="L81" s="115"/>
      <c r="M81" s="116">
        <f t="shared" si="4"/>
        <v>0</v>
      </c>
      <c r="N81" s="115"/>
      <c r="O81" s="116">
        <f t="shared" si="5"/>
        <v>0</v>
      </c>
      <c r="P81" s="115"/>
      <c r="Q81" s="116">
        <f t="shared" si="6"/>
        <v>0</v>
      </c>
      <c r="R81" s="115"/>
      <c r="S81" s="116">
        <f t="shared" si="7"/>
        <v>0</v>
      </c>
      <c r="T81" s="115"/>
      <c r="U81" s="116">
        <f t="shared" si="8"/>
        <v>0</v>
      </c>
      <c r="V81" s="115"/>
      <c r="W81" s="116">
        <f t="shared" si="9"/>
        <v>0</v>
      </c>
      <c r="X81" s="115"/>
      <c r="Y81" s="116">
        <f t="shared" si="10"/>
        <v>0</v>
      </c>
      <c r="Z81" s="115"/>
      <c r="AA81" s="116">
        <f t="shared" si="11"/>
        <v>0</v>
      </c>
      <c r="AB81" s="115"/>
      <c r="AC81" s="116">
        <f t="shared" si="12"/>
        <v>0</v>
      </c>
      <c r="AD81" s="115"/>
      <c r="AE81" s="116">
        <f t="shared" si="13"/>
        <v>0</v>
      </c>
      <c r="AF81" s="115"/>
      <c r="AG81" s="116">
        <f t="shared" si="24"/>
        <v>0</v>
      </c>
      <c r="AH81" s="115"/>
      <c r="AI81" s="116">
        <f t="shared" si="14"/>
        <v>0</v>
      </c>
      <c r="AJ81" s="115"/>
      <c r="AK81" s="116">
        <f t="shared" si="15"/>
        <v>0</v>
      </c>
      <c r="AL81" s="115"/>
      <c r="AM81" s="116">
        <f t="shared" si="16"/>
        <v>0</v>
      </c>
      <c r="AN81" s="115"/>
      <c r="AO81" s="116">
        <f t="shared" si="17"/>
        <v>0</v>
      </c>
      <c r="AP81" s="115"/>
      <c r="AQ81" s="116">
        <f t="shared" si="18"/>
        <v>0</v>
      </c>
      <c r="AR81" s="115"/>
      <c r="AS81" s="116">
        <f t="shared" si="19"/>
        <v>0</v>
      </c>
      <c r="AT81" s="115"/>
      <c r="AU81" s="116">
        <f t="shared" si="20"/>
        <v>0</v>
      </c>
      <c r="AV81" s="115"/>
      <c r="AW81" s="116">
        <f t="shared" si="21"/>
        <v>0</v>
      </c>
      <c r="AX81" s="115"/>
      <c r="AY81" s="116">
        <f t="shared" si="22"/>
        <v>0</v>
      </c>
      <c r="AZ81" s="115"/>
      <c r="BA81" s="116">
        <f t="shared" si="25"/>
        <v>0</v>
      </c>
      <c r="BB81" s="115"/>
      <c r="BC81" s="116">
        <f t="shared" si="26"/>
        <v>0</v>
      </c>
      <c r="BD81" s="5">
        <f t="shared" si="39"/>
        <v>0</v>
      </c>
      <c r="BE81" s="109">
        <f t="shared" si="23"/>
        <v>0</v>
      </c>
      <c r="BF81" s="10">
        <f t="shared" si="27"/>
        <v>2</v>
      </c>
      <c r="BG81" s="5">
        <f t="shared" si="28"/>
        <v>0</v>
      </c>
      <c r="BH81" s="315" t="str">
        <f t="shared" si="29"/>
        <v/>
      </c>
      <c r="BI81" s="315" t="str">
        <f t="shared" si="30"/>
        <v/>
      </c>
      <c r="BJ81" s="315"/>
      <c r="BK81" s="109">
        <f t="shared" si="31"/>
        <v>0</v>
      </c>
      <c r="BL81" s="5">
        <f t="shared" si="32"/>
        <v>0</v>
      </c>
      <c r="BM81" s="188">
        <f t="shared" si="33"/>
        <v>0</v>
      </c>
      <c r="BN81" s="59">
        <f t="shared" si="34"/>
        <v>0</v>
      </c>
      <c r="BO81" s="136">
        <f t="shared" si="35"/>
        <v>0</v>
      </c>
      <c r="BP81" s="59">
        <f t="shared" si="36"/>
        <v>0</v>
      </c>
      <c r="BQ81" s="136">
        <f t="shared" si="37"/>
        <v>0</v>
      </c>
      <c r="BR81" s="59">
        <f t="shared" si="38"/>
        <v>0</v>
      </c>
      <c r="BS81" s="81"/>
      <c r="BT81" s="53"/>
      <c r="BU81" s="53"/>
      <c r="BV81" s="53"/>
      <c r="BW81" s="53"/>
      <c r="BX81" s="356"/>
      <c r="CN81" s="347"/>
      <c r="CO81" s="414"/>
      <c r="CP81" s="414"/>
      <c r="CQ81" s="414"/>
    </row>
    <row r="82" spans="1:95" ht="12.75" customHeight="1" x14ac:dyDescent="0.2">
      <c r="A82" s="3"/>
      <c r="B82" s="5">
        <f t="shared" si="40"/>
        <v>19</v>
      </c>
      <c r="C82" s="364" t="s">
        <v>291</v>
      </c>
      <c r="D82" s="365" t="s">
        <v>291</v>
      </c>
      <c r="E82" s="359"/>
      <c r="F82" s="115"/>
      <c r="G82" s="116">
        <f t="shared" si="1"/>
        <v>0</v>
      </c>
      <c r="H82" s="115"/>
      <c r="I82" s="116">
        <f t="shared" si="2"/>
        <v>0</v>
      </c>
      <c r="J82" s="115"/>
      <c r="K82" s="116">
        <f t="shared" si="3"/>
        <v>0</v>
      </c>
      <c r="L82" s="115"/>
      <c r="M82" s="116">
        <f t="shared" si="4"/>
        <v>0</v>
      </c>
      <c r="N82" s="115"/>
      <c r="O82" s="116">
        <f t="shared" si="5"/>
        <v>0</v>
      </c>
      <c r="P82" s="115"/>
      <c r="Q82" s="116">
        <f t="shared" si="6"/>
        <v>0</v>
      </c>
      <c r="R82" s="115"/>
      <c r="S82" s="116">
        <f t="shared" si="7"/>
        <v>0</v>
      </c>
      <c r="T82" s="115"/>
      <c r="U82" s="116">
        <f t="shared" si="8"/>
        <v>0</v>
      </c>
      <c r="V82" s="115"/>
      <c r="W82" s="116">
        <f t="shared" si="9"/>
        <v>0</v>
      </c>
      <c r="X82" s="115"/>
      <c r="Y82" s="116">
        <f t="shared" si="10"/>
        <v>0</v>
      </c>
      <c r="Z82" s="115"/>
      <c r="AA82" s="116">
        <f t="shared" si="11"/>
        <v>0</v>
      </c>
      <c r="AB82" s="115"/>
      <c r="AC82" s="116">
        <f t="shared" si="12"/>
        <v>0</v>
      </c>
      <c r="AD82" s="115"/>
      <c r="AE82" s="116">
        <f t="shared" si="13"/>
        <v>0</v>
      </c>
      <c r="AF82" s="115"/>
      <c r="AG82" s="116">
        <f t="shared" si="24"/>
        <v>0</v>
      </c>
      <c r="AH82" s="115"/>
      <c r="AI82" s="116">
        <f t="shared" si="14"/>
        <v>0</v>
      </c>
      <c r="AJ82" s="115"/>
      <c r="AK82" s="116">
        <f t="shared" si="15"/>
        <v>0</v>
      </c>
      <c r="AL82" s="115"/>
      <c r="AM82" s="116">
        <f t="shared" si="16"/>
        <v>0</v>
      </c>
      <c r="AN82" s="115"/>
      <c r="AO82" s="116">
        <f t="shared" si="17"/>
        <v>0</v>
      </c>
      <c r="AP82" s="115"/>
      <c r="AQ82" s="116">
        <f t="shared" si="18"/>
        <v>0</v>
      </c>
      <c r="AR82" s="115"/>
      <c r="AS82" s="116">
        <f t="shared" si="19"/>
        <v>0</v>
      </c>
      <c r="AT82" s="115"/>
      <c r="AU82" s="116">
        <f t="shared" si="20"/>
        <v>0</v>
      </c>
      <c r="AV82" s="115"/>
      <c r="AW82" s="116">
        <f t="shared" si="21"/>
        <v>0</v>
      </c>
      <c r="AX82" s="115"/>
      <c r="AY82" s="116">
        <f t="shared" si="22"/>
        <v>0</v>
      </c>
      <c r="AZ82" s="115"/>
      <c r="BA82" s="116">
        <f t="shared" si="25"/>
        <v>0</v>
      </c>
      <c r="BB82" s="115"/>
      <c r="BC82" s="116">
        <f t="shared" si="26"/>
        <v>0</v>
      </c>
      <c r="BD82" s="5">
        <f t="shared" si="39"/>
        <v>0</v>
      </c>
      <c r="BE82" s="109">
        <f t="shared" si="23"/>
        <v>0</v>
      </c>
      <c r="BF82" s="10">
        <f t="shared" si="27"/>
        <v>2</v>
      </c>
      <c r="BG82" s="5">
        <f t="shared" si="28"/>
        <v>0</v>
      </c>
      <c r="BH82" s="315" t="str">
        <f t="shared" si="29"/>
        <v/>
      </c>
      <c r="BI82" s="315" t="str">
        <f t="shared" si="30"/>
        <v/>
      </c>
      <c r="BJ82" s="315"/>
      <c r="BK82" s="109">
        <f t="shared" si="31"/>
        <v>0</v>
      </c>
      <c r="BL82" s="5">
        <f t="shared" si="32"/>
        <v>0</v>
      </c>
      <c r="BM82" s="188">
        <f t="shared" si="33"/>
        <v>0</v>
      </c>
      <c r="BN82" s="59">
        <f t="shared" si="34"/>
        <v>0</v>
      </c>
      <c r="BO82" s="136">
        <f t="shared" si="35"/>
        <v>0</v>
      </c>
      <c r="BP82" s="59">
        <f t="shared" si="36"/>
        <v>0</v>
      </c>
      <c r="BQ82" s="136">
        <f t="shared" si="37"/>
        <v>0</v>
      </c>
      <c r="BR82" s="59">
        <f t="shared" si="38"/>
        <v>0</v>
      </c>
      <c r="BS82" s="81"/>
      <c r="BT82" s="53"/>
      <c r="BU82" s="53"/>
      <c r="BV82" s="53"/>
      <c r="BW82" s="53"/>
      <c r="BX82" s="356"/>
      <c r="CN82" s="347"/>
      <c r="CO82" s="414"/>
      <c r="CP82" s="414"/>
      <c r="CQ82" s="414"/>
    </row>
    <row r="83" spans="1:95" ht="12.75" customHeight="1" x14ac:dyDescent="0.2">
      <c r="A83" s="3"/>
      <c r="B83" s="5">
        <f t="shared" si="40"/>
        <v>20</v>
      </c>
      <c r="C83" s="364" t="s">
        <v>292</v>
      </c>
      <c r="D83" s="365" t="s">
        <v>292</v>
      </c>
      <c r="E83" s="359"/>
      <c r="F83" s="115"/>
      <c r="G83" s="116">
        <f t="shared" si="1"/>
        <v>0</v>
      </c>
      <c r="H83" s="115"/>
      <c r="I83" s="116">
        <f t="shared" si="2"/>
        <v>0</v>
      </c>
      <c r="J83" s="115"/>
      <c r="K83" s="116">
        <f t="shared" si="3"/>
        <v>0</v>
      </c>
      <c r="L83" s="115"/>
      <c r="M83" s="116">
        <f t="shared" si="4"/>
        <v>0</v>
      </c>
      <c r="N83" s="115"/>
      <c r="O83" s="116">
        <f t="shared" si="5"/>
        <v>0</v>
      </c>
      <c r="P83" s="115"/>
      <c r="Q83" s="116">
        <f t="shared" si="6"/>
        <v>0</v>
      </c>
      <c r="R83" s="115"/>
      <c r="S83" s="116">
        <f t="shared" si="7"/>
        <v>0</v>
      </c>
      <c r="T83" s="115"/>
      <c r="U83" s="116">
        <f t="shared" si="8"/>
        <v>0</v>
      </c>
      <c r="V83" s="115"/>
      <c r="W83" s="116">
        <f t="shared" si="9"/>
        <v>0</v>
      </c>
      <c r="X83" s="115"/>
      <c r="Y83" s="116">
        <f t="shared" si="10"/>
        <v>0</v>
      </c>
      <c r="Z83" s="115"/>
      <c r="AA83" s="116">
        <f t="shared" si="11"/>
        <v>0</v>
      </c>
      <c r="AB83" s="115"/>
      <c r="AC83" s="116">
        <f t="shared" si="12"/>
        <v>0</v>
      </c>
      <c r="AD83" s="115"/>
      <c r="AE83" s="116">
        <f t="shared" si="13"/>
        <v>0</v>
      </c>
      <c r="AF83" s="115"/>
      <c r="AG83" s="116">
        <f t="shared" si="24"/>
        <v>0</v>
      </c>
      <c r="AH83" s="115"/>
      <c r="AI83" s="116">
        <f t="shared" si="14"/>
        <v>0</v>
      </c>
      <c r="AJ83" s="115"/>
      <c r="AK83" s="116">
        <f t="shared" si="15"/>
        <v>0</v>
      </c>
      <c r="AL83" s="115"/>
      <c r="AM83" s="116">
        <f t="shared" si="16"/>
        <v>0</v>
      </c>
      <c r="AN83" s="115"/>
      <c r="AO83" s="116">
        <f t="shared" si="17"/>
        <v>0</v>
      </c>
      <c r="AP83" s="115"/>
      <c r="AQ83" s="116">
        <f t="shared" si="18"/>
        <v>0</v>
      </c>
      <c r="AR83" s="115"/>
      <c r="AS83" s="116">
        <f t="shared" si="19"/>
        <v>0</v>
      </c>
      <c r="AT83" s="115"/>
      <c r="AU83" s="116">
        <f t="shared" si="20"/>
        <v>0</v>
      </c>
      <c r="AV83" s="115"/>
      <c r="AW83" s="116">
        <f t="shared" si="21"/>
        <v>0</v>
      </c>
      <c r="AX83" s="115"/>
      <c r="AY83" s="116">
        <f t="shared" si="22"/>
        <v>0</v>
      </c>
      <c r="AZ83" s="115"/>
      <c r="BA83" s="116">
        <f t="shared" si="25"/>
        <v>0</v>
      </c>
      <c r="BB83" s="115"/>
      <c r="BC83" s="116">
        <f t="shared" si="26"/>
        <v>0</v>
      </c>
      <c r="BD83" s="5">
        <f t="shared" si="39"/>
        <v>0</v>
      </c>
      <c r="BE83" s="109">
        <f t="shared" si="23"/>
        <v>0</v>
      </c>
      <c r="BF83" s="10">
        <f t="shared" si="27"/>
        <v>2</v>
      </c>
      <c r="BG83" s="5">
        <f t="shared" si="28"/>
        <v>0</v>
      </c>
      <c r="BH83" s="315" t="str">
        <f t="shared" si="29"/>
        <v/>
      </c>
      <c r="BI83" s="315" t="str">
        <f t="shared" si="30"/>
        <v/>
      </c>
      <c r="BJ83" s="315"/>
      <c r="BK83" s="109">
        <f t="shared" si="31"/>
        <v>0</v>
      </c>
      <c r="BL83" s="5">
        <f t="shared" si="32"/>
        <v>0</v>
      </c>
      <c r="BM83" s="188">
        <f t="shared" si="33"/>
        <v>0</v>
      </c>
      <c r="BN83" s="59">
        <f t="shared" si="34"/>
        <v>0</v>
      </c>
      <c r="BO83" s="136">
        <f t="shared" si="35"/>
        <v>0</v>
      </c>
      <c r="BP83" s="59">
        <f t="shared" si="36"/>
        <v>0</v>
      </c>
      <c r="BQ83" s="136">
        <f t="shared" si="37"/>
        <v>0</v>
      </c>
      <c r="BR83" s="59">
        <f t="shared" si="38"/>
        <v>0</v>
      </c>
      <c r="BS83" s="81"/>
      <c r="BT83" s="53"/>
      <c r="BU83" s="53"/>
      <c r="BV83" s="53"/>
      <c r="BW83" s="53"/>
      <c r="BX83" s="356"/>
      <c r="CN83" s="347"/>
      <c r="CO83" s="414"/>
      <c r="CP83" s="414"/>
      <c r="CQ83" s="414"/>
    </row>
    <row r="84" spans="1:95" ht="12.75" customHeight="1" x14ac:dyDescent="0.2">
      <c r="A84" s="3"/>
      <c r="B84" s="5">
        <f t="shared" si="40"/>
        <v>21</v>
      </c>
      <c r="C84" s="364" t="s">
        <v>293</v>
      </c>
      <c r="D84" s="365" t="s">
        <v>293</v>
      </c>
      <c r="E84" s="359"/>
      <c r="F84" s="115"/>
      <c r="G84" s="116">
        <f t="shared" si="1"/>
        <v>0</v>
      </c>
      <c r="H84" s="115"/>
      <c r="I84" s="116">
        <f t="shared" si="2"/>
        <v>0</v>
      </c>
      <c r="J84" s="115"/>
      <c r="K84" s="116">
        <f t="shared" si="3"/>
        <v>0</v>
      </c>
      <c r="L84" s="115"/>
      <c r="M84" s="116">
        <f t="shared" si="4"/>
        <v>0</v>
      </c>
      <c r="N84" s="115"/>
      <c r="O84" s="116">
        <f t="shared" si="5"/>
        <v>0</v>
      </c>
      <c r="P84" s="115"/>
      <c r="Q84" s="116">
        <f t="shared" si="6"/>
        <v>0</v>
      </c>
      <c r="R84" s="115"/>
      <c r="S84" s="116">
        <f t="shared" si="7"/>
        <v>0</v>
      </c>
      <c r="T84" s="115"/>
      <c r="U84" s="116">
        <f t="shared" si="8"/>
        <v>0</v>
      </c>
      <c r="V84" s="115"/>
      <c r="W84" s="116">
        <f t="shared" si="9"/>
        <v>0</v>
      </c>
      <c r="X84" s="115"/>
      <c r="Y84" s="116">
        <f t="shared" si="10"/>
        <v>0</v>
      </c>
      <c r="Z84" s="115"/>
      <c r="AA84" s="116">
        <f t="shared" si="11"/>
        <v>0</v>
      </c>
      <c r="AB84" s="115"/>
      <c r="AC84" s="116">
        <f t="shared" si="12"/>
        <v>0</v>
      </c>
      <c r="AD84" s="115"/>
      <c r="AE84" s="116">
        <f t="shared" si="13"/>
        <v>0</v>
      </c>
      <c r="AF84" s="115"/>
      <c r="AG84" s="116">
        <f t="shared" si="24"/>
        <v>0</v>
      </c>
      <c r="AH84" s="115"/>
      <c r="AI84" s="116">
        <f t="shared" si="14"/>
        <v>0</v>
      </c>
      <c r="AJ84" s="115"/>
      <c r="AK84" s="116">
        <f t="shared" si="15"/>
        <v>0</v>
      </c>
      <c r="AL84" s="115"/>
      <c r="AM84" s="116">
        <f t="shared" si="16"/>
        <v>0</v>
      </c>
      <c r="AN84" s="115"/>
      <c r="AO84" s="116">
        <f t="shared" si="17"/>
        <v>0</v>
      </c>
      <c r="AP84" s="115"/>
      <c r="AQ84" s="116">
        <f t="shared" si="18"/>
        <v>0</v>
      </c>
      <c r="AR84" s="115"/>
      <c r="AS84" s="116">
        <f t="shared" si="19"/>
        <v>0</v>
      </c>
      <c r="AT84" s="115"/>
      <c r="AU84" s="116">
        <f t="shared" si="20"/>
        <v>0</v>
      </c>
      <c r="AV84" s="115"/>
      <c r="AW84" s="116">
        <f t="shared" si="21"/>
        <v>0</v>
      </c>
      <c r="AX84" s="115"/>
      <c r="AY84" s="116">
        <f t="shared" si="22"/>
        <v>0</v>
      </c>
      <c r="AZ84" s="115"/>
      <c r="BA84" s="116">
        <f t="shared" si="25"/>
        <v>0</v>
      </c>
      <c r="BB84" s="115"/>
      <c r="BC84" s="116">
        <f t="shared" si="26"/>
        <v>0</v>
      </c>
      <c r="BD84" s="5">
        <f t="shared" si="39"/>
        <v>0</v>
      </c>
      <c r="BE84" s="109">
        <f t="shared" si="23"/>
        <v>0</v>
      </c>
      <c r="BF84" s="10">
        <f t="shared" si="27"/>
        <v>2</v>
      </c>
      <c r="BG84" s="5">
        <f t="shared" si="28"/>
        <v>0</v>
      </c>
      <c r="BH84" s="315" t="str">
        <f t="shared" si="29"/>
        <v/>
      </c>
      <c r="BI84" s="315" t="str">
        <f t="shared" si="30"/>
        <v/>
      </c>
      <c r="BJ84" s="315"/>
      <c r="BK84" s="109">
        <f t="shared" si="31"/>
        <v>0</v>
      </c>
      <c r="BL84" s="5">
        <f t="shared" si="32"/>
        <v>0</v>
      </c>
      <c r="BM84" s="188">
        <f t="shared" si="33"/>
        <v>0</v>
      </c>
      <c r="BN84" s="59">
        <f t="shared" si="34"/>
        <v>0</v>
      </c>
      <c r="BO84" s="136">
        <f t="shared" si="35"/>
        <v>0</v>
      </c>
      <c r="BP84" s="59">
        <f t="shared" si="36"/>
        <v>0</v>
      </c>
      <c r="BQ84" s="136">
        <f t="shared" si="37"/>
        <v>0</v>
      </c>
      <c r="BR84" s="59">
        <f t="shared" si="38"/>
        <v>0</v>
      </c>
      <c r="BS84" s="81"/>
      <c r="BT84" s="53"/>
      <c r="BU84" s="53"/>
      <c r="BV84" s="53"/>
      <c r="BW84" s="53"/>
      <c r="BX84" s="356"/>
      <c r="CN84" s="50"/>
      <c r="CO84" s="414"/>
      <c r="CP84" s="414"/>
      <c r="CQ84" s="414"/>
    </row>
    <row r="85" spans="1:95" ht="12.75" customHeight="1" x14ac:dyDescent="0.2">
      <c r="A85" s="3"/>
      <c r="B85" s="5">
        <f t="shared" si="40"/>
        <v>22</v>
      </c>
      <c r="C85" s="364" t="s">
        <v>294</v>
      </c>
      <c r="D85" s="365" t="s">
        <v>294</v>
      </c>
      <c r="E85" s="359"/>
      <c r="F85" s="115"/>
      <c r="G85" s="116">
        <f t="shared" si="1"/>
        <v>0</v>
      </c>
      <c r="H85" s="115"/>
      <c r="I85" s="116">
        <f t="shared" si="2"/>
        <v>0</v>
      </c>
      <c r="J85" s="115"/>
      <c r="K85" s="116">
        <f t="shared" si="3"/>
        <v>0</v>
      </c>
      <c r="L85" s="115"/>
      <c r="M85" s="116">
        <f t="shared" si="4"/>
        <v>0</v>
      </c>
      <c r="N85" s="115"/>
      <c r="O85" s="116">
        <f t="shared" si="5"/>
        <v>0</v>
      </c>
      <c r="P85" s="115"/>
      <c r="Q85" s="116">
        <f t="shared" si="6"/>
        <v>0</v>
      </c>
      <c r="R85" s="115"/>
      <c r="S85" s="116">
        <f t="shared" si="7"/>
        <v>0</v>
      </c>
      <c r="T85" s="115"/>
      <c r="U85" s="116">
        <f t="shared" si="8"/>
        <v>0</v>
      </c>
      <c r="V85" s="115"/>
      <c r="W85" s="116">
        <f t="shared" si="9"/>
        <v>0</v>
      </c>
      <c r="X85" s="115"/>
      <c r="Y85" s="116">
        <f t="shared" si="10"/>
        <v>0</v>
      </c>
      <c r="Z85" s="115"/>
      <c r="AA85" s="116">
        <f t="shared" si="11"/>
        <v>0</v>
      </c>
      <c r="AB85" s="115"/>
      <c r="AC85" s="116">
        <f t="shared" si="12"/>
        <v>0</v>
      </c>
      <c r="AD85" s="115"/>
      <c r="AE85" s="116">
        <f t="shared" si="13"/>
        <v>0</v>
      </c>
      <c r="AF85" s="115"/>
      <c r="AG85" s="116">
        <f t="shared" si="24"/>
        <v>0</v>
      </c>
      <c r="AH85" s="115"/>
      <c r="AI85" s="116">
        <f t="shared" si="14"/>
        <v>0</v>
      </c>
      <c r="AJ85" s="115"/>
      <c r="AK85" s="116">
        <f t="shared" si="15"/>
        <v>0</v>
      </c>
      <c r="AL85" s="115"/>
      <c r="AM85" s="116">
        <f t="shared" si="16"/>
        <v>0</v>
      </c>
      <c r="AN85" s="115"/>
      <c r="AO85" s="116">
        <f t="shared" si="17"/>
        <v>0</v>
      </c>
      <c r="AP85" s="115"/>
      <c r="AQ85" s="116">
        <f t="shared" si="18"/>
        <v>0</v>
      </c>
      <c r="AR85" s="115"/>
      <c r="AS85" s="116">
        <f t="shared" si="19"/>
        <v>0</v>
      </c>
      <c r="AT85" s="115"/>
      <c r="AU85" s="116">
        <f t="shared" si="20"/>
        <v>0</v>
      </c>
      <c r="AV85" s="115"/>
      <c r="AW85" s="116">
        <f t="shared" si="21"/>
        <v>0</v>
      </c>
      <c r="AX85" s="115"/>
      <c r="AY85" s="116">
        <f t="shared" si="22"/>
        <v>0</v>
      </c>
      <c r="AZ85" s="115"/>
      <c r="BA85" s="116">
        <f t="shared" si="25"/>
        <v>0</v>
      </c>
      <c r="BB85" s="115"/>
      <c r="BC85" s="116">
        <f t="shared" si="26"/>
        <v>0</v>
      </c>
      <c r="BD85" s="5">
        <f t="shared" si="39"/>
        <v>0</v>
      </c>
      <c r="BE85" s="109">
        <f t="shared" si="23"/>
        <v>0</v>
      </c>
      <c r="BF85" s="10">
        <f t="shared" si="27"/>
        <v>2</v>
      </c>
      <c r="BG85" s="5">
        <f t="shared" si="28"/>
        <v>0</v>
      </c>
      <c r="BH85" s="315" t="str">
        <f t="shared" si="29"/>
        <v/>
      </c>
      <c r="BI85" s="315" t="str">
        <f t="shared" si="30"/>
        <v/>
      </c>
      <c r="BJ85" s="315"/>
      <c r="BK85" s="109">
        <f t="shared" si="31"/>
        <v>0</v>
      </c>
      <c r="BL85" s="5">
        <f t="shared" si="32"/>
        <v>0</v>
      </c>
      <c r="BM85" s="188">
        <f t="shared" si="33"/>
        <v>0</v>
      </c>
      <c r="BN85" s="59">
        <f t="shared" si="34"/>
        <v>0</v>
      </c>
      <c r="BO85" s="136">
        <f t="shared" si="35"/>
        <v>0</v>
      </c>
      <c r="BP85" s="59">
        <f t="shared" si="36"/>
        <v>0</v>
      </c>
      <c r="BQ85" s="136">
        <f t="shared" si="37"/>
        <v>0</v>
      </c>
      <c r="BR85" s="59">
        <f t="shared" si="38"/>
        <v>0</v>
      </c>
      <c r="BS85" s="81"/>
      <c r="BT85" s="53"/>
      <c r="BU85" s="53"/>
      <c r="BV85" s="53"/>
      <c r="BW85" s="53"/>
      <c r="BX85" s="356"/>
    </row>
    <row r="86" spans="1:95" ht="12.75" customHeight="1" x14ac:dyDescent="0.2">
      <c r="A86" s="3"/>
      <c r="B86" s="5">
        <f t="shared" si="40"/>
        <v>23</v>
      </c>
      <c r="C86" s="364" t="s">
        <v>295</v>
      </c>
      <c r="D86" s="365" t="s">
        <v>295</v>
      </c>
      <c r="E86" s="359"/>
      <c r="F86" s="115"/>
      <c r="G86" s="116">
        <f t="shared" si="1"/>
        <v>0</v>
      </c>
      <c r="H86" s="115"/>
      <c r="I86" s="116">
        <f t="shared" si="2"/>
        <v>0</v>
      </c>
      <c r="J86" s="115"/>
      <c r="K86" s="116">
        <f t="shared" si="3"/>
        <v>0</v>
      </c>
      <c r="L86" s="115"/>
      <c r="M86" s="116">
        <f t="shared" si="4"/>
        <v>0</v>
      </c>
      <c r="N86" s="115"/>
      <c r="O86" s="116">
        <f t="shared" si="5"/>
        <v>0</v>
      </c>
      <c r="P86" s="115"/>
      <c r="Q86" s="116">
        <f t="shared" si="6"/>
        <v>0</v>
      </c>
      <c r="R86" s="115"/>
      <c r="S86" s="116">
        <f t="shared" si="7"/>
        <v>0</v>
      </c>
      <c r="T86" s="115"/>
      <c r="U86" s="116">
        <f t="shared" si="8"/>
        <v>0</v>
      </c>
      <c r="V86" s="115"/>
      <c r="W86" s="116">
        <f t="shared" si="9"/>
        <v>0</v>
      </c>
      <c r="X86" s="115"/>
      <c r="Y86" s="116">
        <f t="shared" si="10"/>
        <v>0</v>
      </c>
      <c r="Z86" s="115"/>
      <c r="AA86" s="116">
        <f t="shared" si="11"/>
        <v>0</v>
      </c>
      <c r="AB86" s="115"/>
      <c r="AC86" s="116">
        <f t="shared" si="12"/>
        <v>0</v>
      </c>
      <c r="AD86" s="115"/>
      <c r="AE86" s="116">
        <f t="shared" si="13"/>
        <v>0</v>
      </c>
      <c r="AF86" s="115"/>
      <c r="AG86" s="116">
        <f t="shared" si="24"/>
        <v>0</v>
      </c>
      <c r="AH86" s="115"/>
      <c r="AI86" s="116">
        <f t="shared" si="14"/>
        <v>0</v>
      </c>
      <c r="AJ86" s="115"/>
      <c r="AK86" s="116">
        <f t="shared" si="15"/>
        <v>0</v>
      </c>
      <c r="AL86" s="115"/>
      <c r="AM86" s="116">
        <f t="shared" si="16"/>
        <v>0</v>
      </c>
      <c r="AN86" s="115"/>
      <c r="AO86" s="116">
        <f t="shared" si="17"/>
        <v>0</v>
      </c>
      <c r="AP86" s="115"/>
      <c r="AQ86" s="116">
        <f t="shared" si="18"/>
        <v>0</v>
      </c>
      <c r="AR86" s="115"/>
      <c r="AS86" s="116">
        <f t="shared" si="19"/>
        <v>0</v>
      </c>
      <c r="AT86" s="115"/>
      <c r="AU86" s="116">
        <f t="shared" si="20"/>
        <v>0</v>
      </c>
      <c r="AV86" s="115"/>
      <c r="AW86" s="116">
        <f t="shared" si="21"/>
        <v>0</v>
      </c>
      <c r="AX86" s="115"/>
      <c r="AY86" s="116">
        <f t="shared" si="22"/>
        <v>0</v>
      </c>
      <c r="AZ86" s="115"/>
      <c r="BA86" s="116">
        <f t="shared" si="25"/>
        <v>0</v>
      </c>
      <c r="BB86" s="115"/>
      <c r="BC86" s="116">
        <f t="shared" si="26"/>
        <v>0</v>
      </c>
      <c r="BD86" s="5">
        <f t="shared" si="39"/>
        <v>0</v>
      </c>
      <c r="BE86" s="109">
        <f t="shared" si="23"/>
        <v>0</v>
      </c>
      <c r="BF86" s="10">
        <f t="shared" si="27"/>
        <v>2</v>
      </c>
      <c r="BG86" s="5">
        <f t="shared" si="28"/>
        <v>0</v>
      </c>
      <c r="BH86" s="315" t="str">
        <f t="shared" si="29"/>
        <v/>
      </c>
      <c r="BI86" s="315" t="str">
        <f t="shared" si="30"/>
        <v/>
      </c>
      <c r="BJ86" s="315"/>
      <c r="BK86" s="109">
        <f t="shared" si="31"/>
        <v>0</v>
      </c>
      <c r="BL86" s="5">
        <f t="shared" si="32"/>
        <v>0</v>
      </c>
      <c r="BM86" s="188">
        <f t="shared" si="33"/>
        <v>0</v>
      </c>
      <c r="BN86" s="59">
        <f t="shared" si="34"/>
        <v>0</v>
      </c>
      <c r="BO86" s="136">
        <f t="shared" si="35"/>
        <v>0</v>
      </c>
      <c r="BP86" s="59">
        <f t="shared" si="36"/>
        <v>0</v>
      </c>
      <c r="BQ86" s="136">
        <f t="shared" si="37"/>
        <v>0</v>
      </c>
      <c r="BR86" s="59">
        <f t="shared" si="38"/>
        <v>0</v>
      </c>
      <c r="BS86" s="81"/>
      <c r="BT86" s="53"/>
      <c r="BU86" s="53"/>
      <c r="BV86" s="53"/>
      <c r="BW86" s="53"/>
      <c r="BX86" s="356"/>
    </row>
    <row r="87" spans="1:95" ht="12.75" customHeight="1" x14ac:dyDescent="0.2">
      <c r="A87" s="3"/>
      <c r="B87" s="5">
        <f t="shared" si="40"/>
        <v>24</v>
      </c>
      <c r="C87" s="364" t="s">
        <v>296</v>
      </c>
      <c r="D87" s="365" t="s">
        <v>296</v>
      </c>
      <c r="E87" s="359"/>
      <c r="F87" s="115"/>
      <c r="G87" s="116">
        <f t="shared" si="1"/>
        <v>0</v>
      </c>
      <c r="H87" s="115"/>
      <c r="I87" s="116">
        <f t="shared" si="2"/>
        <v>0</v>
      </c>
      <c r="J87" s="115"/>
      <c r="K87" s="116">
        <f t="shared" si="3"/>
        <v>0</v>
      </c>
      <c r="L87" s="115"/>
      <c r="M87" s="116">
        <f t="shared" si="4"/>
        <v>0</v>
      </c>
      <c r="N87" s="115"/>
      <c r="O87" s="116">
        <f t="shared" si="5"/>
        <v>0</v>
      </c>
      <c r="P87" s="115"/>
      <c r="Q87" s="116">
        <f t="shared" si="6"/>
        <v>0</v>
      </c>
      <c r="R87" s="115"/>
      <c r="S87" s="116">
        <f t="shared" si="7"/>
        <v>0</v>
      </c>
      <c r="T87" s="115"/>
      <c r="U87" s="116">
        <f t="shared" si="8"/>
        <v>0</v>
      </c>
      <c r="V87" s="115"/>
      <c r="W87" s="116">
        <f t="shared" si="9"/>
        <v>0</v>
      </c>
      <c r="X87" s="115"/>
      <c r="Y87" s="116">
        <f t="shared" si="10"/>
        <v>0</v>
      </c>
      <c r="Z87" s="115"/>
      <c r="AA87" s="116">
        <f t="shared" si="11"/>
        <v>0</v>
      </c>
      <c r="AB87" s="115"/>
      <c r="AC87" s="116">
        <f t="shared" si="12"/>
        <v>0</v>
      </c>
      <c r="AD87" s="115"/>
      <c r="AE87" s="116">
        <f t="shared" si="13"/>
        <v>0</v>
      </c>
      <c r="AF87" s="115"/>
      <c r="AG87" s="116">
        <f t="shared" si="24"/>
        <v>0</v>
      </c>
      <c r="AH87" s="115"/>
      <c r="AI87" s="116">
        <f t="shared" si="14"/>
        <v>0</v>
      </c>
      <c r="AJ87" s="115"/>
      <c r="AK87" s="116">
        <f t="shared" si="15"/>
        <v>0</v>
      </c>
      <c r="AL87" s="115"/>
      <c r="AM87" s="116">
        <f t="shared" si="16"/>
        <v>0</v>
      </c>
      <c r="AN87" s="115"/>
      <c r="AO87" s="116">
        <f t="shared" si="17"/>
        <v>0</v>
      </c>
      <c r="AP87" s="115"/>
      <c r="AQ87" s="116">
        <f t="shared" si="18"/>
        <v>0</v>
      </c>
      <c r="AR87" s="115"/>
      <c r="AS87" s="116">
        <f t="shared" si="19"/>
        <v>0</v>
      </c>
      <c r="AT87" s="115"/>
      <c r="AU87" s="116">
        <f t="shared" si="20"/>
        <v>0</v>
      </c>
      <c r="AV87" s="115"/>
      <c r="AW87" s="116">
        <f t="shared" si="21"/>
        <v>0</v>
      </c>
      <c r="AX87" s="115"/>
      <c r="AY87" s="116">
        <f t="shared" si="22"/>
        <v>0</v>
      </c>
      <c r="AZ87" s="115"/>
      <c r="BA87" s="116">
        <f t="shared" si="25"/>
        <v>0</v>
      </c>
      <c r="BB87" s="115"/>
      <c r="BC87" s="116">
        <f t="shared" si="26"/>
        <v>0</v>
      </c>
      <c r="BD87" s="5">
        <f t="shared" si="39"/>
        <v>0</v>
      </c>
      <c r="BE87" s="109">
        <f t="shared" si="23"/>
        <v>0</v>
      </c>
      <c r="BF87" s="10">
        <f t="shared" si="27"/>
        <v>2</v>
      </c>
      <c r="BG87" s="5">
        <f t="shared" si="28"/>
        <v>0</v>
      </c>
      <c r="BH87" s="315" t="str">
        <f t="shared" si="29"/>
        <v/>
      </c>
      <c r="BI87" s="315" t="str">
        <f t="shared" si="30"/>
        <v/>
      </c>
      <c r="BJ87" s="315"/>
      <c r="BK87" s="109">
        <f t="shared" si="31"/>
        <v>0</v>
      </c>
      <c r="BL87" s="5">
        <f t="shared" si="32"/>
        <v>0</v>
      </c>
      <c r="BM87" s="188">
        <f t="shared" si="33"/>
        <v>0</v>
      </c>
      <c r="BN87" s="59">
        <f t="shared" si="34"/>
        <v>0</v>
      </c>
      <c r="BO87" s="136">
        <f t="shared" si="35"/>
        <v>0</v>
      </c>
      <c r="BP87" s="59">
        <f t="shared" si="36"/>
        <v>0</v>
      </c>
      <c r="BQ87" s="136">
        <f t="shared" si="37"/>
        <v>0</v>
      </c>
      <c r="BR87" s="59">
        <f t="shared" si="38"/>
        <v>0</v>
      </c>
      <c r="BS87" s="81"/>
      <c r="BT87" s="53"/>
      <c r="BU87" s="53"/>
      <c r="BV87" s="53"/>
      <c r="BW87" s="53"/>
      <c r="BX87" s="356"/>
      <c r="CQ87" s="42"/>
    </row>
    <row r="88" spans="1:95" ht="12.75" customHeight="1" x14ac:dyDescent="0.2">
      <c r="A88" s="3"/>
      <c r="B88" s="5">
        <f t="shared" si="40"/>
        <v>25</v>
      </c>
      <c r="C88" s="364" t="s">
        <v>297</v>
      </c>
      <c r="D88" s="365" t="s">
        <v>297</v>
      </c>
      <c r="E88" s="359"/>
      <c r="F88" s="115"/>
      <c r="G88" s="116">
        <f t="shared" si="1"/>
        <v>0</v>
      </c>
      <c r="H88" s="115"/>
      <c r="I88" s="116">
        <f t="shared" si="2"/>
        <v>0</v>
      </c>
      <c r="J88" s="115"/>
      <c r="K88" s="116">
        <f t="shared" si="3"/>
        <v>0</v>
      </c>
      <c r="L88" s="115"/>
      <c r="M88" s="116">
        <f t="shared" si="4"/>
        <v>0</v>
      </c>
      <c r="N88" s="115"/>
      <c r="O88" s="116">
        <f t="shared" si="5"/>
        <v>0</v>
      </c>
      <c r="P88" s="115"/>
      <c r="Q88" s="116">
        <f t="shared" si="6"/>
        <v>0</v>
      </c>
      <c r="R88" s="115"/>
      <c r="S88" s="116">
        <f t="shared" si="7"/>
        <v>0</v>
      </c>
      <c r="T88" s="115"/>
      <c r="U88" s="116">
        <f t="shared" si="8"/>
        <v>0</v>
      </c>
      <c r="V88" s="115"/>
      <c r="W88" s="116">
        <f t="shared" si="9"/>
        <v>0</v>
      </c>
      <c r="X88" s="115"/>
      <c r="Y88" s="116">
        <f t="shared" si="10"/>
        <v>0</v>
      </c>
      <c r="Z88" s="115"/>
      <c r="AA88" s="116">
        <f t="shared" si="11"/>
        <v>0</v>
      </c>
      <c r="AB88" s="115"/>
      <c r="AC88" s="116">
        <f t="shared" si="12"/>
        <v>0</v>
      </c>
      <c r="AD88" s="115"/>
      <c r="AE88" s="116">
        <f t="shared" si="13"/>
        <v>0</v>
      </c>
      <c r="AF88" s="115"/>
      <c r="AG88" s="116">
        <f t="shared" si="24"/>
        <v>0</v>
      </c>
      <c r="AH88" s="115"/>
      <c r="AI88" s="116">
        <f t="shared" si="14"/>
        <v>0</v>
      </c>
      <c r="AJ88" s="115"/>
      <c r="AK88" s="116">
        <f t="shared" si="15"/>
        <v>0</v>
      </c>
      <c r="AL88" s="115"/>
      <c r="AM88" s="116">
        <f t="shared" si="16"/>
        <v>0</v>
      </c>
      <c r="AN88" s="115"/>
      <c r="AO88" s="116">
        <f t="shared" si="17"/>
        <v>0</v>
      </c>
      <c r="AP88" s="115"/>
      <c r="AQ88" s="116">
        <f t="shared" si="18"/>
        <v>0</v>
      </c>
      <c r="AR88" s="115"/>
      <c r="AS88" s="116">
        <f t="shared" si="19"/>
        <v>0</v>
      </c>
      <c r="AT88" s="115"/>
      <c r="AU88" s="116">
        <f t="shared" si="20"/>
        <v>0</v>
      </c>
      <c r="AV88" s="115"/>
      <c r="AW88" s="116">
        <f t="shared" si="21"/>
        <v>0</v>
      </c>
      <c r="AX88" s="115"/>
      <c r="AY88" s="116">
        <f t="shared" si="22"/>
        <v>0</v>
      </c>
      <c r="AZ88" s="115"/>
      <c r="BA88" s="116">
        <f t="shared" si="25"/>
        <v>0</v>
      </c>
      <c r="BB88" s="115"/>
      <c r="BC88" s="116">
        <f t="shared" si="26"/>
        <v>0</v>
      </c>
      <c r="BD88" s="5">
        <f t="shared" si="39"/>
        <v>0</v>
      </c>
      <c r="BE88" s="109">
        <f t="shared" si="23"/>
        <v>0</v>
      </c>
      <c r="BF88" s="10">
        <f t="shared" si="27"/>
        <v>2</v>
      </c>
      <c r="BG88" s="5">
        <f t="shared" si="28"/>
        <v>0</v>
      </c>
      <c r="BH88" s="315" t="str">
        <f t="shared" si="29"/>
        <v/>
      </c>
      <c r="BI88" s="315" t="str">
        <f t="shared" si="30"/>
        <v/>
      </c>
      <c r="BJ88" s="315"/>
      <c r="BK88" s="109">
        <f t="shared" si="31"/>
        <v>0</v>
      </c>
      <c r="BL88" s="5">
        <f t="shared" si="32"/>
        <v>0</v>
      </c>
      <c r="BM88" s="188">
        <f t="shared" si="33"/>
        <v>0</v>
      </c>
      <c r="BN88" s="59">
        <f t="shared" si="34"/>
        <v>0</v>
      </c>
      <c r="BO88" s="136">
        <f t="shared" si="35"/>
        <v>0</v>
      </c>
      <c r="BP88" s="59">
        <f t="shared" si="36"/>
        <v>0</v>
      </c>
      <c r="BQ88" s="136">
        <f t="shared" si="37"/>
        <v>0</v>
      </c>
      <c r="BR88" s="59">
        <f t="shared" si="38"/>
        <v>0</v>
      </c>
      <c r="BS88" s="81"/>
      <c r="BT88" s="53"/>
      <c r="BU88" s="53"/>
      <c r="BV88" s="53"/>
      <c r="BW88" s="53"/>
      <c r="BX88" s="356"/>
      <c r="CQ88" s="42" t="str">
        <f>BK60</f>
        <v>Cs. de la Vida</v>
      </c>
    </row>
    <row r="89" spans="1:95" ht="12.75" customHeight="1" x14ac:dyDescent="0.2">
      <c r="A89" s="3"/>
      <c r="B89" s="5">
        <f t="shared" si="40"/>
        <v>26</v>
      </c>
      <c r="C89" s="364" t="s">
        <v>298</v>
      </c>
      <c r="D89" s="365" t="s">
        <v>298</v>
      </c>
      <c r="E89" s="359"/>
      <c r="F89" s="115"/>
      <c r="G89" s="116">
        <f t="shared" si="1"/>
        <v>0</v>
      </c>
      <c r="H89" s="115"/>
      <c r="I89" s="116">
        <f t="shared" si="2"/>
        <v>0</v>
      </c>
      <c r="J89" s="115"/>
      <c r="K89" s="116">
        <f t="shared" si="3"/>
        <v>0</v>
      </c>
      <c r="L89" s="115"/>
      <c r="M89" s="116">
        <f t="shared" si="4"/>
        <v>0</v>
      </c>
      <c r="N89" s="115"/>
      <c r="O89" s="116">
        <f t="shared" si="5"/>
        <v>0</v>
      </c>
      <c r="P89" s="115"/>
      <c r="Q89" s="116">
        <f t="shared" si="6"/>
        <v>0</v>
      </c>
      <c r="R89" s="115"/>
      <c r="S89" s="116">
        <f t="shared" si="7"/>
        <v>0</v>
      </c>
      <c r="T89" s="115"/>
      <c r="U89" s="116">
        <f t="shared" si="8"/>
        <v>0</v>
      </c>
      <c r="V89" s="115"/>
      <c r="W89" s="116">
        <f t="shared" si="9"/>
        <v>0</v>
      </c>
      <c r="X89" s="115"/>
      <c r="Y89" s="116">
        <f t="shared" si="10"/>
        <v>0</v>
      </c>
      <c r="Z89" s="115"/>
      <c r="AA89" s="116">
        <f t="shared" si="11"/>
        <v>0</v>
      </c>
      <c r="AB89" s="115"/>
      <c r="AC89" s="116">
        <f t="shared" si="12"/>
        <v>0</v>
      </c>
      <c r="AD89" s="115"/>
      <c r="AE89" s="116">
        <f t="shared" si="13"/>
        <v>0</v>
      </c>
      <c r="AF89" s="115"/>
      <c r="AG89" s="116">
        <f t="shared" si="24"/>
        <v>0</v>
      </c>
      <c r="AH89" s="115"/>
      <c r="AI89" s="116">
        <f t="shared" si="14"/>
        <v>0</v>
      </c>
      <c r="AJ89" s="115"/>
      <c r="AK89" s="116">
        <f t="shared" si="15"/>
        <v>0</v>
      </c>
      <c r="AL89" s="115"/>
      <c r="AM89" s="116">
        <f t="shared" si="16"/>
        <v>0</v>
      </c>
      <c r="AN89" s="115"/>
      <c r="AO89" s="116">
        <f t="shared" si="17"/>
        <v>0</v>
      </c>
      <c r="AP89" s="115"/>
      <c r="AQ89" s="116">
        <f t="shared" si="18"/>
        <v>0</v>
      </c>
      <c r="AR89" s="115"/>
      <c r="AS89" s="116">
        <f t="shared" si="19"/>
        <v>0</v>
      </c>
      <c r="AT89" s="115"/>
      <c r="AU89" s="116">
        <f t="shared" si="20"/>
        <v>0</v>
      </c>
      <c r="AV89" s="115"/>
      <c r="AW89" s="116">
        <f t="shared" si="21"/>
        <v>0</v>
      </c>
      <c r="AX89" s="115"/>
      <c r="AY89" s="116">
        <f t="shared" si="22"/>
        <v>0</v>
      </c>
      <c r="AZ89" s="115"/>
      <c r="BA89" s="116">
        <f t="shared" si="25"/>
        <v>0</v>
      </c>
      <c r="BB89" s="115"/>
      <c r="BC89" s="116">
        <f t="shared" si="26"/>
        <v>0</v>
      </c>
      <c r="BD89" s="5">
        <f t="shared" si="39"/>
        <v>0</v>
      </c>
      <c r="BE89" s="109">
        <f t="shared" si="23"/>
        <v>0</v>
      </c>
      <c r="BF89" s="10">
        <f t="shared" si="27"/>
        <v>2</v>
      </c>
      <c r="BG89" s="5">
        <f t="shared" si="28"/>
        <v>0</v>
      </c>
      <c r="BH89" s="315" t="str">
        <f t="shared" si="29"/>
        <v/>
      </c>
      <c r="BI89" s="315" t="str">
        <f t="shared" si="30"/>
        <v/>
      </c>
      <c r="BJ89" s="315"/>
      <c r="BK89" s="109">
        <f t="shared" si="31"/>
        <v>0</v>
      </c>
      <c r="BL89" s="5">
        <f t="shared" si="32"/>
        <v>0</v>
      </c>
      <c r="BM89" s="188">
        <f t="shared" si="33"/>
        <v>0</v>
      </c>
      <c r="BN89" s="59">
        <f t="shared" si="34"/>
        <v>0</v>
      </c>
      <c r="BO89" s="136">
        <f t="shared" si="35"/>
        <v>0</v>
      </c>
      <c r="BP89" s="59">
        <f t="shared" si="36"/>
        <v>0</v>
      </c>
      <c r="BQ89" s="136">
        <f t="shared" si="37"/>
        <v>0</v>
      </c>
      <c r="BR89" s="59">
        <f t="shared" si="38"/>
        <v>0</v>
      </c>
      <c r="BS89" s="81"/>
      <c r="BT89" s="53"/>
      <c r="BU89" s="53"/>
      <c r="BV89" s="53"/>
      <c r="BW89" s="53"/>
      <c r="BX89" s="356"/>
      <c r="CQ89" s="42" t="str">
        <f>BM60</f>
        <v>Cs. de la Vida: Cuerpo humano y Salud</v>
      </c>
    </row>
    <row r="90" spans="1:95" ht="12.75" customHeight="1" x14ac:dyDescent="0.2">
      <c r="A90" s="3"/>
      <c r="B90" s="5">
        <f t="shared" si="40"/>
        <v>27</v>
      </c>
      <c r="C90" s="364"/>
      <c r="D90" s="365"/>
      <c r="E90" s="359"/>
      <c r="F90" s="115"/>
      <c r="G90" s="116">
        <f t="shared" si="1"/>
        <v>0</v>
      </c>
      <c r="H90" s="115"/>
      <c r="I90" s="116">
        <f t="shared" si="2"/>
        <v>0</v>
      </c>
      <c r="J90" s="115"/>
      <c r="K90" s="116">
        <f t="shared" si="3"/>
        <v>0</v>
      </c>
      <c r="L90" s="115"/>
      <c r="M90" s="116">
        <f t="shared" si="4"/>
        <v>0</v>
      </c>
      <c r="N90" s="115"/>
      <c r="O90" s="116">
        <f t="shared" si="5"/>
        <v>0</v>
      </c>
      <c r="P90" s="115"/>
      <c r="Q90" s="116">
        <f t="shared" si="6"/>
        <v>0</v>
      </c>
      <c r="R90" s="115"/>
      <c r="S90" s="116">
        <f t="shared" si="7"/>
        <v>0</v>
      </c>
      <c r="T90" s="115"/>
      <c r="U90" s="116">
        <f t="shared" si="8"/>
        <v>0</v>
      </c>
      <c r="V90" s="115"/>
      <c r="W90" s="116">
        <f t="shared" si="9"/>
        <v>0</v>
      </c>
      <c r="X90" s="115"/>
      <c r="Y90" s="116">
        <f t="shared" si="10"/>
        <v>0</v>
      </c>
      <c r="Z90" s="115"/>
      <c r="AA90" s="116">
        <f t="shared" si="11"/>
        <v>0</v>
      </c>
      <c r="AB90" s="115"/>
      <c r="AC90" s="116">
        <f t="shared" si="12"/>
        <v>0</v>
      </c>
      <c r="AD90" s="115"/>
      <c r="AE90" s="116">
        <f t="shared" si="13"/>
        <v>0</v>
      </c>
      <c r="AF90" s="115"/>
      <c r="AG90" s="116">
        <f t="shared" si="24"/>
        <v>0</v>
      </c>
      <c r="AH90" s="115"/>
      <c r="AI90" s="116">
        <f t="shared" si="14"/>
        <v>0</v>
      </c>
      <c r="AJ90" s="115"/>
      <c r="AK90" s="116">
        <f t="shared" si="15"/>
        <v>0</v>
      </c>
      <c r="AL90" s="115"/>
      <c r="AM90" s="116">
        <f t="shared" si="16"/>
        <v>0</v>
      </c>
      <c r="AN90" s="115"/>
      <c r="AO90" s="116">
        <f t="shared" si="17"/>
        <v>0</v>
      </c>
      <c r="AP90" s="115"/>
      <c r="AQ90" s="116">
        <f t="shared" si="18"/>
        <v>0</v>
      </c>
      <c r="AR90" s="115"/>
      <c r="AS90" s="116">
        <f t="shared" si="19"/>
        <v>0</v>
      </c>
      <c r="AT90" s="115"/>
      <c r="AU90" s="116">
        <f t="shared" si="20"/>
        <v>0</v>
      </c>
      <c r="AV90" s="115"/>
      <c r="AW90" s="116">
        <f t="shared" si="21"/>
        <v>0</v>
      </c>
      <c r="AX90" s="115"/>
      <c r="AY90" s="116">
        <f t="shared" si="22"/>
        <v>0</v>
      </c>
      <c r="AZ90" s="115"/>
      <c r="BA90" s="116">
        <f t="shared" si="25"/>
        <v>0</v>
      </c>
      <c r="BB90" s="115"/>
      <c r="BC90" s="116">
        <f t="shared" si="26"/>
        <v>0</v>
      </c>
      <c r="BD90" s="5">
        <f t="shared" si="39"/>
        <v>0</v>
      </c>
      <c r="BE90" s="109">
        <f t="shared" si="23"/>
        <v>0</v>
      </c>
      <c r="BF90" s="10">
        <f t="shared" si="27"/>
        <v>2</v>
      </c>
      <c r="BG90" s="5">
        <f t="shared" si="28"/>
        <v>0</v>
      </c>
      <c r="BH90" s="315" t="str">
        <f t="shared" si="29"/>
        <v/>
      </c>
      <c r="BI90" s="315" t="str">
        <f t="shared" si="30"/>
        <v/>
      </c>
      <c r="BJ90" s="315"/>
      <c r="BK90" s="109">
        <f t="shared" si="31"/>
        <v>0</v>
      </c>
      <c r="BL90" s="5">
        <f t="shared" si="32"/>
        <v>0</v>
      </c>
      <c r="BM90" s="188">
        <f t="shared" si="33"/>
        <v>0</v>
      </c>
      <c r="BN90" s="59">
        <f t="shared" si="34"/>
        <v>0</v>
      </c>
      <c r="BO90" s="136">
        <f t="shared" si="35"/>
        <v>0</v>
      </c>
      <c r="BP90" s="59">
        <f t="shared" si="36"/>
        <v>0</v>
      </c>
      <c r="BQ90" s="136">
        <f t="shared" si="37"/>
        <v>0</v>
      </c>
      <c r="BR90" s="59">
        <f t="shared" si="38"/>
        <v>0</v>
      </c>
      <c r="BS90" s="81"/>
      <c r="BT90" s="53"/>
      <c r="BU90" s="53"/>
      <c r="BV90" s="53"/>
      <c r="BW90" s="53"/>
      <c r="BX90" s="356"/>
      <c r="CQ90" s="42" t="str">
        <f>BO60</f>
        <v>Cs. Físicas y Químicas</v>
      </c>
    </row>
    <row r="91" spans="1:95" ht="12.75" customHeight="1" x14ac:dyDescent="0.2">
      <c r="A91" s="3"/>
      <c r="B91" s="5">
        <f t="shared" si="40"/>
        <v>28</v>
      </c>
      <c r="C91" s="364"/>
      <c r="D91" s="365"/>
      <c r="E91" s="359"/>
      <c r="F91" s="115"/>
      <c r="G91" s="116">
        <f t="shared" si="1"/>
        <v>0</v>
      </c>
      <c r="H91" s="115"/>
      <c r="I91" s="116">
        <f t="shared" si="2"/>
        <v>0</v>
      </c>
      <c r="J91" s="115"/>
      <c r="K91" s="116">
        <f t="shared" si="3"/>
        <v>0</v>
      </c>
      <c r="L91" s="115"/>
      <c r="M91" s="116">
        <f t="shared" si="4"/>
        <v>0</v>
      </c>
      <c r="N91" s="115"/>
      <c r="O91" s="116">
        <f t="shared" si="5"/>
        <v>0</v>
      </c>
      <c r="P91" s="115"/>
      <c r="Q91" s="116">
        <f t="shared" si="6"/>
        <v>0</v>
      </c>
      <c r="R91" s="115"/>
      <c r="S91" s="116">
        <f t="shared" si="7"/>
        <v>0</v>
      </c>
      <c r="T91" s="115"/>
      <c r="U91" s="116">
        <f t="shared" si="8"/>
        <v>0</v>
      </c>
      <c r="V91" s="115"/>
      <c r="W91" s="116">
        <f t="shared" si="9"/>
        <v>0</v>
      </c>
      <c r="X91" s="115"/>
      <c r="Y91" s="116">
        <f t="shared" si="10"/>
        <v>0</v>
      </c>
      <c r="Z91" s="115"/>
      <c r="AA91" s="116">
        <f t="shared" si="11"/>
        <v>0</v>
      </c>
      <c r="AB91" s="115"/>
      <c r="AC91" s="116">
        <f t="shared" si="12"/>
        <v>0</v>
      </c>
      <c r="AD91" s="115"/>
      <c r="AE91" s="116">
        <f t="shared" si="13"/>
        <v>0</v>
      </c>
      <c r="AF91" s="115"/>
      <c r="AG91" s="116">
        <f t="shared" si="24"/>
        <v>0</v>
      </c>
      <c r="AH91" s="115"/>
      <c r="AI91" s="116">
        <f t="shared" si="14"/>
        <v>0</v>
      </c>
      <c r="AJ91" s="115"/>
      <c r="AK91" s="116">
        <f t="shared" si="15"/>
        <v>0</v>
      </c>
      <c r="AL91" s="115"/>
      <c r="AM91" s="116">
        <f t="shared" si="16"/>
        <v>0</v>
      </c>
      <c r="AN91" s="115"/>
      <c r="AO91" s="116">
        <f t="shared" si="17"/>
        <v>0</v>
      </c>
      <c r="AP91" s="115"/>
      <c r="AQ91" s="116">
        <f t="shared" si="18"/>
        <v>0</v>
      </c>
      <c r="AR91" s="115"/>
      <c r="AS91" s="116">
        <f t="shared" si="19"/>
        <v>0</v>
      </c>
      <c r="AT91" s="115"/>
      <c r="AU91" s="116">
        <f t="shared" si="20"/>
        <v>0</v>
      </c>
      <c r="AV91" s="115"/>
      <c r="AW91" s="116">
        <f t="shared" si="21"/>
        <v>0</v>
      </c>
      <c r="AX91" s="115"/>
      <c r="AY91" s="116">
        <f t="shared" si="22"/>
        <v>0</v>
      </c>
      <c r="AZ91" s="115"/>
      <c r="BA91" s="116">
        <f t="shared" si="25"/>
        <v>0</v>
      </c>
      <c r="BB91" s="115"/>
      <c r="BC91" s="116">
        <f t="shared" si="26"/>
        <v>0</v>
      </c>
      <c r="BD91" s="5">
        <f t="shared" si="39"/>
        <v>0</v>
      </c>
      <c r="BE91" s="109">
        <f t="shared" si="23"/>
        <v>0</v>
      </c>
      <c r="BF91" s="10">
        <f t="shared" si="27"/>
        <v>2</v>
      </c>
      <c r="BG91" s="5">
        <f t="shared" si="28"/>
        <v>0</v>
      </c>
      <c r="BH91" s="315" t="str">
        <f t="shared" si="29"/>
        <v/>
      </c>
      <c r="BI91" s="315" t="str">
        <f t="shared" si="30"/>
        <v/>
      </c>
      <c r="BJ91" s="315"/>
      <c r="BK91" s="109">
        <f t="shared" si="31"/>
        <v>0</v>
      </c>
      <c r="BL91" s="5">
        <f t="shared" si="32"/>
        <v>0</v>
      </c>
      <c r="BM91" s="188">
        <f t="shared" si="33"/>
        <v>0</v>
      </c>
      <c r="BN91" s="59">
        <f t="shared" si="34"/>
        <v>0</v>
      </c>
      <c r="BO91" s="136">
        <f t="shared" si="35"/>
        <v>0</v>
      </c>
      <c r="BP91" s="59">
        <f t="shared" si="36"/>
        <v>0</v>
      </c>
      <c r="BQ91" s="136">
        <f t="shared" si="37"/>
        <v>0</v>
      </c>
      <c r="BR91" s="59">
        <f t="shared" si="38"/>
        <v>0</v>
      </c>
      <c r="BS91" s="81"/>
      <c r="BT91" s="53"/>
      <c r="BU91" s="53"/>
      <c r="BV91" s="53"/>
      <c r="BW91" s="53"/>
      <c r="BX91" s="356"/>
      <c r="CQ91" s="42" t="str">
        <f>BQ60</f>
        <v xml:space="preserve"> Ciencias de la Tierra y
el Universo</v>
      </c>
    </row>
    <row r="92" spans="1:95" ht="12.75" customHeight="1" x14ac:dyDescent="0.2">
      <c r="A92" s="3"/>
      <c r="B92" s="5">
        <f t="shared" si="40"/>
        <v>29</v>
      </c>
      <c r="C92" s="364"/>
      <c r="D92" s="365"/>
      <c r="E92" s="359"/>
      <c r="F92" s="115"/>
      <c r="G92" s="116">
        <f t="shared" si="1"/>
        <v>0</v>
      </c>
      <c r="H92" s="115"/>
      <c r="I92" s="116">
        <f t="shared" si="2"/>
        <v>0</v>
      </c>
      <c r="J92" s="115"/>
      <c r="K92" s="116">
        <f t="shared" si="3"/>
        <v>0</v>
      </c>
      <c r="L92" s="115"/>
      <c r="M92" s="116">
        <f t="shared" si="4"/>
        <v>0</v>
      </c>
      <c r="N92" s="115"/>
      <c r="O92" s="116">
        <f t="shared" si="5"/>
        <v>0</v>
      </c>
      <c r="P92" s="115"/>
      <c r="Q92" s="116">
        <f t="shared" si="6"/>
        <v>0</v>
      </c>
      <c r="R92" s="115"/>
      <c r="S92" s="116">
        <f t="shared" si="7"/>
        <v>0</v>
      </c>
      <c r="T92" s="115"/>
      <c r="U92" s="116">
        <f t="shared" si="8"/>
        <v>0</v>
      </c>
      <c r="V92" s="115"/>
      <c r="W92" s="116">
        <f t="shared" si="9"/>
        <v>0</v>
      </c>
      <c r="X92" s="115"/>
      <c r="Y92" s="116">
        <f t="shared" si="10"/>
        <v>0</v>
      </c>
      <c r="Z92" s="115"/>
      <c r="AA92" s="116">
        <f t="shared" si="11"/>
        <v>0</v>
      </c>
      <c r="AB92" s="115"/>
      <c r="AC92" s="116">
        <f t="shared" si="12"/>
        <v>0</v>
      </c>
      <c r="AD92" s="115"/>
      <c r="AE92" s="116">
        <f t="shared" si="13"/>
        <v>0</v>
      </c>
      <c r="AF92" s="115"/>
      <c r="AG92" s="116">
        <f t="shared" si="24"/>
        <v>0</v>
      </c>
      <c r="AH92" s="115"/>
      <c r="AI92" s="116">
        <f t="shared" si="14"/>
        <v>0</v>
      </c>
      <c r="AJ92" s="115"/>
      <c r="AK92" s="116">
        <f t="shared" si="15"/>
        <v>0</v>
      </c>
      <c r="AL92" s="115"/>
      <c r="AM92" s="116">
        <f t="shared" si="16"/>
        <v>0</v>
      </c>
      <c r="AN92" s="115"/>
      <c r="AO92" s="116">
        <f t="shared" si="17"/>
        <v>0</v>
      </c>
      <c r="AP92" s="115"/>
      <c r="AQ92" s="116">
        <f t="shared" si="18"/>
        <v>0</v>
      </c>
      <c r="AR92" s="115"/>
      <c r="AS92" s="116">
        <f t="shared" si="19"/>
        <v>0</v>
      </c>
      <c r="AT92" s="115"/>
      <c r="AU92" s="116">
        <f t="shared" si="20"/>
        <v>0</v>
      </c>
      <c r="AV92" s="115"/>
      <c r="AW92" s="116">
        <f t="shared" si="21"/>
        <v>0</v>
      </c>
      <c r="AX92" s="115"/>
      <c r="AY92" s="116">
        <f t="shared" si="22"/>
        <v>0</v>
      </c>
      <c r="AZ92" s="115"/>
      <c r="BA92" s="116">
        <f t="shared" si="25"/>
        <v>0</v>
      </c>
      <c r="BB92" s="115"/>
      <c r="BC92" s="116">
        <f t="shared" si="26"/>
        <v>0</v>
      </c>
      <c r="BD92" s="5">
        <f t="shared" si="39"/>
        <v>0</v>
      </c>
      <c r="BE92" s="109">
        <f t="shared" si="23"/>
        <v>0</v>
      </c>
      <c r="BF92" s="10">
        <f t="shared" si="27"/>
        <v>2</v>
      </c>
      <c r="BG92" s="5">
        <f t="shared" si="28"/>
        <v>0</v>
      </c>
      <c r="BH92" s="315" t="str">
        <f t="shared" si="29"/>
        <v/>
      </c>
      <c r="BI92" s="315" t="str">
        <f t="shared" si="30"/>
        <v/>
      </c>
      <c r="BJ92" s="315"/>
      <c r="BK92" s="109">
        <f t="shared" si="31"/>
        <v>0</v>
      </c>
      <c r="BL92" s="5">
        <f t="shared" si="32"/>
        <v>0</v>
      </c>
      <c r="BM92" s="188">
        <f t="shared" si="33"/>
        <v>0</v>
      </c>
      <c r="BN92" s="59">
        <f t="shared" si="34"/>
        <v>0</v>
      </c>
      <c r="BO92" s="136">
        <f t="shared" si="35"/>
        <v>0</v>
      </c>
      <c r="BP92" s="59">
        <f t="shared" si="36"/>
        <v>0</v>
      </c>
      <c r="BQ92" s="136">
        <f t="shared" si="37"/>
        <v>0</v>
      </c>
      <c r="BR92" s="59">
        <f t="shared" si="38"/>
        <v>0</v>
      </c>
      <c r="BS92" s="81"/>
      <c r="BT92" s="53"/>
      <c r="BU92" s="53"/>
      <c r="BV92" s="53"/>
      <c r="BW92" s="53"/>
      <c r="BX92" s="356"/>
      <c r="CQ92" s="42"/>
    </row>
    <row r="93" spans="1:95" ht="12.75" customHeight="1" x14ac:dyDescent="0.2">
      <c r="A93" s="3"/>
      <c r="B93" s="5">
        <f t="shared" si="40"/>
        <v>30</v>
      </c>
      <c r="C93" s="364"/>
      <c r="D93" s="365"/>
      <c r="E93" s="359"/>
      <c r="F93" s="115"/>
      <c r="G93" s="116">
        <f t="shared" si="1"/>
        <v>0</v>
      </c>
      <c r="H93" s="115"/>
      <c r="I93" s="116">
        <f t="shared" si="2"/>
        <v>0</v>
      </c>
      <c r="J93" s="115"/>
      <c r="K93" s="116">
        <f t="shared" si="3"/>
        <v>0</v>
      </c>
      <c r="L93" s="115"/>
      <c r="M93" s="116">
        <f t="shared" si="4"/>
        <v>0</v>
      </c>
      <c r="N93" s="115"/>
      <c r="O93" s="116">
        <f t="shared" si="5"/>
        <v>0</v>
      </c>
      <c r="P93" s="115"/>
      <c r="Q93" s="116">
        <f t="shared" si="6"/>
        <v>0</v>
      </c>
      <c r="R93" s="115"/>
      <c r="S93" s="116">
        <f t="shared" si="7"/>
        <v>0</v>
      </c>
      <c r="T93" s="115"/>
      <c r="U93" s="116">
        <f t="shared" si="8"/>
        <v>0</v>
      </c>
      <c r="V93" s="115"/>
      <c r="W93" s="116">
        <f t="shared" si="9"/>
        <v>0</v>
      </c>
      <c r="X93" s="115"/>
      <c r="Y93" s="116">
        <f t="shared" si="10"/>
        <v>0</v>
      </c>
      <c r="Z93" s="115"/>
      <c r="AA93" s="116">
        <f t="shared" si="11"/>
        <v>0</v>
      </c>
      <c r="AB93" s="115"/>
      <c r="AC93" s="116">
        <f t="shared" si="12"/>
        <v>0</v>
      </c>
      <c r="AD93" s="115"/>
      <c r="AE93" s="116">
        <f t="shared" si="13"/>
        <v>0</v>
      </c>
      <c r="AF93" s="115"/>
      <c r="AG93" s="116">
        <f t="shared" si="24"/>
        <v>0</v>
      </c>
      <c r="AH93" s="115"/>
      <c r="AI93" s="116">
        <f t="shared" si="14"/>
        <v>0</v>
      </c>
      <c r="AJ93" s="115"/>
      <c r="AK93" s="116">
        <f t="shared" si="15"/>
        <v>0</v>
      </c>
      <c r="AL93" s="115"/>
      <c r="AM93" s="116">
        <f t="shared" si="16"/>
        <v>0</v>
      </c>
      <c r="AN93" s="115"/>
      <c r="AO93" s="116">
        <f t="shared" si="17"/>
        <v>0</v>
      </c>
      <c r="AP93" s="115"/>
      <c r="AQ93" s="116">
        <f t="shared" si="18"/>
        <v>0</v>
      </c>
      <c r="AR93" s="115"/>
      <c r="AS93" s="116">
        <f t="shared" si="19"/>
        <v>0</v>
      </c>
      <c r="AT93" s="115"/>
      <c r="AU93" s="116">
        <f t="shared" si="20"/>
        <v>0</v>
      </c>
      <c r="AV93" s="115"/>
      <c r="AW93" s="116">
        <f t="shared" si="21"/>
        <v>0</v>
      </c>
      <c r="AX93" s="115"/>
      <c r="AY93" s="116">
        <f t="shared" si="22"/>
        <v>0</v>
      </c>
      <c r="AZ93" s="115"/>
      <c r="BA93" s="116">
        <f t="shared" si="25"/>
        <v>0</v>
      </c>
      <c r="BB93" s="115"/>
      <c r="BC93" s="116">
        <f t="shared" si="26"/>
        <v>0</v>
      </c>
      <c r="BD93" s="5">
        <f t="shared" si="39"/>
        <v>0</v>
      </c>
      <c r="BE93" s="109">
        <f t="shared" si="23"/>
        <v>0</v>
      </c>
      <c r="BF93" s="10">
        <f t="shared" si="27"/>
        <v>2</v>
      </c>
      <c r="BG93" s="5">
        <f t="shared" si="28"/>
        <v>0</v>
      </c>
      <c r="BH93" s="315" t="str">
        <f t="shared" si="29"/>
        <v/>
      </c>
      <c r="BI93" s="315" t="str">
        <f t="shared" si="30"/>
        <v/>
      </c>
      <c r="BJ93" s="315"/>
      <c r="BK93" s="109">
        <f t="shared" si="31"/>
        <v>0</v>
      </c>
      <c r="BL93" s="5">
        <f t="shared" si="32"/>
        <v>0</v>
      </c>
      <c r="BM93" s="188">
        <f t="shared" si="33"/>
        <v>0</v>
      </c>
      <c r="BN93" s="59">
        <f t="shared" si="34"/>
        <v>0</v>
      </c>
      <c r="BO93" s="136">
        <f t="shared" si="35"/>
        <v>0</v>
      </c>
      <c r="BP93" s="59">
        <f t="shared" si="36"/>
        <v>0</v>
      </c>
      <c r="BQ93" s="136">
        <f t="shared" si="37"/>
        <v>0</v>
      </c>
      <c r="BR93" s="59">
        <f t="shared" si="38"/>
        <v>0</v>
      </c>
      <c r="BS93" s="81"/>
      <c r="BT93" s="53"/>
      <c r="BU93" s="53"/>
      <c r="BV93" s="53"/>
      <c r="BW93" s="53"/>
      <c r="BX93" s="356"/>
      <c r="CQ93" s="42"/>
    </row>
    <row r="94" spans="1:95" ht="12.75" customHeight="1" x14ac:dyDescent="0.2">
      <c r="A94" s="3"/>
      <c r="B94" s="5">
        <f t="shared" si="40"/>
        <v>31</v>
      </c>
      <c r="C94" s="364"/>
      <c r="D94" s="365"/>
      <c r="E94" s="359"/>
      <c r="F94" s="115"/>
      <c r="G94" s="116">
        <f t="shared" si="1"/>
        <v>0</v>
      </c>
      <c r="H94" s="115"/>
      <c r="I94" s="116">
        <f t="shared" si="2"/>
        <v>0</v>
      </c>
      <c r="J94" s="115"/>
      <c r="K94" s="116">
        <f t="shared" si="3"/>
        <v>0</v>
      </c>
      <c r="L94" s="115"/>
      <c r="M94" s="116">
        <f t="shared" si="4"/>
        <v>0</v>
      </c>
      <c r="N94" s="115"/>
      <c r="O94" s="116">
        <f t="shared" si="5"/>
        <v>0</v>
      </c>
      <c r="P94" s="115"/>
      <c r="Q94" s="116">
        <f t="shared" si="6"/>
        <v>0</v>
      </c>
      <c r="R94" s="115"/>
      <c r="S94" s="116">
        <f t="shared" si="7"/>
        <v>0</v>
      </c>
      <c r="T94" s="115"/>
      <c r="U94" s="116">
        <f t="shared" si="8"/>
        <v>0</v>
      </c>
      <c r="V94" s="115"/>
      <c r="W94" s="116">
        <f t="shared" si="9"/>
        <v>0</v>
      </c>
      <c r="X94" s="115"/>
      <c r="Y94" s="116">
        <f t="shared" si="10"/>
        <v>0</v>
      </c>
      <c r="Z94" s="115"/>
      <c r="AA94" s="116">
        <f t="shared" si="11"/>
        <v>0</v>
      </c>
      <c r="AB94" s="115"/>
      <c r="AC94" s="116">
        <f t="shared" si="12"/>
        <v>0</v>
      </c>
      <c r="AD94" s="115"/>
      <c r="AE94" s="116">
        <f t="shared" si="13"/>
        <v>0</v>
      </c>
      <c r="AF94" s="115"/>
      <c r="AG94" s="116">
        <f t="shared" si="24"/>
        <v>0</v>
      </c>
      <c r="AH94" s="115"/>
      <c r="AI94" s="116">
        <f t="shared" si="14"/>
        <v>0</v>
      </c>
      <c r="AJ94" s="115"/>
      <c r="AK94" s="116">
        <f t="shared" si="15"/>
        <v>0</v>
      </c>
      <c r="AL94" s="115"/>
      <c r="AM94" s="116">
        <f t="shared" si="16"/>
        <v>0</v>
      </c>
      <c r="AN94" s="115"/>
      <c r="AO94" s="116">
        <f t="shared" si="17"/>
        <v>0</v>
      </c>
      <c r="AP94" s="115"/>
      <c r="AQ94" s="116">
        <f t="shared" si="18"/>
        <v>0</v>
      </c>
      <c r="AR94" s="115"/>
      <c r="AS94" s="116">
        <f t="shared" si="19"/>
        <v>0</v>
      </c>
      <c r="AT94" s="115"/>
      <c r="AU94" s="116">
        <f t="shared" si="20"/>
        <v>0</v>
      </c>
      <c r="AV94" s="115"/>
      <c r="AW94" s="116">
        <f t="shared" si="21"/>
        <v>0</v>
      </c>
      <c r="AX94" s="115"/>
      <c r="AY94" s="116">
        <f t="shared" si="22"/>
        <v>0</v>
      </c>
      <c r="AZ94" s="115"/>
      <c r="BA94" s="116">
        <f t="shared" si="25"/>
        <v>0</v>
      </c>
      <c r="BB94" s="115"/>
      <c r="BC94" s="116">
        <f t="shared" si="26"/>
        <v>0</v>
      </c>
      <c r="BD94" s="5">
        <f t="shared" si="39"/>
        <v>0</v>
      </c>
      <c r="BE94" s="109">
        <f t="shared" si="23"/>
        <v>0</v>
      </c>
      <c r="BF94" s="10">
        <f t="shared" si="27"/>
        <v>2</v>
      </c>
      <c r="BG94" s="5">
        <f t="shared" si="28"/>
        <v>0</v>
      </c>
      <c r="BH94" s="315" t="str">
        <f t="shared" si="29"/>
        <v/>
      </c>
      <c r="BI94" s="315" t="str">
        <f t="shared" si="30"/>
        <v/>
      </c>
      <c r="BJ94" s="315"/>
      <c r="BK94" s="109">
        <f t="shared" si="31"/>
        <v>0</v>
      </c>
      <c r="BL94" s="5">
        <f t="shared" si="32"/>
        <v>0</v>
      </c>
      <c r="BM94" s="188">
        <f t="shared" si="33"/>
        <v>0</v>
      </c>
      <c r="BN94" s="59">
        <f t="shared" si="34"/>
        <v>0</v>
      </c>
      <c r="BO94" s="136">
        <f t="shared" si="35"/>
        <v>0</v>
      </c>
      <c r="BP94" s="59">
        <f t="shared" si="36"/>
        <v>0</v>
      </c>
      <c r="BQ94" s="136">
        <f t="shared" si="37"/>
        <v>0</v>
      </c>
      <c r="BR94" s="59">
        <f t="shared" si="38"/>
        <v>0</v>
      </c>
      <c r="BS94" s="81"/>
      <c r="BT94" s="53"/>
      <c r="BU94" s="53"/>
      <c r="BV94" s="53"/>
      <c r="BW94" s="53"/>
      <c r="BX94" s="356"/>
    </row>
    <row r="95" spans="1:95" ht="12.75" customHeight="1" x14ac:dyDescent="0.2">
      <c r="A95" s="3"/>
      <c r="B95" s="5">
        <f t="shared" si="40"/>
        <v>32</v>
      </c>
      <c r="C95" s="364"/>
      <c r="D95" s="365"/>
      <c r="E95" s="359"/>
      <c r="F95" s="115"/>
      <c r="G95" s="116">
        <f t="shared" si="1"/>
        <v>0</v>
      </c>
      <c r="H95" s="115"/>
      <c r="I95" s="116">
        <f t="shared" si="2"/>
        <v>0</v>
      </c>
      <c r="J95" s="115"/>
      <c r="K95" s="116">
        <f t="shared" si="3"/>
        <v>0</v>
      </c>
      <c r="L95" s="115"/>
      <c r="M95" s="116">
        <f t="shared" si="4"/>
        <v>0</v>
      </c>
      <c r="N95" s="115"/>
      <c r="O95" s="116">
        <f t="shared" si="5"/>
        <v>0</v>
      </c>
      <c r="P95" s="115"/>
      <c r="Q95" s="116">
        <f t="shared" si="6"/>
        <v>0</v>
      </c>
      <c r="R95" s="115"/>
      <c r="S95" s="116">
        <f t="shared" si="7"/>
        <v>0</v>
      </c>
      <c r="T95" s="115"/>
      <c r="U95" s="116">
        <f t="shared" si="8"/>
        <v>0</v>
      </c>
      <c r="V95" s="115"/>
      <c r="W95" s="116">
        <f t="shared" si="9"/>
        <v>0</v>
      </c>
      <c r="X95" s="115"/>
      <c r="Y95" s="116">
        <f t="shared" si="10"/>
        <v>0</v>
      </c>
      <c r="Z95" s="115"/>
      <c r="AA95" s="116">
        <f t="shared" si="11"/>
        <v>0</v>
      </c>
      <c r="AB95" s="115"/>
      <c r="AC95" s="116">
        <f t="shared" si="12"/>
        <v>0</v>
      </c>
      <c r="AD95" s="115"/>
      <c r="AE95" s="116">
        <f t="shared" si="13"/>
        <v>0</v>
      </c>
      <c r="AF95" s="115"/>
      <c r="AG95" s="116">
        <f t="shared" si="24"/>
        <v>0</v>
      </c>
      <c r="AH95" s="115"/>
      <c r="AI95" s="116">
        <f t="shared" si="14"/>
        <v>0</v>
      </c>
      <c r="AJ95" s="115"/>
      <c r="AK95" s="116">
        <f t="shared" si="15"/>
        <v>0</v>
      </c>
      <c r="AL95" s="115"/>
      <c r="AM95" s="116">
        <f t="shared" si="16"/>
        <v>0</v>
      </c>
      <c r="AN95" s="115"/>
      <c r="AO95" s="116">
        <f t="shared" si="17"/>
        <v>0</v>
      </c>
      <c r="AP95" s="115"/>
      <c r="AQ95" s="116">
        <f t="shared" si="18"/>
        <v>0</v>
      </c>
      <c r="AR95" s="115"/>
      <c r="AS95" s="116">
        <f t="shared" si="19"/>
        <v>0</v>
      </c>
      <c r="AT95" s="115"/>
      <c r="AU95" s="116">
        <f t="shared" si="20"/>
        <v>0</v>
      </c>
      <c r="AV95" s="115"/>
      <c r="AW95" s="116">
        <f t="shared" si="21"/>
        <v>0</v>
      </c>
      <c r="AX95" s="115"/>
      <c r="AY95" s="116">
        <f t="shared" si="22"/>
        <v>0</v>
      </c>
      <c r="AZ95" s="115"/>
      <c r="BA95" s="116">
        <f t="shared" si="25"/>
        <v>0</v>
      </c>
      <c r="BB95" s="115"/>
      <c r="BC95" s="116">
        <f t="shared" si="26"/>
        <v>0</v>
      </c>
      <c r="BD95" s="5">
        <f t="shared" si="39"/>
        <v>0</v>
      </c>
      <c r="BE95" s="109">
        <f t="shared" si="23"/>
        <v>0</v>
      </c>
      <c r="BF95" s="10">
        <f t="shared" si="27"/>
        <v>2</v>
      </c>
      <c r="BG95" s="5">
        <f t="shared" si="28"/>
        <v>0</v>
      </c>
      <c r="BH95" s="315" t="str">
        <f t="shared" si="29"/>
        <v/>
      </c>
      <c r="BI95" s="315" t="str">
        <f t="shared" si="30"/>
        <v/>
      </c>
      <c r="BJ95" s="315"/>
      <c r="BK95" s="109">
        <f t="shared" si="31"/>
        <v>0</v>
      </c>
      <c r="BL95" s="5">
        <f t="shared" si="32"/>
        <v>0</v>
      </c>
      <c r="BM95" s="188">
        <f t="shared" si="33"/>
        <v>0</v>
      </c>
      <c r="BN95" s="59">
        <f t="shared" si="34"/>
        <v>0</v>
      </c>
      <c r="BO95" s="136">
        <f t="shared" si="35"/>
        <v>0</v>
      </c>
      <c r="BP95" s="59">
        <f t="shared" si="36"/>
        <v>0</v>
      </c>
      <c r="BQ95" s="136">
        <f t="shared" si="37"/>
        <v>0</v>
      </c>
      <c r="BR95" s="59">
        <f t="shared" si="38"/>
        <v>0</v>
      </c>
      <c r="BS95" s="81"/>
      <c r="BT95" s="53"/>
      <c r="BU95" s="53"/>
      <c r="BV95" s="53"/>
      <c r="BW95" s="53"/>
      <c r="BX95" s="356"/>
    </row>
    <row r="96" spans="1:95" ht="12.75" customHeight="1" x14ac:dyDescent="0.2">
      <c r="A96" s="3"/>
      <c r="B96" s="5">
        <f t="shared" si="40"/>
        <v>33</v>
      </c>
      <c r="C96" s="364"/>
      <c r="D96" s="365"/>
      <c r="E96" s="359"/>
      <c r="F96" s="115"/>
      <c r="G96" s="116">
        <f t="shared" si="1"/>
        <v>0</v>
      </c>
      <c r="H96" s="115"/>
      <c r="I96" s="116">
        <f t="shared" si="2"/>
        <v>0</v>
      </c>
      <c r="J96" s="115"/>
      <c r="K96" s="116">
        <f t="shared" si="3"/>
        <v>0</v>
      </c>
      <c r="L96" s="115"/>
      <c r="M96" s="116">
        <f t="shared" si="4"/>
        <v>0</v>
      </c>
      <c r="N96" s="115"/>
      <c r="O96" s="116">
        <f t="shared" si="5"/>
        <v>0</v>
      </c>
      <c r="P96" s="115"/>
      <c r="Q96" s="116">
        <f t="shared" si="6"/>
        <v>0</v>
      </c>
      <c r="R96" s="115"/>
      <c r="S96" s="116">
        <f t="shared" si="7"/>
        <v>0</v>
      </c>
      <c r="T96" s="115"/>
      <c r="U96" s="116">
        <f t="shared" si="8"/>
        <v>0</v>
      </c>
      <c r="V96" s="115"/>
      <c r="W96" s="116">
        <f t="shared" si="9"/>
        <v>0</v>
      </c>
      <c r="X96" s="115"/>
      <c r="Y96" s="116">
        <f t="shared" si="10"/>
        <v>0</v>
      </c>
      <c r="Z96" s="115"/>
      <c r="AA96" s="116">
        <f t="shared" si="11"/>
        <v>0</v>
      </c>
      <c r="AB96" s="115"/>
      <c r="AC96" s="116">
        <f t="shared" si="12"/>
        <v>0</v>
      </c>
      <c r="AD96" s="115"/>
      <c r="AE96" s="116">
        <f t="shared" si="13"/>
        <v>0</v>
      </c>
      <c r="AF96" s="115"/>
      <c r="AG96" s="116">
        <f t="shared" si="24"/>
        <v>0</v>
      </c>
      <c r="AH96" s="115"/>
      <c r="AI96" s="116">
        <f t="shared" si="14"/>
        <v>0</v>
      </c>
      <c r="AJ96" s="115"/>
      <c r="AK96" s="116">
        <f t="shared" si="15"/>
        <v>0</v>
      </c>
      <c r="AL96" s="115"/>
      <c r="AM96" s="116">
        <f t="shared" si="16"/>
        <v>0</v>
      </c>
      <c r="AN96" s="115"/>
      <c r="AO96" s="116">
        <f t="shared" si="17"/>
        <v>0</v>
      </c>
      <c r="AP96" s="115"/>
      <c r="AQ96" s="116">
        <f t="shared" si="18"/>
        <v>0</v>
      </c>
      <c r="AR96" s="115"/>
      <c r="AS96" s="116">
        <f t="shared" si="19"/>
        <v>0</v>
      </c>
      <c r="AT96" s="115"/>
      <c r="AU96" s="116">
        <f t="shared" si="20"/>
        <v>0</v>
      </c>
      <c r="AV96" s="115"/>
      <c r="AW96" s="116">
        <f t="shared" si="21"/>
        <v>0</v>
      </c>
      <c r="AX96" s="115"/>
      <c r="AY96" s="116">
        <f t="shared" si="22"/>
        <v>0</v>
      </c>
      <c r="AZ96" s="115"/>
      <c r="BA96" s="116">
        <f t="shared" si="25"/>
        <v>0</v>
      </c>
      <c r="BB96" s="115"/>
      <c r="BC96" s="116">
        <f t="shared" si="26"/>
        <v>0</v>
      </c>
      <c r="BD96" s="5">
        <f t="shared" si="39"/>
        <v>0</v>
      </c>
      <c r="BE96" s="109">
        <f t="shared" si="23"/>
        <v>0</v>
      </c>
      <c r="BF96" s="10">
        <f t="shared" si="27"/>
        <v>2</v>
      </c>
      <c r="BG96" s="5">
        <f t="shared" si="28"/>
        <v>0</v>
      </c>
      <c r="BH96" s="315" t="str">
        <f t="shared" si="29"/>
        <v/>
      </c>
      <c r="BI96" s="315" t="str">
        <f t="shared" si="30"/>
        <v/>
      </c>
      <c r="BJ96" s="315"/>
      <c r="BK96" s="109">
        <f t="shared" si="31"/>
        <v>0</v>
      </c>
      <c r="BL96" s="5">
        <f t="shared" si="32"/>
        <v>0</v>
      </c>
      <c r="BM96" s="188">
        <f t="shared" si="33"/>
        <v>0</v>
      </c>
      <c r="BN96" s="59">
        <f t="shared" si="34"/>
        <v>0</v>
      </c>
      <c r="BO96" s="136">
        <f t="shared" si="35"/>
        <v>0</v>
      </c>
      <c r="BP96" s="59">
        <f t="shared" si="36"/>
        <v>0</v>
      </c>
      <c r="BQ96" s="136">
        <f t="shared" si="37"/>
        <v>0</v>
      </c>
      <c r="BR96" s="59">
        <f t="shared" si="38"/>
        <v>0</v>
      </c>
      <c r="BS96" s="81"/>
      <c r="BT96" s="53"/>
      <c r="BU96" s="53"/>
      <c r="BV96" s="53"/>
      <c r="BW96" s="53"/>
      <c r="BX96" s="356"/>
    </row>
    <row r="97" spans="1:76" ht="12.75" customHeight="1" x14ac:dyDescent="0.2">
      <c r="A97" s="3"/>
      <c r="B97" s="5">
        <f t="shared" si="40"/>
        <v>34</v>
      </c>
      <c r="C97" s="364"/>
      <c r="D97" s="365"/>
      <c r="E97" s="359"/>
      <c r="F97" s="115"/>
      <c r="G97" s="116">
        <f t="shared" si="1"/>
        <v>0</v>
      </c>
      <c r="H97" s="115"/>
      <c r="I97" s="116">
        <f t="shared" si="2"/>
        <v>0</v>
      </c>
      <c r="J97" s="115"/>
      <c r="K97" s="116">
        <f t="shared" si="3"/>
        <v>0</v>
      </c>
      <c r="L97" s="115"/>
      <c r="M97" s="116">
        <f t="shared" si="4"/>
        <v>0</v>
      </c>
      <c r="N97" s="115"/>
      <c r="O97" s="116">
        <f t="shared" si="5"/>
        <v>0</v>
      </c>
      <c r="P97" s="115"/>
      <c r="Q97" s="116">
        <f t="shared" si="6"/>
        <v>0</v>
      </c>
      <c r="R97" s="115"/>
      <c r="S97" s="116">
        <f t="shared" si="7"/>
        <v>0</v>
      </c>
      <c r="T97" s="115"/>
      <c r="U97" s="116">
        <f t="shared" si="8"/>
        <v>0</v>
      </c>
      <c r="V97" s="115"/>
      <c r="W97" s="116">
        <f t="shared" si="9"/>
        <v>0</v>
      </c>
      <c r="X97" s="115"/>
      <c r="Y97" s="116">
        <f t="shared" si="10"/>
        <v>0</v>
      </c>
      <c r="Z97" s="115"/>
      <c r="AA97" s="116">
        <f t="shared" si="11"/>
        <v>0</v>
      </c>
      <c r="AB97" s="115"/>
      <c r="AC97" s="116">
        <f t="shared" si="12"/>
        <v>0</v>
      </c>
      <c r="AD97" s="115"/>
      <c r="AE97" s="116">
        <f t="shared" si="13"/>
        <v>0</v>
      </c>
      <c r="AF97" s="115"/>
      <c r="AG97" s="116">
        <f t="shared" si="24"/>
        <v>0</v>
      </c>
      <c r="AH97" s="115"/>
      <c r="AI97" s="116">
        <f t="shared" si="14"/>
        <v>0</v>
      </c>
      <c r="AJ97" s="115"/>
      <c r="AK97" s="116">
        <f t="shared" si="15"/>
        <v>0</v>
      </c>
      <c r="AL97" s="115"/>
      <c r="AM97" s="116">
        <f t="shared" si="16"/>
        <v>0</v>
      </c>
      <c r="AN97" s="115"/>
      <c r="AO97" s="116">
        <f t="shared" si="17"/>
        <v>0</v>
      </c>
      <c r="AP97" s="115"/>
      <c r="AQ97" s="116">
        <f t="shared" si="18"/>
        <v>0</v>
      </c>
      <c r="AR97" s="115"/>
      <c r="AS97" s="116">
        <f t="shared" si="19"/>
        <v>0</v>
      </c>
      <c r="AT97" s="115"/>
      <c r="AU97" s="116">
        <f t="shared" si="20"/>
        <v>0</v>
      </c>
      <c r="AV97" s="115"/>
      <c r="AW97" s="116">
        <f t="shared" si="21"/>
        <v>0</v>
      </c>
      <c r="AX97" s="115"/>
      <c r="AY97" s="116">
        <f t="shared" si="22"/>
        <v>0</v>
      </c>
      <c r="AZ97" s="115"/>
      <c r="BA97" s="116">
        <f t="shared" si="25"/>
        <v>0</v>
      </c>
      <c r="BB97" s="115"/>
      <c r="BC97" s="116">
        <f t="shared" si="26"/>
        <v>0</v>
      </c>
      <c r="BD97" s="5">
        <f t="shared" si="39"/>
        <v>0</v>
      </c>
      <c r="BE97" s="109">
        <f t="shared" si="23"/>
        <v>0</v>
      </c>
      <c r="BF97" s="10">
        <f t="shared" si="27"/>
        <v>2</v>
      </c>
      <c r="BG97" s="5">
        <f t="shared" si="28"/>
        <v>0</v>
      </c>
      <c r="BH97" s="315" t="str">
        <f t="shared" si="29"/>
        <v/>
      </c>
      <c r="BI97" s="315" t="str">
        <f t="shared" si="30"/>
        <v/>
      </c>
      <c r="BJ97" s="315"/>
      <c r="BK97" s="109">
        <f t="shared" si="31"/>
        <v>0</v>
      </c>
      <c r="BL97" s="5">
        <f t="shared" si="32"/>
        <v>0</v>
      </c>
      <c r="BM97" s="188">
        <f t="shared" si="33"/>
        <v>0</v>
      </c>
      <c r="BN97" s="59">
        <f t="shared" si="34"/>
        <v>0</v>
      </c>
      <c r="BO97" s="136">
        <f t="shared" si="35"/>
        <v>0</v>
      </c>
      <c r="BP97" s="59">
        <f t="shared" si="36"/>
        <v>0</v>
      </c>
      <c r="BQ97" s="136">
        <f t="shared" si="37"/>
        <v>0</v>
      </c>
      <c r="BR97" s="59">
        <f t="shared" si="38"/>
        <v>0</v>
      </c>
      <c r="BS97" s="81"/>
      <c r="BT97" s="53"/>
      <c r="BU97" s="53"/>
      <c r="BV97" s="53"/>
      <c r="BW97" s="53"/>
      <c r="BX97" s="356"/>
    </row>
    <row r="98" spans="1:76" ht="12.75" customHeight="1" x14ac:dyDescent="0.2">
      <c r="A98" s="3"/>
      <c r="B98" s="5">
        <f t="shared" si="40"/>
        <v>35</v>
      </c>
      <c r="C98" s="364"/>
      <c r="D98" s="365"/>
      <c r="E98" s="359"/>
      <c r="F98" s="115"/>
      <c r="G98" s="116">
        <f t="shared" si="1"/>
        <v>0</v>
      </c>
      <c r="H98" s="115"/>
      <c r="I98" s="116">
        <f t="shared" si="2"/>
        <v>0</v>
      </c>
      <c r="J98" s="115"/>
      <c r="K98" s="116">
        <f t="shared" si="3"/>
        <v>0</v>
      </c>
      <c r="L98" s="115"/>
      <c r="M98" s="116">
        <f t="shared" si="4"/>
        <v>0</v>
      </c>
      <c r="N98" s="115"/>
      <c r="O98" s="116">
        <f t="shared" si="5"/>
        <v>0</v>
      </c>
      <c r="P98" s="115"/>
      <c r="Q98" s="116">
        <f t="shared" si="6"/>
        <v>0</v>
      </c>
      <c r="R98" s="115"/>
      <c r="S98" s="116">
        <f t="shared" si="7"/>
        <v>0</v>
      </c>
      <c r="T98" s="115"/>
      <c r="U98" s="116">
        <f t="shared" si="8"/>
        <v>0</v>
      </c>
      <c r="V98" s="115"/>
      <c r="W98" s="116">
        <f t="shared" si="9"/>
        <v>0</v>
      </c>
      <c r="X98" s="115"/>
      <c r="Y98" s="116">
        <f t="shared" si="10"/>
        <v>0</v>
      </c>
      <c r="Z98" s="115"/>
      <c r="AA98" s="116">
        <f t="shared" si="11"/>
        <v>0</v>
      </c>
      <c r="AB98" s="115"/>
      <c r="AC98" s="116">
        <f t="shared" si="12"/>
        <v>0</v>
      </c>
      <c r="AD98" s="115"/>
      <c r="AE98" s="116">
        <f t="shared" si="13"/>
        <v>0</v>
      </c>
      <c r="AF98" s="115"/>
      <c r="AG98" s="116">
        <f t="shared" si="24"/>
        <v>0</v>
      </c>
      <c r="AH98" s="115"/>
      <c r="AI98" s="116">
        <f t="shared" si="14"/>
        <v>0</v>
      </c>
      <c r="AJ98" s="115"/>
      <c r="AK98" s="116">
        <f t="shared" si="15"/>
        <v>0</v>
      </c>
      <c r="AL98" s="115"/>
      <c r="AM98" s="116">
        <f t="shared" si="16"/>
        <v>0</v>
      </c>
      <c r="AN98" s="115"/>
      <c r="AO98" s="116">
        <f t="shared" si="17"/>
        <v>0</v>
      </c>
      <c r="AP98" s="115"/>
      <c r="AQ98" s="116">
        <f t="shared" si="18"/>
        <v>0</v>
      </c>
      <c r="AR98" s="115"/>
      <c r="AS98" s="116">
        <f t="shared" si="19"/>
        <v>0</v>
      </c>
      <c r="AT98" s="115"/>
      <c r="AU98" s="116">
        <f t="shared" si="20"/>
        <v>0</v>
      </c>
      <c r="AV98" s="115"/>
      <c r="AW98" s="116">
        <f t="shared" si="21"/>
        <v>0</v>
      </c>
      <c r="AX98" s="115"/>
      <c r="AY98" s="116">
        <f t="shared" si="22"/>
        <v>0</v>
      </c>
      <c r="AZ98" s="115"/>
      <c r="BA98" s="116">
        <f t="shared" si="25"/>
        <v>0</v>
      </c>
      <c r="BB98" s="115"/>
      <c r="BC98" s="116">
        <f t="shared" si="26"/>
        <v>0</v>
      </c>
      <c r="BD98" s="5">
        <f t="shared" si="39"/>
        <v>0</v>
      </c>
      <c r="BE98" s="109">
        <f t="shared" si="23"/>
        <v>0</v>
      </c>
      <c r="BF98" s="10">
        <f t="shared" si="27"/>
        <v>2</v>
      </c>
      <c r="BG98" s="5">
        <f t="shared" si="28"/>
        <v>0</v>
      </c>
      <c r="BH98" s="315" t="str">
        <f t="shared" si="29"/>
        <v/>
      </c>
      <c r="BI98" s="315" t="str">
        <f t="shared" si="30"/>
        <v/>
      </c>
      <c r="BJ98" s="315"/>
      <c r="BK98" s="109">
        <f t="shared" si="31"/>
        <v>0</v>
      </c>
      <c r="BL98" s="5">
        <f t="shared" si="32"/>
        <v>0</v>
      </c>
      <c r="BM98" s="188">
        <f t="shared" si="33"/>
        <v>0</v>
      </c>
      <c r="BN98" s="59">
        <f t="shared" si="34"/>
        <v>0</v>
      </c>
      <c r="BO98" s="136">
        <f t="shared" si="35"/>
        <v>0</v>
      </c>
      <c r="BP98" s="59">
        <f t="shared" si="36"/>
        <v>0</v>
      </c>
      <c r="BQ98" s="136">
        <f t="shared" si="37"/>
        <v>0</v>
      </c>
      <c r="BR98" s="59">
        <f t="shared" si="38"/>
        <v>0</v>
      </c>
      <c r="BS98" s="81"/>
      <c r="BT98" s="53"/>
      <c r="BU98" s="53"/>
      <c r="BV98" s="53"/>
      <c r="BW98" s="53"/>
      <c r="BX98" s="356"/>
    </row>
    <row r="99" spans="1:76" ht="12.75" customHeight="1" x14ac:dyDescent="0.2">
      <c r="A99" s="3"/>
      <c r="B99" s="5">
        <f t="shared" si="40"/>
        <v>36</v>
      </c>
      <c r="C99" s="364"/>
      <c r="D99" s="365"/>
      <c r="E99" s="359"/>
      <c r="F99" s="115"/>
      <c r="G99" s="116">
        <f t="shared" si="1"/>
        <v>0</v>
      </c>
      <c r="H99" s="115"/>
      <c r="I99" s="116">
        <f t="shared" si="2"/>
        <v>0</v>
      </c>
      <c r="J99" s="115"/>
      <c r="K99" s="116">
        <f t="shared" si="3"/>
        <v>0</v>
      </c>
      <c r="L99" s="115"/>
      <c r="M99" s="116">
        <f t="shared" si="4"/>
        <v>0</v>
      </c>
      <c r="N99" s="115"/>
      <c r="O99" s="116">
        <f t="shared" si="5"/>
        <v>0</v>
      </c>
      <c r="P99" s="115"/>
      <c r="Q99" s="116">
        <f t="shared" si="6"/>
        <v>0</v>
      </c>
      <c r="R99" s="115"/>
      <c r="S99" s="116">
        <f t="shared" si="7"/>
        <v>0</v>
      </c>
      <c r="T99" s="115"/>
      <c r="U99" s="116">
        <f t="shared" si="8"/>
        <v>0</v>
      </c>
      <c r="V99" s="115"/>
      <c r="W99" s="116">
        <f t="shared" si="9"/>
        <v>0</v>
      </c>
      <c r="X99" s="115"/>
      <c r="Y99" s="116">
        <f t="shared" si="10"/>
        <v>0</v>
      </c>
      <c r="Z99" s="115"/>
      <c r="AA99" s="116">
        <f t="shared" si="11"/>
        <v>0</v>
      </c>
      <c r="AB99" s="115"/>
      <c r="AC99" s="116">
        <f t="shared" si="12"/>
        <v>0</v>
      </c>
      <c r="AD99" s="115"/>
      <c r="AE99" s="116">
        <f t="shared" si="13"/>
        <v>0</v>
      </c>
      <c r="AF99" s="115"/>
      <c r="AG99" s="116">
        <f t="shared" si="24"/>
        <v>0</v>
      </c>
      <c r="AH99" s="115"/>
      <c r="AI99" s="116">
        <f t="shared" si="14"/>
        <v>0</v>
      </c>
      <c r="AJ99" s="115"/>
      <c r="AK99" s="116">
        <f t="shared" si="15"/>
        <v>0</v>
      </c>
      <c r="AL99" s="115"/>
      <c r="AM99" s="116">
        <f t="shared" si="16"/>
        <v>0</v>
      </c>
      <c r="AN99" s="115"/>
      <c r="AO99" s="116">
        <f t="shared" si="17"/>
        <v>0</v>
      </c>
      <c r="AP99" s="115"/>
      <c r="AQ99" s="116">
        <f t="shared" si="18"/>
        <v>0</v>
      </c>
      <c r="AR99" s="115"/>
      <c r="AS99" s="116">
        <f t="shared" si="19"/>
        <v>0</v>
      </c>
      <c r="AT99" s="115"/>
      <c r="AU99" s="116">
        <f t="shared" si="20"/>
        <v>0</v>
      </c>
      <c r="AV99" s="115"/>
      <c r="AW99" s="116">
        <f t="shared" si="21"/>
        <v>0</v>
      </c>
      <c r="AX99" s="115"/>
      <c r="AY99" s="116">
        <f t="shared" si="22"/>
        <v>0</v>
      </c>
      <c r="AZ99" s="115"/>
      <c r="BA99" s="116">
        <f t="shared" si="21"/>
        <v>0</v>
      </c>
      <c r="BB99" s="115"/>
      <c r="BC99" s="116">
        <f t="shared" ref="BC99" si="41">IF(BB99=$AV$61,$AV$62,0)</f>
        <v>0</v>
      </c>
      <c r="BD99" s="5">
        <f t="shared" si="39"/>
        <v>0</v>
      </c>
      <c r="BE99" s="109">
        <f t="shared" si="23"/>
        <v>0</v>
      </c>
      <c r="BF99" s="10">
        <f t="shared" si="27"/>
        <v>2</v>
      </c>
      <c r="BG99" s="5">
        <f t="shared" si="28"/>
        <v>0</v>
      </c>
      <c r="BH99" s="315" t="str">
        <f t="shared" si="29"/>
        <v/>
      </c>
      <c r="BI99" s="315" t="str">
        <f t="shared" si="30"/>
        <v/>
      </c>
      <c r="BJ99" s="315"/>
      <c r="BK99" s="109">
        <f t="shared" si="31"/>
        <v>0</v>
      </c>
      <c r="BL99" s="5">
        <f t="shared" si="32"/>
        <v>0</v>
      </c>
      <c r="BM99" s="188">
        <f t="shared" si="33"/>
        <v>0</v>
      </c>
      <c r="BN99" s="59">
        <f t="shared" si="34"/>
        <v>0</v>
      </c>
      <c r="BO99" s="136">
        <f t="shared" si="35"/>
        <v>0</v>
      </c>
      <c r="BP99" s="59">
        <f t="shared" si="36"/>
        <v>0</v>
      </c>
      <c r="BQ99" s="136">
        <f t="shared" si="37"/>
        <v>0</v>
      </c>
      <c r="BR99" s="59">
        <f t="shared" si="38"/>
        <v>0</v>
      </c>
      <c r="BS99" s="81"/>
      <c r="BT99" s="53"/>
      <c r="BU99" s="53"/>
      <c r="BV99" s="53"/>
      <c r="BW99" s="53"/>
      <c r="BX99" s="356"/>
    </row>
    <row r="100" spans="1:76" ht="12.75" customHeight="1" x14ac:dyDescent="0.2">
      <c r="A100" s="3"/>
      <c r="B100" s="5">
        <f t="shared" si="40"/>
        <v>37</v>
      </c>
      <c r="C100" s="364"/>
      <c r="D100" s="365"/>
      <c r="E100" s="359"/>
      <c r="F100" s="115"/>
      <c r="G100" s="116">
        <f t="shared" si="1"/>
        <v>0</v>
      </c>
      <c r="H100" s="115"/>
      <c r="I100" s="116">
        <f t="shared" si="2"/>
        <v>0</v>
      </c>
      <c r="J100" s="115"/>
      <c r="K100" s="116">
        <f t="shared" si="3"/>
        <v>0</v>
      </c>
      <c r="L100" s="115"/>
      <c r="M100" s="116">
        <f t="shared" si="4"/>
        <v>0</v>
      </c>
      <c r="N100" s="115"/>
      <c r="O100" s="116">
        <f t="shared" si="5"/>
        <v>0</v>
      </c>
      <c r="P100" s="115"/>
      <c r="Q100" s="116">
        <f t="shared" si="6"/>
        <v>0</v>
      </c>
      <c r="R100" s="115"/>
      <c r="S100" s="116">
        <f t="shared" si="7"/>
        <v>0</v>
      </c>
      <c r="T100" s="115"/>
      <c r="U100" s="116">
        <f t="shared" si="8"/>
        <v>0</v>
      </c>
      <c r="V100" s="115"/>
      <c r="W100" s="116">
        <f t="shared" si="9"/>
        <v>0</v>
      </c>
      <c r="X100" s="115"/>
      <c r="Y100" s="116">
        <f t="shared" si="10"/>
        <v>0</v>
      </c>
      <c r="Z100" s="115"/>
      <c r="AA100" s="116">
        <f t="shared" si="11"/>
        <v>0</v>
      </c>
      <c r="AB100" s="115"/>
      <c r="AC100" s="116">
        <f t="shared" si="12"/>
        <v>0</v>
      </c>
      <c r="AD100" s="115"/>
      <c r="AE100" s="116">
        <f t="shared" si="13"/>
        <v>0</v>
      </c>
      <c r="AF100" s="115"/>
      <c r="AG100" s="116">
        <f t="shared" si="24"/>
        <v>0</v>
      </c>
      <c r="AH100" s="115"/>
      <c r="AI100" s="116">
        <f t="shared" si="14"/>
        <v>0</v>
      </c>
      <c r="AJ100" s="115"/>
      <c r="AK100" s="116">
        <f t="shared" si="15"/>
        <v>0</v>
      </c>
      <c r="AL100" s="115"/>
      <c r="AM100" s="116">
        <f t="shared" si="16"/>
        <v>0</v>
      </c>
      <c r="AN100" s="115"/>
      <c r="AO100" s="116">
        <f t="shared" si="17"/>
        <v>0</v>
      </c>
      <c r="AP100" s="115"/>
      <c r="AQ100" s="116">
        <f t="shared" si="18"/>
        <v>0</v>
      </c>
      <c r="AR100" s="115"/>
      <c r="AS100" s="116">
        <f t="shared" si="19"/>
        <v>0</v>
      </c>
      <c r="AT100" s="115"/>
      <c r="AU100" s="116">
        <f t="shared" si="20"/>
        <v>0</v>
      </c>
      <c r="AV100" s="115"/>
      <c r="AW100" s="116">
        <f t="shared" ref="AW100:BA110" si="42">IF(AV100=$AV$61,$AV$62,0)</f>
        <v>0</v>
      </c>
      <c r="AX100" s="115"/>
      <c r="AY100" s="116">
        <f t="shared" si="22"/>
        <v>0</v>
      </c>
      <c r="AZ100" s="115"/>
      <c r="BA100" s="116">
        <f t="shared" si="42"/>
        <v>0</v>
      </c>
      <c r="BB100" s="115"/>
      <c r="BC100" s="116">
        <f t="shared" si="26"/>
        <v>0</v>
      </c>
      <c r="BD100" s="5">
        <f t="shared" si="39"/>
        <v>0</v>
      </c>
      <c r="BE100" s="109">
        <f t="shared" si="23"/>
        <v>0</v>
      </c>
      <c r="BF100" s="10">
        <f t="shared" si="27"/>
        <v>2</v>
      </c>
      <c r="BG100" s="5">
        <f t="shared" si="28"/>
        <v>0</v>
      </c>
      <c r="BH100" s="315" t="str">
        <f t="shared" si="29"/>
        <v/>
      </c>
      <c r="BI100" s="315" t="str">
        <f t="shared" si="30"/>
        <v/>
      </c>
      <c r="BJ100" s="315"/>
      <c r="BK100" s="109">
        <f t="shared" si="31"/>
        <v>0</v>
      </c>
      <c r="BL100" s="5">
        <f t="shared" si="32"/>
        <v>0</v>
      </c>
      <c r="BM100" s="188">
        <f t="shared" si="33"/>
        <v>0</v>
      </c>
      <c r="BN100" s="59">
        <f t="shared" si="34"/>
        <v>0</v>
      </c>
      <c r="BO100" s="136">
        <f t="shared" si="35"/>
        <v>0</v>
      </c>
      <c r="BP100" s="59">
        <f t="shared" si="36"/>
        <v>0</v>
      </c>
      <c r="BQ100" s="136">
        <f t="shared" si="37"/>
        <v>0</v>
      </c>
      <c r="BR100" s="59">
        <f t="shared" si="38"/>
        <v>0</v>
      </c>
      <c r="BS100" s="81"/>
      <c r="BT100" s="53"/>
      <c r="BU100" s="53"/>
      <c r="BV100" s="53"/>
      <c r="BW100" s="53"/>
      <c r="BX100" s="356"/>
    </row>
    <row r="101" spans="1:76" ht="12.75" customHeight="1" x14ac:dyDescent="0.2">
      <c r="A101" s="3"/>
      <c r="B101" s="5">
        <f t="shared" si="40"/>
        <v>38</v>
      </c>
      <c r="C101" s="364"/>
      <c r="D101" s="365"/>
      <c r="E101" s="359"/>
      <c r="F101" s="115"/>
      <c r="G101" s="116">
        <f t="shared" si="1"/>
        <v>0</v>
      </c>
      <c r="H101" s="115"/>
      <c r="I101" s="116">
        <f t="shared" si="2"/>
        <v>0</v>
      </c>
      <c r="J101" s="115"/>
      <c r="K101" s="116">
        <f t="shared" si="3"/>
        <v>0</v>
      </c>
      <c r="L101" s="115"/>
      <c r="M101" s="116">
        <f t="shared" si="4"/>
        <v>0</v>
      </c>
      <c r="N101" s="115"/>
      <c r="O101" s="116">
        <f t="shared" si="5"/>
        <v>0</v>
      </c>
      <c r="P101" s="115"/>
      <c r="Q101" s="116">
        <f t="shared" si="6"/>
        <v>0</v>
      </c>
      <c r="R101" s="115"/>
      <c r="S101" s="116">
        <f t="shared" si="7"/>
        <v>0</v>
      </c>
      <c r="T101" s="115"/>
      <c r="U101" s="116">
        <f t="shared" si="8"/>
        <v>0</v>
      </c>
      <c r="V101" s="115"/>
      <c r="W101" s="116">
        <f t="shared" si="9"/>
        <v>0</v>
      </c>
      <c r="X101" s="115"/>
      <c r="Y101" s="116">
        <f t="shared" si="10"/>
        <v>0</v>
      </c>
      <c r="Z101" s="115"/>
      <c r="AA101" s="116">
        <f t="shared" si="11"/>
        <v>0</v>
      </c>
      <c r="AB101" s="115"/>
      <c r="AC101" s="116">
        <f t="shared" si="12"/>
        <v>0</v>
      </c>
      <c r="AD101" s="115"/>
      <c r="AE101" s="116">
        <f t="shared" si="13"/>
        <v>0</v>
      </c>
      <c r="AF101" s="115"/>
      <c r="AG101" s="116">
        <f t="shared" si="24"/>
        <v>0</v>
      </c>
      <c r="AH101" s="115"/>
      <c r="AI101" s="116">
        <f t="shared" si="14"/>
        <v>0</v>
      </c>
      <c r="AJ101" s="115"/>
      <c r="AK101" s="116">
        <f t="shared" si="15"/>
        <v>0</v>
      </c>
      <c r="AL101" s="115"/>
      <c r="AM101" s="116">
        <f t="shared" si="16"/>
        <v>0</v>
      </c>
      <c r="AN101" s="115"/>
      <c r="AO101" s="116">
        <f t="shared" si="17"/>
        <v>0</v>
      </c>
      <c r="AP101" s="115"/>
      <c r="AQ101" s="116">
        <f t="shared" si="18"/>
        <v>0</v>
      </c>
      <c r="AR101" s="115"/>
      <c r="AS101" s="116">
        <f t="shared" si="19"/>
        <v>0</v>
      </c>
      <c r="AT101" s="115"/>
      <c r="AU101" s="116">
        <f t="shared" si="20"/>
        <v>0</v>
      </c>
      <c r="AV101" s="115"/>
      <c r="AW101" s="116">
        <f t="shared" si="42"/>
        <v>0</v>
      </c>
      <c r="AX101" s="115"/>
      <c r="AY101" s="116">
        <f t="shared" si="22"/>
        <v>0</v>
      </c>
      <c r="AZ101" s="115"/>
      <c r="BA101" s="116">
        <f t="shared" si="42"/>
        <v>0</v>
      </c>
      <c r="BB101" s="115"/>
      <c r="BC101" s="116">
        <f t="shared" si="26"/>
        <v>0</v>
      </c>
      <c r="BD101" s="5">
        <f t="shared" si="39"/>
        <v>0</v>
      </c>
      <c r="BE101" s="109">
        <f t="shared" si="23"/>
        <v>0</v>
      </c>
      <c r="BF101" s="10">
        <f t="shared" si="27"/>
        <v>2</v>
      </c>
      <c r="BG101" s="5">
        <f t="shared" si="28"/>
        <v>0</v>
      </c>
      <c r="BH101" s="315" t="str">
        <f t="shared" si="29"/>
        <v/>
      </c>
      <c r="BI101" s="315" t="str">
        <f t="shared" si="30"/>
        <v/>
      </c>
      <c r="BJ101" s="315"/>
      <c r="BK101" s="109">
        <f t="shared" si="31"/>
        <v>0</v>
      </c>
      <c r="BL101" s="5">
        <f t="shared" si="32"/>
        <v>0</v>
      </c>
      <c r="BM101" s="188">
        <f t="shared" si="33"/>
        <v>0</v>
      </c>
      <c r="BN101" s="59">
        <f t="shared" si="34"/>
        <v>0</v>
      </c>
      <c r="BO101" s="136">
        <f t="shared" si="35"/>
        <v>0</v>
      </c>
      <c r="BP101" s="59">
        <f t="shared" si="36"/>
        <v>0</v>
      </c>
      <c r="BQ101" s="136">
        <f t="shared" si="37"/>
        <v>0</v>
      </c>
      <c r="BR101" s="59">
        <f t="shared" si="38"/>
        <v>0</v>
      </c>
      <c r="BS101" s="81"/>
      <c r="BT101" s="53"/>
      <c r="BU101" s="53"/>
      <c r="BV101" s="53"/>
      <c r="BW101" s="53"/>
      <c r="BX101" s="356"/>
    </row>
    <row r="102" spans="1:76" ht="12.75" customHeight="1" x14ac:dyDescent="0.2">
      <c r="A102" s="3"/>
      <c r="B102" s="5">
        <f t="shared" si="40"/>
        <v>39</v>
      </c>
      <c r="C102" s="364"/>
      <c r="D102" s="365"/>
      <c r="E102" s="359"/>
      <c r="F102" s="115"/>
      <c r="G102" s="116">
        <f t="shared" si="1"/>
        <v>0</v>
      </c>
      <c r="H102" s="115"/>
      <c r="I102" s="116">
        <f t="shared" si="2"/>
        <v>0</v>
      </c>
      <c r="J102" s="115"/>
      <c r="K102" s="116">
        <f t="shared" si="3"/>
        <v>0</v>
      </c>
      <c r="L102" s="115"/>
      <c r="M102" s="116">
        <f t="shared" si="4"/>
        <v>0</v>
      </c>
      <c r="N102" s="115"/>
      <c r="O102" s="116">
        <f t="shared" si="5"/>
        <v>0</v>
      </c>
      <c r="P102" s="115"/>
      <c r="Q102" s="116">
        <f t="shared" si="6"/>
        <v>0</v>
      </c>
      <c r="R102" s="115"/>
      <c r="S102" s="116">
        <f t="shared" si="7"/>
        <v>0</v>
      </c>
      <c r="T102" s="115"/>
      <c r="U102" s="116">
        <f t="shared" si="8"/>
        <v>0</v>
      </c>
      <c r="V102" s="115"/>
      <c r="W102" s="116">
        <f t="shared" si="9"/>
        <v>0</v>
      </c>
      <c r="X102" s="115"/>
      <c r="Y102" s="116">
        <f t="shared" si="10"/>
        <v>0</v>
      </c>
      <c r="Z102" s="115"/>
      <c r="AA102" s="116">
        <f t="shared" si="11"/>
        <v>0</v>
      </c>
      <c r="AB102" s="115"/>
      <c r="AC102" s="116">
        <f t="shared" si="12"/>
        <v>0</v>
      </c>
      <c r="AD102" s="115"/>
      <c r="AE102" s="116">
        <f t="shared" si="13"/>
        <v>0</v>
      </c>
      <c r="AF102" s="115"/>
      <c r="AG102" s="116">
        <f t="shared" si="24"/>
        <v>0</v>
      </c>
      <c r="AH102" s="115"/>
      <c r="AI102" s="116">
        <f t="shared" si="14"/>
        <v>0</v>
      </c>
      <c r="AJ102" s="115"/>
      <c r="AK102" s="116">
        <f t="shared" si="15"/>
        <v>0</v>
      </c>
      <c r="AL102" s="115"/>
      <c r="AM102" s="116">
        <f t="shared" si="16"/>
        <v>0</v>
      </c>
      <c r="AN102" s="115"/>
      <c r="AO102" s="116">
        <f t="shared" si="17"/>
        <v>0</v>
      </c>
      <c r="AP102" s="115"/>
      <c r="AQ102" s="116">
        <f t="shared" si="18"/>
        <v>0</v>
      </c>
      <c r="AR102" s="115"/>
      <c r="AS102" s="116">
        <f t="shared" si="19"/>
        <v>0</v>
      </c>
      <c r="AT102" s="115"/>
      <c r="AU102" s="116">
        <f t="shared" si="20"/>
        <v>0</v>
      </c>
      <c r="AV102" s="115"/>
      <c r="AW102" s="116">
        <f t="shared" si="42"/>
        <v>0</v>
      </c>
      <c r="AX102" s="115"/>
      <c r="AY102" s="116">
        <f t="shared" si="22"/>
        <v>0</v>
      </c>
      <c r="AZ102" s="115"/>
      <c r="BA102" s="116">
        <f t="shared" si="42"/>
        <v>0</v>
      </c>
      <c r="BB102" s="115"/>
      <c r="BC102" s="116">
        <f t="shared" si="26"/>
        <v>0</v>
      </c>
      <c r="BD102" s="5">
        <f t="shared" si="39"/>
        <v>0</v>
      </c>
      <c r="BE102" s="109">
        <f t="shared" si="23"/>
        <v>0</v>
      </c>
      <c r="BF102" s="10">
        <f t="shared" si="27"/>
        <v>2</v>
      </c>
      <c r="BG102" s="5">
        <f t="shared" si="28"/>
        <v>0</v>
      </c>
      <c r="BH102" s="315" t="str">
        <f t="shared" si="29"/>
        <v/>
      </c>
      <c r="BI102" s="315" t="str">
        <f t="shared" si="30"/>
        <v/>
      </c>
      <c r="BJ102" s="315"/>
      <c r="BK102" s="109">
        <f t="shared" si="31"/>
        <v>0</v>
      </c>
      <c r="BL102" s="5">
        <f t="shared" si="32"/>
        <v>0</v>
      </c>
      <c r="BM102" s="188">
        <f t="shared" si="33"/>
        <v>0</v>
      </c>
      <c r="BN102" s="59">
        <f t="shared" si="34"/>
        <v>0</v>
      </c>
      <c r="BO102" s="136">
        <f t="shared" si="35"/>
        <v>0</v>
      </c>
      <c r="BP102" s="59">
        <f t="shared" si="36"/>
        <v>0</v>
      </c>
      <c r="BQ102" s="136">
        <f t="shared" si="37"/>
        <v>0</v>
      </c>
      <c r="BR102" s="59">
        <f t="shared" si="38"/>
        <v>0</v>
      </c>
      <c r="BS102" s="81"/>
      <c r="BT102" s="53"/>
      <c r="BU102" s="53"/>
      <c r="BV102" s="53"/>
      <c r="BW102" s="53"/>
      <c r="BX102" s="356"/>
    </row>
    <row r="103" spans="1:76" ht="12.75" customHeight="1" x14ac:dyDescent="0.2">
      <c r="A103" s="3"/>
      <c r="B103" s="5">
        <f t="shared" si="40"/>
        <v>40</v>
      </c>
      <c r="C103" s="364"/>
      <c r="D103" s="365"/>
      <c r="E103" s="359"/>
      <c r="F103" s="115"/>
      <c r="G103" s="116">
        <f t="shared" si="1"/>
        <v>0</v>
      </c>
      <c r="H103" s="115"/>
      <c r="I103" s="116">
        <f t="shared" si="2"/>
        <v>0</v>
      </c>
      <c r="J103" s="115"/>
      <c r="K103" s="116">
        <f t="shared" si="3"/>
        <v>0</v>
      </c>
      <c r="L103" s="115"/>
      <c r="M103" s="116">
        <f t="shared" si="4"/>
        <v>0</v>
      </c>
      <c r="N103" s="115"/>
      <c r="O103" s="116">
        <f t="shared" si="5"/>
        <v>0</v>
      </c>
      <c r="P103" s="115"/>
      <c r="Q103" s="116">
        <f t="shared" si="6"/>
        <v>0</v>
      </c>
      <c r="R103" s="115"/>
      <c r="S103" s="116">
        <f t="shared" si="7"/>
        <v>0</v>
      </c>
      <c r="T103" s="115"/>
      <c r="U103" s="116">
        <f t="shared" si="8"/>
        <v>0</v>
      </c>
      <c r="V103" s="115"/>
      <c r="W103" s="116">
        <f t="shared" si="9"/>
        <v>0</v>
      </c>
      <c r="X103" s="115"/>
      <c r="Y103" s="116">
        <f t="shared" si="10"/>
        <v>0</v>
      </c>
      <c r="Z103" s="115"/>
      <c r="AA103" s="116">
        <f t="shared" si="11"/>
        <v>0</v>
      </c>
      <c r="AB103" s="115"/>
      <c r="AC103" s="116">
        <f t="shared" si="12"/>
        <v>0</v>
      </c>
      <c r="AD103" s="115"/>
      <c r="AE103" s="116">
        <f t="shared" si="13"/>
        <v>0</v>
      </c>
      <c r="AF103" s="115"/>
      <c r="AG103" s="116">
        <f t="shared" si="24"/>
        <v>0</v>
      </c>
      <c r="AH103" s="115"/>
      <c r="AI103" s="116">
        <f t="shared" si="14"/>
        <v>0</v>
      </c>
      <c r="AJ103" s="115"/>
      <c r="AK103" s="116">
        <f t="shared" si="15"/>
        <v>0</v>
      </c>
      <c r="AL103" s="115"/>
      <c r="AM103" s="116">
        <f t="shared" si="16"/>
        <v>0</v>
      </c>
      <c r="AN103" s="115"/>
      <c r="AO103" s="116">
        <f t="shared" si="17"/>
        <v>0</v>
      </c>
      <c r="AP103" s="115"/>
      <c r="AQ103" s="116">
        <f t="shared" si="18"/>
        <v>0</v>
      </c>
      <c r="AR103" s="115"/>
      <c r="AS103" s="116">
        <f t="shared" si="19"/>
        <v>0</v>
      </c>
      <c r="AT103" s="115"/>
      <c r="AU103" s="116">
        <f t="shared" si="20"/>
        <v>0</v>
      </c>
      <c r="AV103" s="115"/>
      <c r="AW103" s="116">
        <f t="shared" si="42"/>
        <v>0</v>
      </c>
      <c r="AX103" s="115"/>
      <c r="AY103" s="116">
        <f t="shared" si="22"/>
        <v>0</v>
      </c>
      <c r="AZ103" s="115"/>
      <c r="BA103" s="116">
        <f t="shared" si="42"/>
        <v>0</v>
      </c>
      <c r="BB103" s="115"/>
      <c r="BC103" s="116">
        <f t="shared" si="26"/>
        <v>0</v>
      </c>
      <c r="BD103" s="5">
        <f t="shared" si="39"/>
        <v>0</v>
      </c>
      <c r="BE103" s="109">
        <f t="shared" si="23"/>
        <v>0</v>
      </c>
      <c r="BF103" s="10">
        <f t="shared" si="27"/>
        <v>2</v>
      </c>
      <c r="BG103" s="5">
        <f t="shared" si="28"/>
        <v>0</v>
      </c>
      <c r="BH103" s="315" t="str">
        <f t="shared" si="29"/>
        <v/>
      </c>
      <c r="BI103" s="315" t="str">
        <f t="shared" si="30"/>
        <v/>
      </c>
      <c r="BJ103" s="315"/>
      <c r="BK103" s="109">
        <f t="shared" si="31"/>
        <v>0</v>
      </c>
      <c r="BL103" s="5">
        <f t="shared" si="32"/>
        <v>0</v>
      </c>
      <c r="BM103" s="188">
        <f t="shared" si="33"/>
        <v>0</v>
      </c>
      <c r="BN103" s="59">
        <f t="shared" si="34"/>
        <v>0</v>
      </c>
      <c r="BO103" s="136">
        <f t="shared" si="35"/>
        <v>0</v>
      </c>
      <c r="BP103" s="59">
        <f t="shared" si="36"/>
        <v>0</v>
      </c>
      <c r="BQ103" s="136">
        <f t="shared" si="37"/>
        <v>0</v>
      </c>
      <c r="BR103" s="59">
        <f t="shared" si="38"/>
        <v>0</v>
      </c>
      <c r="BS103" s="81"/>
      <c r="BT103" s="53"/>
      <c r="BU103" s="53"/>
      <c r="BV103" s="53"/>
      <c r="BW103" s="53"/>
      <c r="BX103" s="356"/>
    </row>
    <row r="104" spans="1:76" ht="12.75" customHeight="1" x14ac:dyDescent="0.2">
      <c r="A104" s="3"/>
      <c r="B104" s="5">
        <f t="shared" si="40"/>
        <v>41</v>
      </c>
      <c r="C104" s="364"/>
      <c r="D104" s="365"/>
      <c r="E104" s="359"/>
      <c r="F104" s="115"/>
      <c r="G104" s="116">
        <f t="shared" si="1"/>
        <v>0</v>
      </c>
      <c r="H104" s="115"/>
      <c r="I104" s="116">
        <f t="shared" si="2"/>
        <v>0</v>
      </c>
      <c r="J104" s="115"/>
      <c r="K104" s="116">
        <f t="shared" si="3"/>
        <v>0</v>
      </c>
      <c r="L104" s="115"/>
      <c r="M104" s="116">
        <f t="shared" si="4"/>
        <v>0</v>
      </c>
      <c r="N104" s="115"/>
      <c r="O104" s="116">
        <f t="shared" si="5"/>
        <v>0</v>
      </c>
      <c r="P104" s="115"/>
      <c r="Q104" s="116">
        <f t="shared" si="6"/>
        <v>0</v>
      </c>
      <c r="R104" s="115"/>
      <c r="S104" s="116">
        <f t="shared" si="7"/>
        <v>0</v>
      </c>
      <c r="T104" s="115"/>
      <c r="U104" s="116">
        <f t="shared" si="8"/>
        <v>0</v>
      </c>
      <c r="V104" s="115"/>
      <c r="W104" s="116">
        <f t="shared" si="9"/>
        <v>0</v>
      </c>
      <c r="X104" s="115"/>
      <c r="Y104" s="116">
        <f t="shared" si="10"/>
        <v>0</v>
      </c>
      <c r="Z104" s="115"/>
      <c r="AA104" s="116">
        <f t="shared" si="11"/>
        <v>0</v>
      </c>
      <c r="AB104" s="115"/>
      <c r="AC104" s="116">
        <f t="shared" si="12"/>
        <v>0</v>
      </c>
      <c r="AD104" s="115"/>
      <c r="AE104" s="116">
        <f t="shared" si="13"/>
        <v>0</v>
      </c>
      <c r="AF104" s="115"/>
      <c r="AG104" s="116">
        <f t="shared" si="24"/>
        <v>0</v>
      </c>
      <c r="AH104" s="115"/>
      <c r="AI104" s="116">
        <f t="shared" si="14"/>
        <v>0</v>
      </c>
      <c r="AJ104" s="115"/>
      <c r="AK104" s="116">
        <f t="shared" si="15"/>
        <v>0</v>
      </c>
      <c r="AL104" s="115"/>
      <c r="AM104" s="116">
        <f t="shared" si="16"/>
        <v>0</v>
      </c>
      <c r="AN104" s="115"/>
      <c r="AO104" s="116">
        <f t="shared" si="17"/>
        <v>0</v>
      </c>
      <c r="AP104" s="115"/>
      <c r="AQ104" s="116">
        <f t="shared" si="18"/>
        <v>0</v>
      </c>
      <c r="AR104" s="115"/>
      <c r="AS104" s="116">
        <f t="shared" si="19"/>
        <v>0</v>
      </c>
      <c r="AT104" s="115"/>
      <c r="AU104" s="116">
        <f t="shared" si="20"/>
        <v>0</v>
      </c>
      <c r="AV104" s="115"/>
      <c r="AW104" s="116">
        <f t="shared" si="42"/>
        <v>0</v>
      </c>
      <c r="AX104" s="115"/>
      <c r="AY104" s="116">
        <f t="shared" si="22"/>
        <v>0</v>
      </c>
      <c r="AZ104" s="115"/>
      <c r="BA104" s="116">
        <f t="shared" si="42"/>
        <v>0</v>
      </c>
      <c r="BB104" s="115"/>
      <c r="BC104" s="116">
        <f t="shared" si="26"/>
        <v>0</v>
      </c>
      <c r="BD104" s="5">
        <f t="shared" si="39"/>
        <v>0</v>
      </c>
      <c r="BE104" s="109">
        <f t="shared" si="23"/>
        <v>0</v>
      </c>
      <c r="BF104" s="10">
        <f t="shared" si="27"/>
        <v>2</v>
      </c>
      <c r="BG104" s="5">
        <f t="shared" si="28"/>
        <v>0</v>
      </c>
      <c r="BH104" s="315" t="str">
        <f t="shared" si="29"/>
        <v/>
      </c>
      <c r="BI104" s="315" t="str">
        <f t="shared" si="30"/>
        <v/>
      </c>
      <c r="BJ104" s="315"/>
      <c r="BK104" s="109">
        <f t="shared" si="31"/>
        <v>0</v>
      </c>
      <c r="BL104" s="5">
        <f t="shared" si="32"/>
        <v>0</v>
      </c>
      <c r="BM104" s="188">
        <f t="shared" si="33"/>
        <v>0</v>
      </c>
      <c r="BN104" s="59">
        <f t="shared" si="34"/>
        <v>0</v>
      </c>
      <c r="BO104" s="136">
        <f t="shared" si="35"/>
        <v>0</v>
      </c>
      <c r="BP104" s="59">
        <f t="shared" si="36"/>
        <v>0</v>
      </c>
      <c r="BQ104" s="136">
        <f t="shared" si="37"/>
        <v>0</v>
      </c>
      <c r="BR104" s="59">
        <f t="shared" si="38"/>
        <v>0</v>
      </c>
      <c r="BS104" s="81"/>
      <c r="BT104" s="53"/>
      <c r="BU104" s="53"/>
      <c r="BV104" s="53"/>
      <c r="BW104" s="53"/>
      <c r="BX104" s="356"/>
    </row>
    <row r="105" spans="1:76" ht="12.75" customHeight="1" x14ac:dyDescent="0.2">
      <c r="A105" s="3"/>
      <c r="B105" s="5">
        <f t="shared" si="40"/>
        <v>42</v>
      </c>
      <c r="C105" s="364"/>
      <c r="D105" s="365"/>
      <c r="E105" s="359"/>
      <c r="F105" s="115"/>
      <c r="G105" s="116">
        <f t="shared" si="1"/>
        <v>0</v>
      </c>
      <c r="H105" s="115"/>
      <c r="I105" s="116">
        <f t="shared" si="2"/>
        <v>0</v>
      </c>
      <c r="J105" s="115"/>
      <c r="K105" s="116">
        <f t="shared" si="3"/>
        <v>0</v>
      </c>
      <c r="L105" s="115"/>
      <c r="M105" s="116">
        <f t="shared" si="4"/>
        <v>0</v>
      </c>
      <c r="N105" s="115"/>
      <c r="O105" s="116">
        <f t="shared" si="5"/>
        <v>0</v>
      </c>
      <c r="P105" s="115"/>
      <c r="Q105" s="116">
        <f t="shared" si="6"/>
        <v>0</v>
      </c>
      <c r="R105" s="115"/>
      <c r="S105" s="116">
        <f t="shared" si="7"/>
        <v>0</v>
      </c>
      <c r="T105" s="115"/>
      <c r="U105" s="116">
        <f t="shared" si="8"/>
        <v>0</v>
      </c>
      <c r="V105" s="115"/>
      <c r="W105" s="116">
        <f t="shared" si="9"/>
        <v>0</v>
      </c>
      <c r="X105" s="115"/>
      <c r="Y105" s="116">
        <f t="shared" si="10"/>
        <v>0</v>
      </c>
      <c r="Z105" s="115"/>
      <c r="AA105" s="116">
        <f t="shared" si="11"/>
        <v>0</v>
      </c>
      <c r="AB105" s="115"/>
      <c r="AC105" s="116">
        <f t="shared" si="12"/>
        <v>0</v>
      </c>
      <c r="AD105" s="115"/>
      <c r="AE105" s="116">
        <f t="shared" si="13"/>
        <v>0</v>
      </c>
      <c r="AF105" s="115"/>
      <c r="AG105" s="116">
        <f t="shared" si="24"/>
        <v>0</v>
      </c>
      <c r="AH105" s="115"/>
      <c r="AI105" s="116">
        <f t="shared" si="14"/>
        <v>0</v>
      </c>
      <c r="AJ105" s="115"/>
      <c r="AK105" s="116">
        <f t="shared" si="15"/>
        <v>0</v>
      </c>
      <c r="AL105" s="115"/>
      <c r="AM105" s="116">
        <f t="shared" si="16"/>
        <v>0</v>
      </c>
      <c r="AN105" s="115"/>
      <c r="AO105" s="116">
        <f t="shared" si="17"/>
        <v>0</v>
      </c>
      <c r="AP105" s="115"/>
      <c r="AQ105" s="116">
        <f t="shared" si="18"/>
        <v>0</v>
      </c>
      <c r="AR105" s="115"/>
      <c r="AS105" s="116">
        <f t="shared" si="19"/>
        <v>0</v>
      </c>
      <c r="AT105" s="115"/>
      <c r="AU105" s="116">
        <f t="shared" si="20"/>
        <v>0</v>
      </c>
      <c r="AV105" s="115"/>
      <c r="AW105" s="116">
        <f t="shared" si="42"/>
        <v>0</v>
      </c>
      <c r="AX105" s="115"/>
      <c r="AY105" s="116">
        <f t="shared" si="22"/>
        <v>0</v>
      </c>
      <c r="AZ105" s="115"/>
      <c r="BA105" s="116">
        <f t="shared" si="42"/>
        <v>0</v>
      </c>
      <c r="BB105" s="115"/>
      <c r="BC105" s="116">
        <f t="shared" si="26"/>
        <v>0</v>
      </c>
      <c r="BD105" s="5">
        <f t="shared" si="39"/>
        <v>0</v>
      </c>
      <c r="BE105" s="109">
        <f t="shared" si="23"/>
        <v>0</v>
      </c>
      <c r="BF105" s="10">
        <f t="shared" si="27"/>
        <v>2</v>
      </c>
      <c r="BG105" s="5">
        <f t="shared" si="28"/>
        <v>0</v>
      </c>
      <c r="BH105" s="315" t="str">
        <f t="shared" si="29"/>
        <v/>
      </c>
      <c r="BI105" s="315" t="str">
        <f t="shared" si="30"/>
        <v/>
      </c>
      <c r="BJ105" s="315"/>
      <c r="BK105" s="109">
        <f t="shared" si="31"/>
        <v>0</v>
      </c>
      <c r="BL105" s="5">
        <f t="shared" si="32"/>
        <v>0</v>
      </c>
      <c r="BM105" s="188">
        <f t="shared" si="33"/>
        <v>0</v>
      </c>
      <c r="BN105" s="59">
        <f t="shared" si="34"/>
        <v>0</v>
      </c>
      <c r="BO105" s="136">
        <f t="shared" si="35"/>
        <v>0</v>
      </c>
      <c r="BP105" s="59">
        <f t="shared" si="36"/>
        <v>0</v>
      </c>
      <c r="BQ105" s="136">
        <f t="shared" si="37"/>
        <v>0</v>
      </c>
      <c r="BR105" s="59">
        <f t="shared" si="38"/>
        <v>0</v>
      </c>
      <c r="BS105" s="81"/>
      <c r="BT105" s="53"/>
      <c r="BU105" s="53"/>
      <c r="BV105" s="53"/>
      <c r="BW105" s="53"/>
      <c r="BX105" s="356"/>
    </row>
    <row r="106" spans="1:76" ht="12.75" customHeight="1" x14ac:dyDescent="0.2">
      <c r="A106" s="3"/>
      <c r="B106" s="5">
        <f t="shared" si="40"/>
        <v>43</v>
      </c>
      <c r="C106" s="364"/>
      <c r="D106" s="365"/>
      <c r="E106" s="359"/>
      <c r="F106" s="115"/>
      <c r="G106" s="116">
        <f t="shared" si="1"/>
        <v>0</v>
      </c>
      <c r="H106" s="115"/>
      <c r="I106" s="116">
        <f t="shared" si="2"/>
        <v>0</v>
      </c>
      <c r="J106" s="115"/>
      <c r="K106" s="116">
        <f t="shared" si="3"/>
        <v>0</v>
      </c>
      <c r="L106" s="115"/>
      <c r="M106" s="116">
        <f t="shared" si="4"/>
        <v>0</v>
      </c>
      <c r="N106" s="115"/>
      <c r="O106" s="116">
        <f t="shared" si="5"/>
        <v>0</v>
      </c>
      <c r="P106" s="115"/>
      <c r="Q106" s="116">
        <f t="shared" si="6"/>
        <v>0</v>
      </c>
      <c r="R106" s="115"/>
      <c r="S106" s="116">
        <f t="shared" si="7"/>
        <v>0</v>
      </c>
      <c r="T106" s="115"/>
      <c r="U106" s="116">
        <f t="shared" si="8"/>
        <v>0</v>
      </c>
      <c r="V106" s="115"/>
      <c r="W106" s="116">
        <f t="shared" si="9"/>
        <v>0</v>
      </c>
      <c r="X106" s="115"/>
      <c r="Y106" s="116">
        <f t="shared" si="10"/>
        <v>0</v>
      </c>
      <c r="Z106" s="115"/>
      <c r="AA106" s="116">
        <f t="shared" si="11"/>
        <v>0</v>
      </c>
      <c r="AB106" s="115"/>
      <c r="AC106" s="116">
        <f t="shared" si="12"/>
        <v>0</v>
      </c>
      <c r="AD106" s="115"/>
      <c r="AE106" s="116">
        <f t="shared" si="13"/>
        <v>0</v>
      </c>
      <c r="AF106" s="115"/>
      <c r="AG106" s="116">
        <f t="shared" si="24"/>
        <v>0</v>
      </c>
      <c r="AH106" s="115"/>
      <c r="AI106" s="116">
        <f t="shared" si="14"/>
        <v>0</v>
      </c>
      <c r="AJ106" s="115"/>
      <c r="AK106" s="116">
        <f t="shared" si="15"/>
        <v>0</v>
      </c>
      <c r="AL106" s="115"/>
      <c r="AM106" s="116">
        <f t="shared" si="16"/>
        <v>0</v>
      </c>
      <c r="AN106" s="115"/>
      <c r="AO106" s="116">
        <f t="shared" si="17"/>
        <v>0</v>
      </c>
      <c r="AP106" s="115"/>
      <c r="AQ106" s="116">
        <f t="shared" si="18"/>
        <v>0</v>
      </c>
      <c r="AR106" s="115"/>
      <c r="AS106" s="116">
        <f t="shared" si="19"/>
        <v>0</v>
      </c>
      <c r="AT106" s="115"/>
      <c r="AU106" s="116">
        <f t="shared" si="20"/>
        <v>0</v>
      </c>
      <c r="AV106" s="115"/>
      <c r="AW106" s="116">
        <f t="shared" si="42"/>
        <v>0</v>
      </c>
      <c r="AX106" s="115"/>
      <c r="AY106" s="116">
        <f t="shared" si="22"/>
        <v>0</v>
      </c>
      <c r="AZ106" s="115"/>
      <c r="BA106" s="116">
        <f t="shared" si="42"/>
        <v>0</v>
      </c>
      <c r="BB106" s="115"/>
      <c r="BC106" s="116">
        <f t="shared" si="26"/>
        <v>0</v>
      </c>
      <c r="BD106" s="5">
        <f t="shared" si="39"/>
        <v>0</v>
      </c>
      <c r="BE106" s="109">
        <f t="shared" si="23"/>
        <v>0</v>
      </c>
      <c r="BF106" s="10">
        <f t="shared" si="27"/>
        <v>2</v>
      </c>
      <c r="BG106" s="5">
        <f t="shared" si="28"/>
        <v>0</v>
      </c>
      <c r="BH106" s="315" t="str">
        <f t="shared" si="29"/>
        <v/>
      </c>
      <c r="BI106" s="315" t="str">
        <f t="shared" si="30"/>
        <v/>
      </c>
      <c r="BJ106" s="315"/>
      <c r="BK106" s="109">
        <f t="shared" si="31"/>
        <v>0</v>
      </c>
      <c r="BL106" s="5">
        <f t="shared" si="32"/>
        <v>0</v>
      </c>
      <c r="BM106" s="188">
        <f t="shared" si="33"/>
        <v>0</v>
      </c>
      <c r="BN106" s="59">
        <f t="shared" si="34"/>
        <v>0</v>
      </c>
      <c r="BO106" s="136">
        <f t="shared" si="35"/>
        <v>0</v>
      </c>
      <c r="BP106" s="59">
        <f t="shared" si="36"/>
        <v>0</v>
      </c>
      <c r="BQ106" s="136">
        <f t="shared" si="37"/>
        <v>0</v>
      </c>
      <c r="BR106" s="59">
        <f t="shared" si="38"/>
        <v>0</v>
      </c>
      <c r="BS106" s="81"/>
      <c r="BT106" s="53"/>
      <c r="BU106" s="53"/>
      <c r="BV106" s="53"/>
      <c r="BW106" s="53"/>
      <c r="BX106" s="356"/>
    </row>
    <row r="107" spans="1:76" ht="12.75" customHeight="1" x14ac:dyDescent="0.2">
      <c r="A107" s="3"/>
      <c r="B107" s="5">
        <f>B106+1</f>
        <v>44</v>
      </c>
      <c r="C107" s="364"/>
      <c r="D107" s="365"/>
      <c r="E107" s="359"/>
      <c r="F107" s="115"/>
      <c r="G107" s="116">
        <f t="shared" si="1"/>
        <v>0</v>
      </c>
      <c r="H107" s="115"/>
      <c r="I107" s="116">
        <f t="shared" si="2"/>
        <v>0</v>
      </c>
      <c r="J107" s="115"/>
      <c r="K107" s="116">
        <f t="shared" si="3"/>
        <v>0</v>
      </c>
      <c r="L107" s="115"/>
      <c r="M107" s="116">
        <f t="shared" si="4"/>
        <v>0</v>
      </c>
      <c r="N107" s="115"/>
      <c r="O107" s="116">
        <f t="shared" si="5"/>
        <v>0</v>
      </c>
      <c r="P107" s="115"/>
      <c r="Q107" s="116">
        <f t="shared" si="6"/>
        <v>0</v>
      </c>
      <c r="R107" s="115"/>
      <c r="S107" s="116">
        <f t="shared" si="7"/>
        <v>0</v>
      </c>
      <c r="T107" s="115"/>
      <c r="U107" s="116">
        <f t="shared" si="8"/>
        <v>0</v>
      </c>
      <c r="V107" s="115"/>
      <c r="W107" s="116">
        <f t="shared" si="9"/>
        <v>0</v>
      </c>
      <c r="X107" s="115"/>
      <c r="Y107" s="116">
        <f t="shared" si="10"/>
        <v>0</v>
      </c>
      <c r="Z107" s="115"/>
      <c r="AA107" s="116">
        <f t="shared" si="11"/>
        <v>0</v>
      </c>
      <c r="AB107" s="115"/>
      <c r="AC107" s="116">
        <f t="shared" si="12"/>
        <v>0</v>
      </c>
      <c r="AD107" s="115"/>
      <c r="AE107" s="116">
        <f t="shared" si="13"/>
        <v>0</v>
      </c>
      <c r="AF107" s="115"/>
      <c r="AG107" s="116">
        <f t="shared" si="24"/>
        <v>0</v>
      </c>
      <c r="AH107" s="115"/>
      <c r="AI107" s="116">
        <f t="shared" si="14"/>
        <v>0</v>
      </c>
      <c r="AJ107" s="115"/>
      <c r="AK107" s="116">
        <f t="shared" si="15"/>
        <v>0</v>
      </c>
      <c r="AL107" s="115"/>
      <c r="AM107" s="116">
        <f t="shared" si="16"/>
        <v>0</v>
      </c>
      <c r="AN107" s="115"/>
      <c r="AO107" s="116">
        <f t="shared" si="17"/>
        <v>0</v>
      </c>
      <c r="AP107" s="115"/>
      <c r="AQ107" s="116">
        <f t="shared" si="18"/>
        <v>0</v>
      </c>
      <c r="AR107" s="115"/>
      <c r="AS107" s="116">
        <f t="shared" si="19"/>
        <v>0</v>
      </c>
      <c r="AT107" s="115"/>
      <c r="AU107" s="116">
        <f t="shared" si="20"/>
        <v>0</v>
      </c>
      <c r="AV107" s="115"/>
      <c r="AW107" s="116">
        <f t="shared" si="42"/>
        <v>0</v>
      </c>
      <c r="AX107" s="115"/>
      <c r="AY107" s="116">
        <f t="shared" si="22"/>
        <v>0</v>
      </c>
      <c r="AZ107" s="115"/>
      <c r="BA107" s="116">
        <f t="shared" si="42"/>
        <v>0</v>
      </c>
      <c r="BB107" s="115"/>
      <c r="BC107" s="116">
        <f t="shared" si="26"/>
        <v>0</v>
      </c>
      <c r="BD107" s="5">
        <f t="shared" si="39"/>
        <v>0</v>
      </c>
      <c r="BE107" s="109">
        <f t="shared" si="23"/>
        <v>0</v>
      </c>
      <c r="BF107" s="10">
        <f t="shared" si="27"/>
        <v>2</v>
      </c>
      <c r="BG107" s="5">
        <f t="shared" si="28"/>
        <v>0</v>
      </c>
      <c r="BH107" s="315" t="str">
        <f t="shared" si="29"/>
        <v/>
      </c>
      <c r="BI107" s="315" t="str">
        <f t="shared" si="30"/>
        <v/>
      </c>
      <c r="BJ107" s="315"/>
      <c r="BK107" s="109">
        <f t="shared" si="31"/>
        <v>0</v>
      </c>
      <c r="BL107" s="5">
        <f t="shared" si="32"/>
        <v>0</v>
      </c>
      <c r="BM107" s="188">
        <f t="shared" si="33"/>
        <v>0</v>
      </c>
      <c r="BN107" s="59">
        <f t="shared" si="34"/>
        <v>0</v>
      </c>
      <c r="BO107" s="136">
        <f t="shared" si="35"/>
        <v>0</v>
      </c>
      <c r="BP107" s="59">
        <f t="shared" si="36"/>
        <v>0</v>
      </c>
      <c r="BQ107" s="136">
        <f t="shared" si="37"/>
        <v>0</v>
      </c>
      <c r="BR107" s="59">
        <f t="shared" si="38"/>
        <v>0</v>
      </c>
      <c r="BS107" s="81"/>
      <c r="BT107" s="53"/>
      <c r="BU107" s="53"/>
      <c r="BV107" s="53"/>
      <c r="BW107" s="53"/>
      <c r="BX107" s="356"/>
    </row>
    <row r="108" spans="1:76" ht="12.75" customHeight="1" x14ac:dyDescent="0.2">
      <c r="A108" s="3"/>
      <c r="B108" s="5">
        <f t="shared" si="40"/>
        <v>45</v>
      </c>
      <c r="C108" s="364"/>
      <c r="D108" s="365"/>
      <c r="E108" s="359"/>
      <c r="F108" s="115"/>
      <c r="G108" s="116">
        <f t="shared" si="1"/>
        <v>0</v>
      </c>
      <c r="H108" s="115"/>
      <c r="I108" s="116">
        <f t="shared" si="2"/>
        <v>0</v>
      </c>
      <c r="J108" s="115"/>
      <c r="K108" s="116">
        <f t="shared" si="3"/>
        <v>0</v>
      </c>
      <c r="L108" s="115"/>
      <c r="M108" s="116">
        <f t="shared" si="4"/>
        <v>0</v>
      </c>
      <c r="N108" s="115"/>
      <c r="O108" s="116">
        <f t="shared" si="5"/>
        <v>0</v>
      </c>
      <c r="P108" s="115"/>
      <c r="Q108" s="116">
        <f t="shared" si="6"/>
        <v>0</v>
      </c>
      <c r="R108" s="115"/>
      <c r="S108" s="116">
        <f t="shared" si="7"/>
        <v>0</v>
      </c>
      <c r="T108" s="115"/>
      <c r="U108" s="116">
        <f t="shared" si="8"/>
        <v>0</v>
      </c>
      <c r="V108" s="115"/>
      <c r="W108" s="116">
        <f t="shared" si="9"/>
        <v>0</v>
      </c>
      <c r="X108" s="115"/>
      <c r="Y108" s="116">
        <f t="shared" si="10"/>
        <v>0</v>
      </c>
      <c r="Z108" s="115"/>
      <c r="AA108" s="116">
        <f t="shared" si="11"/>
        <v>0</v>
      </c>
      <c r="AB108" s="115"/>
      <c r="AC108" s="116">
        <f t="shared" si="12"/>
        <v>0</v>
      </c>
      <c r="AD108" s="115"/>
      <c r="AE108" s="116">
        <f t="shared" si="13"/>
        <v>0</v>
      </c>
      <c r="AF108" s="115"/>
      <c r="AG108" s="116">
        <f t="shared" si="24"/>
        <v>0</v>
      </c>
      <c r="AH108" s="115"/>
      <c r="AI108" s="116">
        <f t="shared" si="14"/>
        <v>0</v>
      </c>
      <c r="AJ108" s="115"/>
      <c r="AK108" s="116">
        <f t="shared" si="15"/>
        <v>0</v>
      </c>
      <c r="AL108" s="115"/>
      <c r="AM108" s="116">
        <f t="shared" si="16"/>
        <v>0</v>
      </c>
      <c r="AN108" s="115"/>
      <c r="AO108" s="116">
        <f t="shared" si="17"/>
        <v>0</v>
      </c>
      <c r="AP108" s="115"/>
      <c r="AQ108" s="116">
        <f t="shared" si="18"/>
        <v>0</v>
      </c>
      <c r="AR108" s="115"/>
      <c r="AS108" s="116">
        <f t="shared" si="19"/>
        <v>0</v>
      </c>
      <c r="AT108" s="115"/>
      <c r="AU108" s="116">
        <f t="shared" si="20"/>
        <v>0</v>
      </c>
      <c r="AV108" s="115"/>
      <c r="AW108" s="116">
        <f t="shared" si="42"/>
        <v>0</v>
      </c>
      <c r="AX108" s="115"/>
      <c r="AY108" s="116">
        <f t="shared" si="22"/>
        <v>0</v>
      </c>
      <c r="AZ108" s="115"/>
      <c r="BA108" s="116">
        <f t="shared" si="42"/>
        <v>0</v>
      </c>
      <c r="BB108" s="115"/>
      <c r="BC108" s="116">
        <f t="shared" si="26"/>
        <v>0</v>
      </c>
      <c r="BD108" s="5">
        <f t="shared" si="39"/>
        <v>0</v>
      </c>
      <c r="BE108" s="109">
        <f t="shared" si="23"/>
        <v>0</v>
      </c>
      <c r="BF108" s="10">
        <f t="shared" si="27"/>
        <v>2</v>
      </c>
      <c r="BG108" s="5">
        <f t="shared" si="28"/>
        <v>0</v>
      </c>
      <c r="BH108" s="315" t="str">
        <f t="shared" si="29"/>
        <v/>
      </c>
      <c r="BI108" s="315" t="str">
        <f t="shared" si="30"/>
        <v/>
      </c>
      <c r="BJ108" s="315"/>
      <c r="BK108" s="109">
        <f t="shared" si="31"/>
        <v>0</v>
      </c>
      <c r="BL108" s="5">
        <f t="shared" si="32"/>
        <v>0</v>
      </c>
      <c r="BM108" s="188">
        <f t="shared" si="33"/>
        <v>0</v>
      </c>
      <c r="BN108" s="59">
        <f t="shared" si="34"/>
        <v>0</v>
      </c>
      <c r="BO108" s="136">
        <f t="shared" si="35"/>
        <v>0</v>
      </c>
      <c r="BP108" s="59">
        <f t="shared" si="36"/>
        <v>0</v>
      </c>
      <c r="BQ108" s="136">
        <f t="shared" si="37"/>
        <v>0</v>
      </c>
      <c r="BR108" s="59">
        <f t="shared" si="38"/>
        <v>0</v>
      </c>
      <c r="BS108" s="81"/>
      <c r="BT108" s="53"/>
      <c r="BU108" s="53"/>
      <c r="BV108" s="53"/>
      <c r="BW108" s="53"/>
      <c r="BX108" s="356"/>
    </row>
    <row r="109" spans="1:76" ht="12.75" customHeight="1" x14ac:dyDescent="0.2">
      <c r="A109" s="3"/>
      <c r="B109" s="5">
        <f t="shared" si="40"/>
        <v>46</v>
      </c>
      <c r="C109" s="364"/>
      <c r="D109" s="365"/>
      <c r="E109" s="359"/>
      <c r="F109" s="115"/>
      <c r="G109" s="116">
        <f t="shared" si="1"/>
        <v>0</v>
      </c>
      <c r="H109" s="115"/>
      <c r="I109" s="116">
        <f t="shared" si="2"/>
        <v>0</v>
      </c>
      <c r="J109" s="115"/>
      <c r="K109" s="116">
        <f t="shared" si="3"/>
        <v>0</v>
      </c>
      <c r="L109" s="115"/>
      <c r="M109" s="116">
        <f t="shared" si="4"/>
        <v>0</v>
      </c>
      <c r="N109" s="115"/>
      <c r="O109" s="116">
        <f t="shared" si="5"/>
        <v>0</v>
      </c>
      <c r="P109" s="115"/>
      <c r="Q109" s="116">
        <f t="shared" si="6"/>
        <v>0</v>
      </c>
      <c r="R109" s="115"/>
      <c r="S109" s="116">
        <f t="shared" si="7"/>
        <v>0</v>
      </c>
      <c r="T109" s="115"/>
      <c r="U109" s="116">
        <f t="shared" si="8"/>
        <v>0</v>
      </c>
      <c r="V109" s="115"/>
      <c r="W109" s="116">
        <f t="shared" si="9"/>
        <v>0</v>
      </c>
      <c r="X109" s="115"/>
      <c r="Y109" s="116">
        <f t="shared" si="10"/>
        <v>0</v>
      </c>
      <c r="Z109" s="115"/>
      <c r="AA109" s="116">
        <f t="shared" si="11"/>
        <v>0</v>
      </c>
      <c r="AB109" s="115"/>
      <c r="AC109" s="116">
        <f t="shared" si="12"/>
        <v>0</v>
      </c>
      <c r="AD109" s="115"/>
      <c r="AE109" s="116">
        <f t="shared" si="13"/>
        <v>0</v>
      </c>
      <c r="AF109" s="115"/>
      <c r="AG109" s="116">
        <f t="shared" si="24"/>
        <v>0</v>
      </c>
      <c r="AH109" s="115"/>
      <c r="AI109" s="116">
        <f t="shared" si="14"/>
        <v>0</v>
      </c>
      <c r="AJ109" s="115"/>
      <c r="AK109" s="116">
        <f t="shared" si="15"/>
        <v>0</v>
      </c>
      <c r="AL109" s="115"/>
      <c r="AM109" s="116">
        <f t="shared" si="16"/>
        <v>0</v>
      </c>
      <c r="AN109" s="115"/>
      <c r="AO109" s="116">
        <f t="shared" si="17"/>
        <v>0</v>
      </c>
      <c r="AP109" s="115"/>
      <c r="AQ109" s="116">
        <f t="shared" si="18"/>
        <v>0</v>
      </c>
      <c r="AR109" s="115"/>
      <c r="AS109" s="116">
        <f t="shared" si="19"/>
        <v>0</v>
      </c>
      <c r="AT109" s="115"/>
      <c r="AU109" s="116">
        <f t="shared" si="20"/>
        <v>0</v>
      </c>
      <c r="AV109" s="115"/>
      <c r="AW109" s="116">
        <f t="shared" si="42"/>
        <v>0</v>
      </c>
      <c r="AX109" s="115"/>
      <c r="AY109" s="116">
        <f t="shared" si="22"/>
        <v>0</v>
      </c>
      <c r="AZ109" s="115"/>
      <c r="BA109" s="116">
        <f t="shared" si="42"/>
        <v>0</v>
      </c>
      <c r="BB109" s="115"/>
      <c r="BC109" s="116">
        <f t="shared" si="26"/>
        <v>0</v>
      </c>
      <c r="BD109" s="5">
        <f t="shared" si="39"/>
        <v>0</v>
      </c>
      <c r="BE109" s="109">
        <f t="shared" si="23"/>
        <v>0</v>
      </c>
      <c r="BF109" s="10">
        <f t="shared" si="27"/>
        <v>2</v>
      </c>
      <c r="BG109" s="5">
        <f t="shared" si="28"/>
        <v>0</v>
      </c>
      <c r="BH109" s="315" t="str">
        <f t="shared" si="29"/>
        <v/>
      </c>
      <c r="BI109" s="315" t="str">
        <f t="shared" si="30"/>
        <v/>
      </c>
      <c r="BJ109" s="315"/>
      <c r="BK109" s="109">
        <f t="shared" si="31"/>
        <v>0</v>
      </c>
      <c r="BL109" s="5">
        <f t="shared" si="32"/>
        <v>0</v>
      </c>
      <c r="BM109" s="188">
        <f t="shared" si="33"/>
        <v>0</v>
      </c>
      <c r="BN109" s="59">
        <f t="shared" si="34"/>
        <v>0</v>
      </c>
      <c r="BO109" s="136">
        <f t="shared" si="35"/>
        <v>0</v>
      </c>
      <c r="BP109" s="59">
        <f t="shared" si="36"/>
        <v>0</v>
      </c>
      <c r="BQ109" s="136">
        <f t="shared" si="37"/>
        <v>0</v>
      </c>
      <c r="BR109" s="59">
        <f t="shared" si="38"/>
        <v>0</v>
      </c>
      <c r="BS109" s="81"/>
      <c r="BT109" s="53"/>
      <c r="BU109" s="53"/>
      <c r="BV109" s="53"/>
      <c r="BW109" s="53"/>
      <c r="BX109" s="356"/>
    </row>
    <row r="110" spans="1:76" ht="12.75" customHeight="1" x14ac:dyDescent="0.2">
      <c r="A110" s="3"/>
      <c r="B110" s="5">
        <v>47</v>
      </c>
      <c r="C110" s="364"/>
      <c r="D110" s="365"/>
      <c r="E110" s="359"/>
      <c r="F110" s="115"/>
      <c r="G110" s="116">
        <f t="shared" si="1"/>
        <v>0</v>
      </c>
      <c r="H110" s="115"/>
      <c r="I110" s="116">
        <f t="shared" si="2"/>
        <v>0</v>
      </c>
      <c r="J110" s="115"/>
      <c r="K110" s="116">
        <f t="shared" si="3"/>
        <v>0</v>
      </c>
      <c r="L110" s="115"/>
      <c r="M110" s="116">
        <f t="shared" si="4"/>
        <v>0</v>
      </c>
      <c r="N110" s="115"/>
      <c r="O110" s="116">
        <f t="shared" si="5"/>
        <v>0</v>
      </c>
      <c r="P110" s="115"/>
      <c r="Q110" s="116">
        <f t="shared" si="6"/>
        <v>0</v>
      </c>
      <c r="R110" s="115"/>
      <c r="S110" s="116">
        <f t="shared" si="7"/>
        <v>0</v>
      </c>
      <c r="T110" s="115"/>
      <c r="U110" s="116">
        <f t="shared" si="8"/>
        <v>0</v>
      </c>
      <c r="V110" s="115"/>
      <c r="W110" s="116">
        <f t="shared" si="9"/>
        <v>0</v>
      </c>
      <c r="X110" s="115"/>
      <c r="Y110" s="116">
        <f t="shared" si="10"/>
        <v>0</v>
      </c>
      <c r="Z110" s="115"/>
      <c r="AA110" s="116">
        <f t="shared" si="11"/>
        <v>0</v>
      </c>
      <c r="AB110" s="115"/>
      <c r="AC110" s="116">
        <f t="shared" si="12"/>
        <v>0</v>
      </c>
      <c r="AD110" s="115"/>
      <c r="AE110" s="116">
        <f t="shared" si="13"/>
        <v>0</v>
      </c>
      <c r="AF110" s="115"/>
      <c r="AG110" s="116">
        <f t="shared" si="24"/>
        <v>0</v>
      </c>
      <c r="AH110" s="115"/>
      <c r="AI110" s="116">
        <f t="shared" si="14"/>
        <v>0</v>
      </c>
      <c r="AJ110" s="115"/>
      <c r="AK110" s="116">
        <f t="shared" si="15"/>
        <v>0</v>
      </c>
      <c r="AL110" s="115"/>
      <c r="AM110" s="116">
        <f t="shared" si="16"/>
        <v>0</v>
      </c>
      <c r="AN110" s="115"/>
      <c r="AO110" s="116">
        <f t="shared" si="17"/>
        <v>0</v>
      </c>
      <c r="AP110" s="115"/>
      <c r="AQ110" s="116">
        <f t="shared" si="18"/>
        <v>0</v>
      </c>
      <c r="AR110" s="115"/>
      <c r="AS110" s="116">
        <f t="shared" si="19"/>
        <v>0</v>
      </c>
      <c r="AT110" s="115"/>
      <c r="AU110" s="116">
        <f t="shared" si="20"/>
        <v>0</v>
      </c>
      <c r="AV110" s="115"/>
      <c r="AW110" s="116">
        <f t="shared" si="42"/>
        <v>0</v>
      </c>
      <c r="AX110" s="115"/>
      <c r="AY110" s="116">
        <f t="shared" si="22"/>
        <v>0</v>
      </c>
      <c r="AZ110" s="115"/>
      <c r="BA110" s="116">
        <f t="shared" si="42"/>
        <v>0</v>
      </c>
      <c r="BB110" s="115"/>
      <c r="BC110" s="116">
        <f t="shared" si="26"/>
        <v>0</v>
      </c>
      <c r="BD110" s="5">
        <f t="shared" si="39"/>
        <v>0</v>
      </c>
      <c r="BE110" s="109">
        <f t="shared" si="23"/>
        <v>0</v>
      </c>
      <c r="BF110" s="10">
        <f t="shared" si="27"/>
        <v>2</v>
      </c>
      <c r="BG110" s="5">
        <f t="shared" si="28"/>
        <v>0</v>
      </c>
      <c r="BH110" s="315" t="str">
        <f t="shared" si="29"/>
        <v/>
      </c>
      <c r="BI110" s="315" t="str">
        <f t="shared" si="30"/>
        <v/>
      </c>
      <c r="BJ110" s="315"/>
      <c r="BK110" s="109">
        <f t="shared" si="31"/>
        <v>0</v>
      </c>
      <c r="BL110" s="5">
        <f t="shared" si="32"/>
        <v>0</v>
      </c>
      <c r="BM110" s="188">
        <f t="shared" si="33"/>
        <v>0</v>
      </c>
      <c r="BN110" s="59">
        <f t="shared" si="34"/>
        <v>0</v>
      </c>
      <c r="BO110" s="136">
        <f t="shared" si="35"/>
        <v>0</v>
      </c>
      <c r="BP110" s="59">
        <f t="shared" si="36"/>
        <v>0</v>
      </c>
      <c r="BQ110" s="136">
        <f t="shared" si="37"/>
        <v>0</v>
      </c>
      <c r="BR110" s="59">
        <f t="shared" si="38"/>
        <v>0</v>
      </c>
      <c r="BS110" s="81"/>
      <c r="BT110" s="53"/>
      <c r="BU110" s="53"/>
      <c r="BV110" s="53"/>
      <c r="BW110" s="53"/>
      <c r="BX110" s="356"/>
    </row>
    <row r="111" spans="1:76" s="141" customFormat="1" ht="12.75" customHeight="1" thickBot="1" x14ac:dyDescent="0.25">
      <c r="B111" s="142"/>
      <c r="C111" s="433"/>
      <c r="D111" s="433"/>
      <c r="E111" s="143"/>
      <c r="F111" s="167">
        <v>1</v>
      </c>
      <c r="G111" s="168"/>
      <c r="H111" s="167">
        <f>F111+1</f>
        <v>2</v>
      </c>
      <c r="I111" s="167"/>
      <c r="J111" s="167">
        <f t="shared" ref="J111:BB111" si="43">H111+1</f>
        <v>3</v>
      </c>
      <c r="K111" s="167"/>
      <c r="L111" s="167">
        <f t="shared" si="43"/>
        <v>4</v>
      </c>
      <c r="M111" s="167"/>
      <c r="N111" s="167">
        <f t="shared" si="43"/>
        <v>5</v>
      </c>
      <c r="O111" s="167"/>
      <c r="P111" s="167">
        <f t="shared" si="43"/>
        <v>6</v>
      </c>
      <c r="Q111" s="167"/>
      <c r="R111" s="167">
        <f t="shared" si="43"/>
        <v>7</v>
      </c>
      <c r="S111" s="167"/>
      <c r="T111" s="167">
        <f t="shared" si="43"/>
        <v>8</v>
      </c>
      <c r="U111" s="167"/>
      <c r="V111" s="167">
        <f t="shared" si="43"/>
        <v>9</v>
      </c>
      <c r="W111" s="167"/>
      <c r="X111" s="167">
        <f t="shared" si="43"/>
        <v>10</v>
      </c>
      <c r="Y111" s="167"/>
      <c r="Z111" s="167">
        <f t="shared" si="43"/>
        <v>11</v>
      </c>
      <c r="AA111" s="167"/>
      <c r="AB111" s="167">
        <f t="shared" si="43"/>
        <v>12</v>
      </c>
      <c r="AC111" s="167"/>
      <c r="AD111" s="167">
        <f t="shared" si="43"/>
        <v>13</v>
      </c>
      <c r="AE111" s="167"/>
      <c r="AF111" s="167">
        <f t="shared" si="43"/>
        <v>14</v>
      </c>
      <c r="AG111" s="167"/>
      <c r="AH111" s="167">
        <f t="shared" si="43"/>
        <v>15</v>
      </c>
      <c r="AI111" s="167"/>
      <c r="AJ111" s="167">
        <f t="shared" si="43"/>
        <v>16</v>
      </c>
      <c r="AK111" s="167"/>
      <c r="AL111" s="167">
        <f t="shared" si="43"/>
        <v>17</v>
      </c>
      <c r="AM111" s="167"/>
      <c r="AN111" s="167">
        <f t="shared" si="43"/>
        <v>18</v>
      </c>
      <c r="AO111" s="167"/>
      <c r="AP111" s="167">
        <f t="shared" si="43"/>
        <v>19</v>
      </c>
      <c r="AQ111" s="167"/>
      <c r="AR111" s="167">
        <f t="shared" si="43"/>
        <v>20</v>
      </c>
      <c r="AS111" s="167"/>
      <c r="AT111" s="167">
        <f t="shared" si="43"/>
        <v>21</v>
      </c>
      <c r="AU111" s="167"/>
      <c r="AV111" s="167">
        <f t="shared" si="43"/>
        <v>22</v>
      </c>
      <c r="AW111" s="167"/>
      <c r="AX111" s="167">
        <f t="shared" si="43"/>
        <v>23</v>
      </c>
      <c r="AY111" s="167"/>
      <c r="AZ111" s="167">
        <f t="shared" si="43"/>
        <v>24</v>
      </c>
      <c r="BA111" s="167"/>
      <c r="BB111" s="167">
        <f t="shared" si="43"/>
        <v>25</v>
      </c>
      <c r="BC111" s="143"/>
      <c r="BD111" s="142"/>
      <c r="BE111" s="142"/>
      <c r="BF111" s="142"/>
      <c r="BG111" s="142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5"/>
      <c r="BT111" s="144"/>
      <c r="BU111" s="144"/>
      <c r="BV111" s="144"/>
      <c r="BW111" s="144"/>
      <c r="BX111" s="146"/>
    </row>
    <row r="112" spans="1:76" ht="12.75" customHeight="1" thickBot="1" x14ac:dyDescent="0.25">
      <c r="B112" s="3"/>
      <c r="C112" s="372" t="s">
        <v>42</v>
      </c>
      <c r="D112" s="434"/>
      <c r="E112" s="373"/>
      <c r="F112" s="117">
        <f>SUMIF($E$64:$E$110,"=P",G64:G110)</f>
        <v>0</v>
      </c>
      <c r="G112" s="118"/>
      <c r="H112" s="117">
        <f>SUMIF($E$64:$E$110,"=P",I64:I110)</f>
        <v>0</v>
      </c>
      <c r="I112" s="117"/>
      <c r="J112" s="117">
        <f>SUMIF($E$64:$E$110,"=P",K64:K110)</f>
        <v>0</v>
      </c>
      <c r="K112" s="117"/>
      <c r="L112" s="117">
        <f>SUMIF($E$64:$E$110,"=P",M64:M110)</f>
        <v>0</v>
      </c>
      <c r="M112" s="117"/>
      <c r="N112" s="117">
        <f>SUMIF($E$64:$E$110,"=P",O64:O110)</f>
        <v>0</v>
      </c>
      <c r="O112" s="117"/>
      <c r="P112" s="117">
        <f>SUMIF($E$64:$E$110,"=P",Q64:Q110)</f>
        <v>0</v>
      </c>
      <c r="Q112" s="117"/>
      <c r="R112" s="117">
        <f>SUMIF($E$64:$E$110,"=P",S64:S110)</f>
        <v>0</v>
      </c>
      <c r="S112" s="117"/>
      <c r="T112" s="117">
        <f>SUMIF($E$64:$E$110,"=P",U64:U110)</f>
        <v>0</v>
      </c>
      <c r="U112" s="117"/>
      <c r="V112" s="117">
        <f>SUMIF($E$64:$E$110,"=P",W64:W110)</f>
        <v>0</v>
      </c>
      <c r="W112" s="117"/>
      <c r="X112" s="117">
        <f>SUMIF($E$64:$E$110,"=P",Y64:Y110)</f>
        <v>0</v>
      </c>
      <c r="Y112" s="117"/>
      <c r="Z112" s="117">
        <f>SUMIF($E$64:$E$110,"=P",AA64:AA110)</f>
        <v>0</v>
      </c>
      <c r="AA112" s="117">
        <f t="shared" ref="AA112:AB112" si="44">SUMIF($E$64:$E$110,"=P",AB64:AB110)</f>
        <v>0</v>
      </c>
      <c r="AB112" s="117">
        <f t="shared" si="44"/>
        <v>0</v>
      </c>
      <c r="AC112" s="117">
        <f>SUMIF($E$64:$E$110,"=P",AD64:AD110)</f>
        <v>0</v>
      </c>
      <c r="AD112" s="117">
        <f>SUMIF($E$64:$E$110,"=P",AE64:AE110)</f>
        <v>0</v>
      </c>
      <c r="AE112" s="117"/>
      <c r="AF112" s="117">
        <f>SUMIF($E$64:$E$110,"=P",AG64:AG110)</f>
        <v>0</v>
      </c>
      <c r="AG112" s="117"/>
      <c r="AH112" s="117">
        <f>SUMIF($E$64:$E$110,"=P",AI64:AI110)</f>
        <v>0</v>
      </c>
      <c r="AI112" s="117"/>
      <c r="AJ112" s="117">
        <f>SUMIF($E$64:$E$110,"=P",AK64:AK110)</f>
        <v>0</v>
      </c>
      <c r="AK112" s="117"/>
      <c r="AL112" s="117">
        <f>SUMIF($E$64:$E$110,"=P",AM64:AM110)</f>
        <v>0</v>
      </c>
      <c r="AM112" s="117"/>
      <c r="AN112" s="117">
        <f>SUMIF($E$64:$E$110,"=P",AO64:AO110)</f>
        <v>0</v>
      </c>
      <c r="AO112" s="117"/>
      <c r="AP112" s="117">
        <f>SUMIF($E$64:$E$110,"=P",AQ64:AQ110)</f>
        <v>0</v>
      </c>
      <c r="AQ112" s="117"/>
      <c r="AR112" s="117">
        <f>SUMIF($E$64:$E$110,"=P",AS64:AS110)</f>
        <v>0</v>
      </c>
      <c r="AS112" s="117"/>
      <c r="AT112" s="117">
        <f>SUMIF($E$64:$E$110,"=P",AU64:AU110)</f>
        <v>0</v>
      </c>
      <c r="AU112" s="117"/>
      <c r="AV112" s="117">
        <f>SUMIF($E$64:$E$110,"=P",AW64:AW110)</f>
        <v>0</v>
      </c>
      <c r="AW112" s="117">
        <f t="shared" ref="AW112:BA112" si="45">SUMIF($E$64:$E$110,"=P",AX64:AX110)</f>
        <v>0</v>
      </c>
      <c r="AX112" s="117">
        <f t="shared" si="45"/>
        <v>0</v>
      </c>
      <c r="AY112" s="117">
        <f t="shared" si="45"/>
        <v>0</v>
      </c>
      <c r="AZ112" s="117">
        <f t="shared" si="45"/>
        <v>0</v>
      </c>
      <c r="BA112" s="117">
        <f t="shared" si="45"/>
        <v>0</v>
      </c>
      <c r="BB112" s="117">
        <f>SUMIF($E$64:$E$110,"=P",BC64:BC110)</f>
        <v>0</v>
      </c>
      <c r="BC112" s="117"/>
      <c r="BD112" s="7"/>
      <c r="BE112" s="124" t="s">
        <v>25</v>
      </c>
      <c r="BF112" s="128" t="s">
        <v>24</v>
      </c>
      <c r="BG112" s="130" t="s">
        <v>44</v>
      </c>
      <c r="BH112" s="182"/>
      <c r="BI112" s="182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98"/>
      <c r="BT112" s="356"/>
      <c r="BU112" s="356"/>
      <c r="BV112" s="356"/>
      <c r="BW112" s="356"/>
    </row>
    <row r="113" spans="2:94" ht="12.75" customHeight="1" thickBot="1" x14ac:dyDescent="0.25">
      <c r="B113" s="3"/>
      <c r="C113" s="432" t="s">
        <v>28</v>
      </c>
      <c r="D113" s="432"/>
      <c r="E113" s="432"/>
      <c r="F113" s="9" t="e">
        <f>(F112*100)/(C17*F11)</f>
        <v>#DIV/0!</v>
      </c>
      <c r="G113" s="40"/>
      <c r="H113" s="9" t="e">
        <f>(H112*100)/(C18*F11)</f>
        <v>#DIV/0!</v>
      </c>
      <c r="I113" s="9"/>
      <c r="J113" s="9" t="e">
        <f>(J112*100)/(C19*F11)</f>
        <v>#DIV/0!</v>
      </c>
      <c r="K113" s="9"/>
      <c r="L113" s="9" t="e">
        <f>(L112*100)/(C20*F11)</f>
        <v>#DIV/0!</v>
      </c>
      <c r="M113" s="9"/>
      <c r="N113" s="9" t="e">
        <f>(N112*100)/(C21*F11)</f>
        <v>#DIV/0!</v>
      </c>
      <c r="O113" s="9"/>
      <c r="P113" s="9" t="e">
        <f>(P112*100)/(C22*F11)</f>
        <v>#DIV/0!</v>
      </c>
      <c r="Q113" s="9"/>
      <c r="R113" s="9" t="e">
        <f>(R112*100)/(C23*F11)</f>
        <v>#DIV/0!</v>
      </c>
      <c r="S113" s="9"/>
      <c r="T113" s="9" t="e">
        <f>(T112*100)/(C24*F11)</f>
        <v>#DIV/0!</v>
      </c>
      <c r="U113" s="9"/>
      <c r="V113" s="9" t="e">
        <f>(V112*100)/(C25*F11)</f>
        <v>#DIV/0!</v>
      </c>
      <c r="W113" s="9"/>
      <c r="X113" s="9" t="e">
        <f>(X112*100)/(C26*F11)</f>
        <v>#DIV/0!</v>
      </c>
      <c r="Y113" s="9"/>
      <c r="Z113" s="9" t="e">
        <f>(Z112*100)/(C27*F11)</f>
        <v>#DIV/0!</v>
      </c>
      <c r="AA113" s="9"/>
      <c r="AB113" s="9" t="e">
        <f>(AB112*100)/(C28*F11)</f>
        <v>#DIV/0!</v>
      </c>
      <c r="AC113" s="9"/>
      <c r="AD113" s="9" t="e">
        <f>(AD112*100)/(C29*F11)</f>
        <v>#DIV/0!</v>
      </c>
      <c r="AE113" s="9"/>
      <c r="AF113" s="9" t="e">
        <f>(AF112*100)/(C30*F11)</f>
        <v>#DIV/0!</v>
      </c>
      <c r="AG113" s="9"/>
      <c r="AH113" s="9" t="e">
        <f>(AH112*100)/(C31*F11)</f>
        <v>#DIV/0!</v>
      </c>
      <c r="AI113" s="10"/>
      <c r="AJ113" s="9" t="e">
        <f>(AJ112*100)/(C32*F11)</f>
        <v>#DIV/0!</v>
      </c>
      <c r="AK113" s="10"/>
      <c r="AL113" s="9" t="e">
        <f>(AL112*100)/(C33*F11)</f>
        <v>#DIV/0!</v>
      </c>
      <c r="AM113" s="10"/>
      <c r="AN113" s="9" t="e">
        <f>(AN112*100)/(C34*F11)</f>
        <v>#DIV/0!</v>
      </c>
      <c r="AO113" s="10"/>
      <c r="AP113" s="9" t="e">
        <f>(AP112*100)/(C35*F11)</f>
        <v>#DIV/0!</v>
      </c>
      <c r="AQ113" s="10"/>
      <c r="AR113" s="9" t="e">
        <f>(AR112*100)/(C36*F11)</f>
        <v>#DIV/0!</v>
      </c>
      <c r="AS113" s="10"/>
      <c r="AT113" s="9" t="e">
        <f>(AT112*100)/(C37*F11)</f>
        <v>#DIV/0!</v>
      </c>
      <c r="AU113" s="10"/>
      <c r="AV113" s="9" t="e">
        <f>(AV112*100)/(C38*F11)</f>
        <v>#DIV/0!</v>
      </c>
      <c r="AW113" s="10"/>
      <c r="AX113" s="9" t="e">
        <f>(AX112*100)/(C39*F11)</f>
        <v>#DIV/0!</v>
      </c>
      <c r="AY113" s="10"/>
      <c r="AZ113" s="9" t="e">
        <f>(AZ112*100)/(C40*F11)</f>
        <v>#DIV/0!</v>
      </c>
      <c r="BA113" s="10"/>
      <c r="BB113" s="9" t="e">
        <f>(BB112*100)/(C41*F11)</f>
        <v>#DIV/0!</v>
      </c>
      <c r="BC113" s="10"/>
      <c r="BD113" s="7"/>
      <c r="BE113" s="125" t="e">
        <f>SUM(BE64:BE110)/COUNTIF(BE64:BE110,"&gt;0")</f>
        <v>#DIV/0!</v>
      </c>
      <c r="BF113" s="129" t="e">
        <f>SUMIF($E$64:$E$110,"=P",$BF$64:$BF$110)/COUNTIF($E$64:$E$110,"=P")</f>
        <v>#DIV/0!</v>
      </c>
      <c r="BG113" s="131" t="e">
        <f>IF(BE113&lt;=25%,"B",IF(BE113&lt;=50%,"MB",IF(BE113&lt;=75%,"MA",IF(BE113&lt;=100%,"A"))))</f>
        <v>#DIV/0!</v>
      </c>
      <c r="BH113" s="182"/>
      <c r="BI113" s="182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98"/>
      <c r="BT113" s="356"/>
      <c r="BU113" s="356"/>
      <c r="BV113" s="356"/>
      <c r="BW113" s="356"/>
    </row>
    <row r="114" spans="2:94" ht="12.75" customHeight="1" x14ac:dyDescent="0.2">
      <c r="B114" s="356"/>
      <c r="C114" s="87"/>
      <c r="D114" s="87"/>
      <c r="E114" s="87"/>
      <c r="F114" s="105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7"/>
      <c r="AJ114" s="105"/>
      <c r="AK114" s="107"/>
      <c r="AL114" s="105"/>
      <c r="AM114" s="107"/>
      <c r="AN114" s="105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356"/>
      <c r="BE114" s="126"/>
      <c r="BF114" s="127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98"/>
      <c r="BT114" s="356"/>
      <c r="BU114" s="356"/>
      <c r="BV114" s="356"/>
      <c r="BW114" s="356"/>
      <c r="CO114" s="207"/>
    </row>
    <row r="115" spans="2:94" ht="12.75" customHeight="1" x14ac:dyDescent="0.25">
      <c r="C115" s="427" t="s">
        <v>56</v>
      </c>
      <c r="D115" s="428"/>
      <c r="E115" s="429"/>
      <c r="F115" s="43" t="e">
        <f>AVERAGE(F113:J113)</f>
        <v>#DIV/0!</v>
      </c>
      <c r="G115" s="43"/>
      <c r="H115" s="43" t="e">
        <f>AVERAGE(L113:N113)</f>
        <v>#DIV/0!</v>
      </c>
      <c r="I115" s="43"/>
      <c r="J115" s="43" t="e">
        <f>AVERAGE(P113:R113)</f>
        <v>#DIV/0!</v>
      </c>
      <c r="K115" s="43"/>
      <c r="L115" s="43" t="e">
        <f>AVERAGE(T113:V113)</f>
        <v>#DIV/0!</v>
      </c>
      <c r="M115" s="43"/>
      <c r="N115" s="43" t="e">
        <f>AVERAGE(X113:Z113)</f>
        <v>#DIV/0!</v>
      </c>
      <c r="O115" s="43"/>
      <c r="P115" s="43" t="e">
        <f>AVERAGE(AB113)</f>
        <v>#DIV/0!</v>
      </c>
      <c r="Q115" s="43"/>
      <c r="R115" s="43" t="e">
        <f>AVERAGE(AD113:AF113)</f>
        <v>#DIV/0!</v>
      </c>
      <c r="S115" s="43"/>
      <c r="T115" s="43" t="e">
        <f>AVERAGE(AH113)</f>
        <v>#DIV/0!</v>
      </c>
      <c r="U115" s="43"/>
      <c r="V115" s="43" t="e">
        <f>AVERAGE(AJ113)</f>
        <v>#DIV/0!</v>
      </c>
      <c r="W115" s="43"/>
      <c r="X115" s="43" t="e">
        <f>AVERAGE(AL113)</f>
        <v>#DIV/0!</v>
      </c>
      <c r="Y115" s="43"/>
      <c r="Z115" s="43" t="e">
        <f>AVERAGE(AN113:AP113)</f>
        <v>#DIV/0!</v>
      </c>
      <c r="AA115" s="43"/>
      <c r="AB115" s="321" t="e">
        <f>AVERAGE(AR113)</f>
        <v>#DIV/0!</v>
      </c>
      <c r="AC115" s="43"/>
      <c r="AD115" s="43" t="e">
        <f>AVERAGE(AT113:AV113)</f>
        <v>#DIV/0!</v>
      </c>
      <c r="AE115" s="43"/>
      <c r="AF115" s="43" t="e">
        <f>AVERAGE(AX113)</f>
        <v>#DIV/0!</v>
      </c>
      <c r="AG115" s="43"/>
      <c r="AH115" s="43" t="e">
        <f>AVERAGE(AZ113)</f>
        <v>#DIV/0!</v>
      </c>
      <c r="AI115" s="43"/>
      <c r="AJ115" s="43" t="e">
        <f>AVERAGE(BB113)</f>
        <v>#DIV/0!</v>
      </c>
      <c r="AK115" s="43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322"/>
      <c r="AY115" s="322"/>
      <c r="AZ115" s="322"/>
      <c r="BA115" s="46"/>
      <c r="BB115" s="46"/>
      <c r="BC115" s="46"/>
      <c r="BG115" s="68"/>
      <c r="BH115" s="68"/>
      <c r="BI115" s="68"/>
      <c r="BJ115" s="68"/>
      <c r="BK115" s="422"/>
      <c r="BL115" s="423"/>
      <c r="BM115" s="423"/>
      <c r="BN115" s="423"/>
      <c r="BO115" s="423"/>
      <c r="BP115" s="423"/>
      <c r="BQ115" s="423"/>
      <c r="BR115" s="423"/>
      <c r="BS115" s="99"/>
      <c r="CB115" s="42" t="s">
        <v>36</v>
      </c>
      <c r="CC115" s="42" t="s">
        <v>37</v>
      </c>
      <c r="CD115" s="42" t="s">
        <v>38</v>
      </c>
      <c r="CE115" s="42"/>
      <c r="CO115" s="42" t="str">
        <f>AP17</f>
        <v>Comparar</v>
      </c>
      <c r="CP115" s="42"/>
    </row>
    <row r="116" spans="2:94" s="34" customFormat="1" ht="12.75" customHeight="1" x14ac:dyDescent="0.2">
      <c r="C116" s="430"/>
      <c r="D116" s="431"/>
      <c r="E116" s="431"/>
      <c r="F116" s="35"/>
      <c r="G116" s="356"/>
      <c r="H116" s="356"/>
      <c r="I116" s="356"/>
      <c r="J116" s="356"/>
      <c r="K116" s="356"/>
      <c r="L116" s="356"/>
      <c r="M116" s="354"/>
      <c r="N116" s="425"/>
      <c r="O116" s="426"/>
      <c r="P116" s="426"/>
      <c r="Q116" s="426"/>
      <c r="R116" s="426"/>
      <c r="S116" s="354"/>
      <c r="T116" s="353"/>
      <c r="U116" s="354"/>
      <c r="V116" s="425"/>
      <c r="W116" s="426"/>
      <c r="X116" s="426"/>
      <c r="Y116" s="426"/>
      <c r="Z116" s="426"/>
      <c r="AA116" s="354"/>
      <c r="AB116" s="353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E116" s="356"/>
      <c r="BF116" s="356"/>
      <c r="BJ116" s="52"/>
      <c r="BK116" s="52"/>
      <c r="BL116" s="52"/>
      <c r="BM116" s="52"/>
      <c r="BN116" s="52"/>
      <c r="BO116" s="52"/>
      <c r="BP116" s="52"/>
      <c r="BQ116" s="52"/>
      <c r="BR116" s="52"/>
      <c r="BS116" s="76"/>
      <c r="BT116" s="52"/>
      <c r="BU116" s="52"/>
      <c r="BV116" s="52"/>
      <c r="BW116" s="52"/>
      <c r="BX116" s="52"/>
      <c r="CO116" s="135">
        <f>AP18</f>
        <v>0</v>
      </c>
      <c r="CP116" s="135"/>
    </row>
    <row r="117" spans="2:94" s="34" customFormat="1" ht="12.75" customHeight="1" x14ac:dyDescent="0.2">
      <c r="C117" s="427" t="s">
        <v>46</v>
      </c>
      <c r="D117" s="428"/>
      <c r="E117" s="429"/>
      <c r="F117" s="43" t="e">
        <f>AVERAGE(F113:V113)</f>
        <v>#DIV/0!</v>
      </c>
      <c r="G117" s="44"/>
      <c r="H117" s="43" t="e">
        <f>AVERAGE(X113:AH113)</f>
        <v>#DIV/0!</v>
      </c>
      <c r="I117" s="43"/>
      <c r="J117" s="43" t="e">
        <f>AVERAGE(AJ113:AV113)</f>
        <v>#DIV/0!</v>
      </c>
      <c r="K117" s="43"/>
      <c r="L117" s="43" t="e">
        <f>AVERAGE(AX113:BB113)</f>
        <v>#DIV/0!</v>
      </c>
      <c r="M117" s="47"/>
      <c r="N117" s="46"/>
      <c r="O117" s="47"/>
      <c r="P117" s="46"/>
      <c r="Q117" s="354"/>
      <c r="R117" s="354"/>
      <c r="S117" s="354"/>
      <c r="T117" s="353"/>
      <c r="U117" s="354"/>
      <c r="V117" s="353"/>
      <c r="W117" s="354"/>
      <c r="X117" s="354"/>
      <c r="Y117" s="354"/>
      <c r="Z117" s="354"/>
      <c r="AA117" s="354"/>
      <c r="AB117" s="353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E117" s="356"/>
      <c r="BF117" s="356"/>
      <c r="BJ117" s="52"/>
      <c r="BK117" s="52"/>
      <c r="BL117" s="52"/>
      <c r="BM117" s="52"/>
      <c r="BN117" s="52"/>
      <c r="BO117" s="52"/>
      <c r="BP117" s="52"/>
      <c r="BQ117" s="52"/>
      <c r="BR117" s="52"/>
      <c r="BS117" s="76"/>
      <c r="BT117" s="52"/>
      <c r="BU117" s="52"/>
      <c r="BV117" s="52"/>
      <c r="BW117" s="52"/>
      <c r="BX117" s="52"/>
      <c r="CO117" s="135">
        <f>AP19</f>
        <v>0</v>
      </c>
      <c r="CP117" s="135"/>
    </row>
    <row r="118" spans="2:94" s="34" customFormat="1" ht="12.75" customHeight="1" x14ac:dyDescent="0.2">
      <c r="C118" s="355"/>
      <c r="D118" s="356"/>
      <c r="E118" s="356"/>
      <c r="F118" s="35"/>
      <c r="G118" s="356"/>
      <c r="H118" s="356"/>
      <c r="I118" s="356"/>
      <c r="J118" s="356"/>
      <c r="K118" s="356"/>
      <c r="L118" s="356"/>
      <c r="M118" s="354"/>
      <c r="N118" s="353"/>
      <c r="O118" s="354"/>
      <c r="P118" s="354"/>
      <c r="Q118" s="354"/>
      <c r="R118" s="354"/>
      <c r="S118" s="354"/>
      <c r="T118" s="353"/>
      <c r="U118" s="354"/>
      <c r="V118" s="353"/>
      <c r="W118" s="354"/>
      <c r="X118" s="354"/>
      <c r="Y118" s="354"/>
      <c r="Z118" s="354"/>
      <c r="AA118" s="354"/>
      <c r="AB118" s="353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 t="s">
        <v>31</v>
      </c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E118" s="356"/>
      <c r="BF118" s="356"/>
      <c r="BJ118" s="52"/>
      <c r="BK118" s="52"/>
      <c r="BL118" s="52"/>
      <c r="BM118" s="52"/>
      <c r="BN118" s="52"/>
      <c r="BO118" s="52"/>
      <c r="BP118" s="52"/>
      <c r="BQ118" s="52"/>
      <c r="BR118" s="52"/>
      <c r="BS118" s="76"/>
      <c r="BT118" s="52"/>
      <c r="BU118" s="52"/>
      <c r="BV118" s="52"/>
      <c r="BW118" s="52"/>
      <c r="BX118" s="52"/>
      <c r="CO118" s="135">
        <f>AP20</f>
        <v>0</v>
      </c>
      <c r="CP118" s="135"/>
    </row>
    <row r="119" spans="2:94" ht="12.75" customHeight="1" x14ac:dyDescent="0.25">
      <c r="C119" s="427" t="s">
        <v>47</v>
      </c>
      <c r="D119" s="428"/>
      <c r="E119" s="429"/>
      <c r="F119" s="43" t="e">
        <f>AVERAGE(F113)</f>
        <v>#DIV/0!</v>
      </c>
      <c r="G119" s="44"/>
      <c r="H119" s="43" t="e">
        <f>AVERAGE(H113)</f>
        <v>#DIV/0!</v>
      </c>
      <c r="I119" s="43"/>
      <c r="J119" s="43" t="e">
        <f>AVERAGE(J113,AT113)</f>
        <v>#DIV/0!</v>
      </c>
      <c r="K119" s="43"/>
      <c r="L119" s="43" t="e">
        <f>AVERAGE(L113:P113,T113:V113,Z113,AF113:AJ113,AN113,AR113)</f>
        <v>#DIV/0!</v>
      </c>
      <c r="M119" s="43"/>
      <c r="N119" s="43" t="e">
        <f>AVERAGE(R113,AV113)</f>
        <v>#DIV/0!</v>
      </c>
      <c r="O119" s="43"/>
      <c r="P119" s="43" t="e">
        <f>AVERAGE(X113,AD113,AP113)</f>
        <v>#DIV/0!</v>
      </c>
      <c r="Q119" s="43"/>
      <c r="R119" s="43" t="e">
        <f>AVERAGE(AB113,AZ113)</f>
        <v>#DIV/0!</v>
      </c>
      <c r="S119" s="43"/>
      <c r="T119" s="43" t="e">
        <f>AVERAGE(AL113)</f>
        <v>#DIV/0!</v>
      </c>
      <c r="U119" s="43"/>
      <c r="V119" s="43" t="e">
        <f>AVERAGE(AX113,BB113)</f>
        <v>#DIV/0!</v>
      </c>
      <c r="W119" s="46"/>
      <c r="X119" s="46"/>
      <c r="Y119" s="46"/>
      <c r="Z119" s="46"/>
      <c r="AA119" s="46"/>
      <c r="AB119" s="322"/>
      <c r="BG119" s="68"/>
      <c r="BH119" s="68"/>
      <c r="BI119" s="68"/>
      <c r="BJ119" s="68"/>
      <c r="BK119" s="424"/>
      <c r="BL119" s="424"/>
      <c r="BM119" s="424"/>
      <c r="BN119" s="424"/>
      <c r="BO119" s="424"/>
      <c r="BP119" s="424"/>
      <c r="BQ119" s="424"/>
      <c r="BR119" s="424"/>
      <c r="BS119" s="100"/>
      <c r="CO119" s="42">
        <f>AP23</f>
        <v>0</v>
      </c>
      <c r="CP119" s="42"/>
    </row>
    <row r="120" spans="2:94" ht="12.75" customHeight="1" x14ac:dyDescent="0.25">
      <c r="Q120" s="45"/>
      <c r="R120" s="45"/>
      <c r="S120" s="45"/>
      <c r="T120" s="45"/>
      <c r="U120" s="45"/>
      <c r="V120" s="45"/>
      <c r="W120" s="42"/>
      <c r="X120" s="42"/>
      <c r="AV120" t="s">
        <v>31</v>
      </c>
      <c r="BG120" s="68"/>
      <c r="BH120" s="68"/>
      <c r="BI120" s="68"/>
      <c r="BJ120" s="68"/>
      <c r="BK120" s="424"/>
      <c r="BL120" s="424"/>
      <c r="BM120" s="424"/>
      <c r="BN120" s="424"/>
      <c r="BO120" s="424"/>
      <c r="BP120" s="424"/>
      <c r="BQ120" s="424"/>
      <c r="BR120" s="424"/>
      <c r="BS120" s="100"/>
      <c r="CO120" s="42">
        <f>AP26</f>
        <v>0</v>
      </c>
      <c r="CP120" s="42"/>
    </row>
    <row r="121" spans="2:94" ht="12.75" customHeight="1" x14ac:dyDescent="0.25">
      <c r="BG121" s="68"/>
      <c r="BH121" s="68"/>
      <c r="BI121" s="68"/>
      <c r="BJ121" s="68"/>
      <c r="BK121" s="424"/>
      <c r="BL121" s="424"/>
      <c r="BM121" s="424"/>
      <c r="BN121" s="424"/>
      <c r="BO121" s="424"/>
      <c r="BP121" s="424"/>
      <c r="BQ121" s="424"/>
      <c r="BR121" s="424"/>
      <c r="BS121" s="100"/>
      <c r="CO121" s="42">
        <f>AP28</f>
        <v>0</v>
      </c>
      <c r="CP121" s="42"/>
    </row>
    <row r="122" spans="2:94" ht="12.75" customHeight="1" x14ac:dyDescent="0.2">
      <c r="CO122" s="42">
        <f>AP33</f>
        <v>0</v>
      </c>
      <c r="CP122" s="42"/>
    </row>
    <row r="123" spans="2:94" ht="12.75" customHeight="1" x14ac:dyDescent="0.25">
      <c r="BG123" s="421"/>
      <c r="BH123" s="421"/>
      <c r="BI123" s="421"/>
      <c r="BJ123" s="421"/>
      <c r="BK123" s="69"/>
      <c r="BL123" s="70"/>
      <c r="BM123" s="69"/>
      <c r="BN123" s="70"/>
      <c r="BO123" s="69"/>
      <c r="BP123" s="70"/>
      <c r="BQ123" s="69"/>
      <c r="BR123" s="70"/>
      <c r="BS123" s="101"/>
      <c r="CO123" s="42">
        <f>AP39</f>
        <v>0</v>
      </c>
      <c r="CP123" s="42"/>
    </row>
    <row r="124" spans="2:94" ht="12.75" customHeight="1" x14ac:dyDescent="0.25">
      <c r="P124" t="s">
        <v>31</v>
      </c>
      <c r="BG124" s="421"/>
      <c r="BH124" s="421"/>
      <c r="BI124" s="421"/>
      <c r="BJ124" s="421"/>
      <c r="BK124" s="69"/>
      <c r="BL124" s="70"/>
      <c r="BM124" s="69"/>
      <c r="BN124" s="70"/>
      <c r="BO124" s="69"/>
      <c r="BP124" s="70"/>
      <c r="BQ124" s="69"/>
      <c r="BR124" s="70"/>
      <c r="BS124" s="101"/>
    </row>
    <row r="125" spans="2:94" ht="12.75" customHeight="1" x14ac:dyDescent="0.25">
      <c r="BG125" s="421"/>
      <c r="BH125" s="421"/>
      <c r="BI125" s="421"/>
      <c r="BJ125" s="421"/>
      <c r="BK125" s="69"/>
      <c r="BL125" s="70"/>
      <c r="BM125" s="69"/>
      <c r="BN125" s="70"/>
      <c r="BO125" s="69"/>
      <c r="BP125" s="70"/>
      <c r="BQ125" s="69"/>
      <c r="BR125" s="70"/>
      <c r="BS125" s="101"/>
    </row>
  </sheetData>
  <sheetProtection password="CC2D" sheet="1" objects="1" scenarios="1" selectLockedCells="1"/>
  <dataConsolidate/>
  <mergeCells count="149">
    <mergeCell ref="BG123:BJ123"/>
    <mergeCell ref="BG124:BJ124"/>
    <mergeCell ref="BG125:BJ125"/>
    <mergeCell ref="C117:E117"/>
    <mergeCell ref="C119:E119"/>
    <mergeCell ref="BK119:BL121"/>
    <mergeCell ref="BM119:BN121"/>
    <mergeCell ref="BO119:BP121"/>
    <mergeCell ref="BQ119:BR121"/>
    <mergeCell ref="C111:D111"/>
    <mergeCell ref="C112:E112"/>
    <mergeCell ref="C113:E113"/>
    <mergeCell ref="C115:E115"/>
    <mergeCell ref="BK115:BR115"/>
    <mergeCell ref="C116:E116"/>
    <mergeCell ref="N116:R116"/>
    <mergeCell ref="V116:Z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3:D83"/>
    <mergeCell ref="CO83:CQ83"/>
    <mergeCell ref="C84:D84"/>
    <mergeCell ref="CO84:CQ84"/>
    <mergeCell ref="C85:D85"/>
    <mergeCell ref="C86:D86"/>
    <mergeCell ref="C80:D80"/>
    <mergeCell ref="CO80:CQ80"/>
    <mergeCell ref="C81:D81"/>
    <mergeCell ref="CO81:CQ81"/>
    <mergeCell ref="C82:D82"/>
    <mergeCell ref="CO82:CQ82"/>
    <mergeCell ref="C75:D75"/>
    <mergeCell ref="C76:D76"/>
    <mergeCell ref="C77:D77"/>
    <mergeCell ref="C78:D78"/>
    <mergeCell ref="CO78:CQ78"/>
    <mergeCell ref="C79:D79"/>
    <mergeCell ref="CO79:CQ79"/>
    <mergeCell ref="BW60:BW6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F53:BF53"/>
    <mergeCell ref="F58:P58"/>
    <mergeCell ref="BK59:BR59"/>
    <mergeCell ref="BU59:BX59"/>
    <mergeCell ref="F60:BC60"/>
    <mergeCell ref="BD60:BD63"/>
    <mergeCell ref="BE60:BE63"/>
    <mergeCell ref="BF60:BF63"/>
    <mergeCell ref="BG60:BG63"/>
    <mergeCell ref="BK60:BL60"/>
    <mergeCell ref="BX60:BX63"/>
    <mergeCell ref="BK61:BL61"/>
    <mergeCell ref="BM61:BN61"/>
    <mergeCell ref="BO61:BP61"/>
    <mergeCell ref="BQ61:BR61"/>
    <mergeCell ref="BK62:BL62"/>
    <mergeCell ref="BM62:BN62"/>
    <mergeCell ref="BO62:BP62"/>
    <mergeCell ref="BQ62:BR62"/>
    <mergeCell ref="BM60:BN60"/>
    <mergeCell ref="BO60:BP60"/>
    <mergeCell ref="BQ60:BR60"/>
    <mergeCell ref="BU60:BU63"/>
    <mergeCell ref="BV60:BV63"/>
    <mergeCell ref="BK47:BR48"/>
    <mergeCell ref="BK49:BL51"/>
    <mergeCell ref="BM49:BN51"/>
    <mergeCell ref="BO49:BP51"/>
    <mergeCell ref="BQ49:BR51"/>
    <mergeCell ref="D52:N52"/>
    <mergeCell ref="P52:AF52"/>
    <mergeCell ref="D38:V38"/>
    <mergeCell ref="D39:V39"/>
    <mergeCell ref="D40:V40"/>
    <mergeCell ref="D41:V41"/>
    <mergeCell ref="D44:E44"/>
    <mergeCell ref="D45:E45"/>
    <mergeCell ref="D32:V32"/>
    <mergeCell ref="D33:V33"/>
    <mergeCell ref="D34:V34"/>
    <mergeCell ref="D35:V35"/>
    <mergeCell ref="D36:V36"/>
    <mergeCell ref="D37:V37"/>
    <mergeCell ref="D26:V26"/>
    <mergeCell ref="D27:V27"/>
    <mergeCell ref="D28:V28"/>
    <mergeCell ref="D29:V29"/>
    <mergeCell ref="D30:V30"/>
    <mergeCell ref="D31:V31"/>
    <mergeCell ref="D20:V20"/>
    <mergeCell ref="D21:V21"/>
    <mergeCell ref="D22:V22"/>
    <mergeCell ref="D23:V23"/>
    <mergeCell ref="D24:V24"/>
    <mergeCell ref="D25:V25"/>
    <mergeCell ref="B15:BB15"/>
    <mergeCell ref="D16:V16"/>
    <mergeCell ref="W16:AN16"/>
    <mergeCell ref="AP16:BB16"/>
    <mergeCell ref="D17:V17"/>
    <mergeCell ref="AP17:BB19"/>
    <mergeCell ref="D18:V18"/>
    <mergeCell ref="D19:V19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F113:BF114">
    <cfRule type="cellIs" dxfId="124" priority="59" stopIfTrue="1" operator="greaterThanOrEqual">
      <formula>3.95</formula>
    </cfRule>
    <cfRule type="cellIs" dxfId="123" priority="60" stopIfTrue="1" operator="between">
      <formula>2.05</formula>
      <formula>3.94</formula>
    </cfRule>
    <cfRule type="cellIs" dxfId="122" priority="61" stopIfTrue="1" operator="lessThanOrEqual">
      <formula>2</formula>
    </cfRule>
  </conditionalFormatting>
  <conditionalFormatting sqref="BF64:BF110">
    <cfRule type="cellIs" dxfId="121" priority="56" stopIfTrue="1" operator="greaterThanOrEqual">
      <formula>3.95</formula>
    </cfRule>
    <cfRule type="cellIs" dxfId="120" priority="57" stopIfTrue="1" operator="between">
      <formula>2.05</formula>
      <formula>3.94</formula>
    </cfRule>
    <cfRule type="cellIs" dxfId="119" priority="58" stopIfTrue="1" operator="lessThanOrEqual">
      <formula>2</formula>
    </cfRule>
  </conditionalFormatting>
  <conditionalFormatting sqref="F64:F110">
    <cfRule type="cellIs" dxfId="118" priority="26" stopIfTrue="1" operator="equal">
      <formula>$F$61</formula>
    </cfRule>
    <cfRule type="cellIs" dxfId="117" priority="27" stopIfTrue="1" operator="notEqual">
      <formula>$F$61</formula>
    </cfRule>
  </conditionalFormatting>
  <conditionalFormatting sqref="H64:H110">
    <cfRule type="cellIs" dxfId="116" priority="28" stopIfTrue="1" operator="equal">
      <formula>$H$61</formula>
    </cfRule>
    <cfRule type="cellIs" dxfId="115" priority="29" stopIfTrue="1" operator="notEqual">
      <formula>$H$61</formula>
    </cfRule>
  </conditionalFormatting>
  <conditionalFormatting sqref="L64:L110">
    <cfRule type="cellIs" dxfId="114" priority="30" stopIfTrue="1" operator="equal">
      <formula>$L$61</formula>
    </cfRule>
    <cfRule type="cellIs" dxfId="113" priority="31" stopIfTrue="1" operator="notEqual">
      <formula>$L$61</formula>
    </cfRule>
  </conditionalFormatting>
  <conditionalFormatting sqref="N64:N110">
    <cfRule type="cellIs" dxfId="112" priority="32" stopIfTrue="1" operator="equal">
      <formula>$N$61</formula>
    </cfRule>
    <cfRule type="cellIs" dxfId="111" priority="33" stopIfTrue="1" operator="notEqual">
      <formula>$N$61</formula>
    </cfRule>
  </conditionalFormatting>
  <conditionalFormatting sqref="P64:P110">
    <cfRule type="cellIs" dxfId="110" priority="34" stopIfTrue="1" operator="notEqual">
      <formula>$P$61</formula>
    </cfRule>
    <cfRule type="cellIs" dxfId="109" priority="35" stopIfTrue="1" operator="equal">
      <formula>$P$61</formula>
    </cfRule>
  </conditionalFormatting>
  <conditionalFormatting sqref="R64:R110">
    <cfRule type="cellIs" dxfId="108" priority="36" stopIfTrue="1" operator="equal">
      <formula>$R$61</formula>
    </cfRule>
    <cfRule type="cellIs" dxfId="107" priority="37" stopIfTrue="1" operator="notEqual">
      <formula>$R$61</formula>
    </cfRule>
  </conditionalFormatting>
  <conditionalFormatting sqref="T64:T110">
    <cfRule type="cellIs" dxfId="106" priority="38" stopIfTrue="1" operator="equal">
      <formula>$T$61</formula>
    </cfRule>
    <cfRule type="cellIs" dxfId="105" priority="39" stopIfTrue="1" operator="notEqual">
      <formula>$T$61</formula>
    </cfRule>
  </conditionalFormatting>
  <conditionalFormatting sqref="V64:V110">
    <cfRule type="cellIs" dxfId="104" priority="40" stopIfTrue="1" operator="equal">
      <formula>$V$61</formula>
    </cfRule>
    <cfRule type="cellIs" dxfId="103" priority="41" stopIfTrue="1" operator="notEqual">
      <formula>$V$61</formula>
    </cfRule>
  </conditionalFormatting>
  <conditionalFormatting sqref="Z64:Z110">
    <cfRule type="cellIs" dxfId="102" priority="42" stopIfTrue="1" operator="equal">
      <formula>$Z$61</formula>
    </cfRule>
    <cfRule type="cellIs" dxfId="101" priority="43" stopIfTrue="1" operator="notEqual">
      <formula>$Z$61</formula>
    </cfRule>
  </conditionalFormatting>
  <conditionalFormatting sqref="AF70:AF110">
    <cfRule type="cellIs" dxfId="100" priority="44" stopIfTrue="1" operator="equal">
      <formula>$AF$61</formula>
    </cfRule>
    <cfRule type="cellIs" dxfId="99" priority="45" stopIfTrue="1" operator="notEqual">
      <formula>$AF$61</formula>
    </cfRule>
  </conditionalFormatting>
  <conditionalFormatting sqref="AH64:AH110">
    <cfRule type="cellIs" dxfId="98" priority="46" stopIfTrue="1" operator="equal">
      <formula>$AH$61</formula>
    </cfRule>
    <cfRule type="cellIs" dxfId="97" priority="47" stopIfTrue="1" operator="notEqual">
      <formula>$AH$61</formula>
    </cfRule>
  </conditionalFormatting>
  <conditionalFormatting sqref="AJ64:AJ110">
    <cfRule type="cellIs" dxfId="96" priority="48" stopIfTrue="1" operator="equal">
      <formula>$AJ$61</formula>
    </cfRule>
    <cfRule type="cellIs" dxfId="95" priority="49" stopIfTrue="1" operator="notEqual">
      <formula>$AJ$61</formula>
    </cfRule>
  </conditionalFormatting>
  <conditionalFormatting sqref="AL64:AL110">
    <cfRule type="cellIs" dxfId="94" priority="50" stopIfTrue="1" operator="equal">
      <formula>$AL$61</formula>
    </cfRule>
    <cfRule type="cellIs" dxfId="93" priority="51" stopIfTrue="1" operator="notEqual">
      <formula>$AL$61</formula>
    </cfRule>
  </conditionalFormatting>
  <conditionalFormatting sqref="AP64:AP110">
    <cfRule type="cellIs" dxfId="92" priority="52" stopIfTrue="1" operator="equal">
      <formula>$AP$61</formula>
    </cfRule>
    <cfRule type="cellIs" dxfId="91" priority="53" stopIfTrue="1" operator="notEqual">
      <formula>$AP$61</formula>
    </cfRule>
  </conditionalFormatting>
  <conditionalFormatting sqref="AT64:AT110">
    <cfRule type="cellIs" dxfId="90" priority="54" stopIfTrue="1" operator="equal">
      <formula>$AT$61</formula>
    </cfRule>
    <cfRule type="cellIs" dxfId="89" priority="55" stopIfTrue="1" operator="notEqual">
      <formula>$AT$61</formula>
    </cfRule>
  </conditionalFormatting>
  <conditionalFormatting sqref="BG112:BI113">
    <cfRule type="cellIs" dxfId="88" priority="23" stopIfTrue="1" operator="greaterThanOrEqual">
      <formula>3.95</formula>
    </cfRule>
    <cfRule type="cellIs" dxfId="87" priority="24" stopIfTrue="1" operator="between">
      <formula>2.05</formula>
      <formula>3.94</formula>
    </cfRule>
    <cfRule type="cellIs" dxfId="86" priority="25" stopIfTrue="1" operator="lessThanOrEqual">
      <formula>2</formula>
    </cfRule>
  </conditionalFormatting>
  <conditionalFormatting sqref="J64:J110">
    <cfRule type="cellIs" dxfId="85" priority="21" stopIfTrue="1" operator="equal">
      <formula>$J$61</formula>
    </cfRule>
    <cfRule type="cellIs" dxfId="84" priority="22" stopIfTrue="1" operator="notEqual">
      <formula>$J$61</formula>
    </cfRule>
  </conditionalFormatting>
  <conditionalFormatting sqref="X64:X110">
    <cfRule type="cellIs" dxfId="83" priority="19" stopIfTrue="1" operator="equal">
      <formula>$X$61</formula>
    </cfRule>
    <cfRule type="cellIs" dxfId="82" priority="20" stopIfTrue="1" operator="notEqual">
      <formula>$X$61</formula>
    </cfRule>
  </conditionalFormatting>
  <conditionalFormatting sqref="BB64:BB110">
    <cfRule type="cellIs" dxfId="81" priority="17" stopIfTrue="1" operator="equal">
      <formula>$BB$61</formula>
    </cfRule>
    <cfRule type="cellIs" dxfId="80" priority="18" stopIfTrue="1" operator="notEqual">
      <formula>$BB$61</formula>
    </cfRule>
  </conditionalFormatting>
  <conditionalFormatting sqref="AN64:AN110">
    <cfRule type="cellIs" dxfId="79" priority="15" stopIfTrue="1" operator="equal">
      <formula>$AN$61</formula>
    </cfRule>
    <cfRule type="cellIs" dxfId="78" priority="16" stopIfTrue="1" operator="notEqual">
      <formula>$AN$61</formula>
    </cfRule>
  </conditionalFormatting>
  <conditionalFormatting sqref="AR64:AR110">
    <cfRule type="cellIs" dxfId="77" priority="13" stopIfTrue="1" operator="equal">
      <formula>$AR$61</formula>
    </cfRule>
    <cfRule type="cellIs" dxfId="76" priority="14" stopIfTrue="1" operator="notEqual">
      <formula>$AR$61</formula>
    </cfRule>
  </conditionalFormatting>
  <conditionalFormatting sqref="AV64:AV110">
    <cfRule type="cellIs" dxfId="75" priority="11" stopIfTrue="1" operator="equal">
      <formula>$AV$61</formula>
    </cfRule>
    <cfRule type="cellIs" dxfId="74" priority="12" stopIfTrue="1" operator="notEqual">
      <formula>$AV$61</formula>
    </cfRule>
  </conditionalFormatting>
  <conditionalFormatting sqref="AB64:AB110">
    <cfRule type="cellIs" dxfId="73" priority="9" stopIfTrue="1" operator="equal">
      <formula>$T$61</formula>
    </cfRule>
    <cfRule type="cellIs" dxfId="72" priority="10" stopIfTrue="1" operator="notEqual">
      <formula>$T$61</formula>
    </cfRule>
  </conditionalFormatting>
  <conditionalFormatting sqref="AD64:AD110">
    <cfRule type="cellIs" dxfId="71" priority="7" stopIfTrue="1" operator="equal">
      <formula>$X$61</formula>
    </cfRule>
    <cfRule type="cellIs" dxfId="70" priority="8" stopIfTrue="1" operator="notEqual">
      <formula>$X$61</formula>
    </cfRule>
  </conditionalFormatting>
  <conditionalFormatting sqref="AZ64:AZ110">
    <cfRule type="cellIs" dxfId="69" priority="3" stopIfTrue="1" operator="equal">
      <formula>$AV$61</formula>
    </cfRule>
    <cfRule type="cellIs" dxfId="68" priority="4" stopIfTrue="1" operator="notEqual">
      <formula>$AV$61</formula>
    </cfRule>
  </conditionalFormatting>
  <conditionalFormatting sqref="AX64:AX110">
    <cfRule type="cellIs" dxfId="67" priority="5" stopIfTrue="1" operator="equal">
      <formula>$X$61</formula>
    </cfRule>
    <cfRule type="cellIs" dxfId="66" priority="6" stopIfTrue="1" operator="notEqual">
      <formula>$X$61</formula>
    </cfRule>
  </conditionalFormatting>
  <conditionalFormatting sqref="AF64:AF69">
    <cfRule type="cellIs" dxfId="65" priority="1" stopIfTrue="1" operator="equal">
      <formula>$T$61</formula>
    </cfRule>
    <cfRule type="cellIs" dxfId="64" priority="2" stopIfTrue="1" operator="notEqual">
      <formula>$T$61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64:E110">
      <formula1>$CC$14:$CC$15</formula1>
    </dataValidation>
    <dataValidation type="list" allowBlank="1" showInputMessage="1" showErrorMessage="1" errorTitle="ERROR" error="SOLO SE ADMITEN LAS ALTERNATIVAS: A, B, C y D." sqref="AZ64:AZ110 F64:F110 BB64:BB110 AN64:AN110 AT64:AT110 L64:L110 AP64:AP110 J64:J110 AL64:AL110 AJ64:AJ110 AH64:AH110 X64:X110 R64:R110 Z64:Z110 V64:V110 T64:T110 AR64:AR110 AV64:AV110 P64:P110 H64:H110 AB64:AB110 AX64:AX110 AD64:AD110 N64:N110 AF64:AF110">
      <formula1>$J$8:$J$11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4:W110">
      <formula1>0</formula1>
      <formula2>2.5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64:AA110">
      <formula1>0</formula1>
      <formula2>2</formula2>
    </dataValidation>
  </dataValidations>
  <pageMargins left="0.14000000000000001" right="0.27" top="0.19" bottom="0.2" header="0.16" footer="0.28999999999999998"/>
  <pageSetup paperSize="258" scale="23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  <pageSetUpPr fitToPage="1"/>
  </sheetPr>
  <dimension ref="A2:CQ125"/>
  <sheetViews>
    <sheetView showGridLines="0" topLeftCell="B1" zoomScale="84" zoomScaleNormal="84" workbookViewId="0">
      <pane xSplit="1" topLeftCell="C1" activePane="topRight" state="frozen"/>
      <selection activeCell="B16" sqref="B16"/>
      <selection pane="topRight"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8.140625" style="16" customWidth="1"/>
    <col min="6" max="6" width="5.28515625" customWidth="1"/>
    <col min="7" max="7" width="5.28515625" style="23" hidden="1" customWidth="1"/>
    <col min="8" max="8" width="5.28515625" customWidth="1"/>
    <col min="9" max="9" width="5.28515625" hidden="1" customWidth="1"/>
    <col min="10" max="10" width="5.28515625" customWidth="1"/>
    <col min="11" max="11" width="5.28515625" hidden="1" customWidth="1"/>
    <col min="12" max="12" width="5.28515625" customWidth="1"/>
    <col min="13" max="13" width="5.28515625" hidden="1" customWidth="1"/>
    <col min="14" max="14" width="5.28515625" style="16" customWidth="1"/>
    <col min="15" max="15" width="5.28515625" style="16" hidden="1" customWidth="1"/>
    <col min="16" max="16" width="5.28515625" customWidth="1"/>
    <col min="17" max="17" width="5.28515625" hidden="1" customWidth="1"/>
    <col min="18" max="18" width="5.28515625" customWidth="1"/>
    <col min="19" max="19" width="5.28515625" hidden="1" customWidth="1"/>
    <col min="20" max="20" width="5.28515625" customWidth="1"/>
    <col min="21" max="21" width="5.28515625" hidden="1" customWidth="1"/>
    <col min="22" max="22" width="5.28515625" customWidth="1"/>
    <col min="23" max="23" width="5.28515625" hidden="1" customWidth="1"/>
    <col min="24" max="24" width="5.2851562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customWidth="1"/>
    <col min="29" max="29" width="5.28515625" hidden="1" customWidth="1"/>
    <col min="30" max="30" width="5.28515625" customWidth="1"/>
    <col min="31" max="31" width="5.28515625" hidden="1" customWidth="1"/>
    <col min="32" max="32" width="5.28515625" customWidth="1"/>
    <col min="33" max="33" width="5.28515625" hidden="1" customWidth="1"/>
    <col min="34" max="34" width="5.28515625" customWidth="1"/>
    <col min="35" max="35" width="5.28515625" hidden="1" customWidth="1"/>
    <col min="36" max="36" width="5.28515625" customWidth="1"/>
    <col min="37" max="37" width="5.28515625" hidden="1" customWidth="1"/>
    <col min="38" max="38" width="5.28515625" customWidth="1"/>
    <col min="39" max="39" width="5.28515625" hidden="1" customWidth="1"/>
    <col min="40" max="40" width="5.28515625" customWidth="1"/>
    <col min="41" max="41" width="5.28515625" hidden="1" customWidth="1"/>
    <col min="42" max="42" width="5.28515625" customWidth="1"/>
    <col min="43" max="43" width="5.28515625" hidden="1" customWidth="1"/>
    <col min="44" max="44" width="5.28515625" customWidth="1"/>
    <col min="45" max="45" width="5.28515625" hidden="1" customWidth="1"/>
    <col min="46" max="46" width="5.28515625" customWidth="1"/>
    <col min="47" max="47" width="5.28515625" hidden="1" customWidth="1"/>
    <col min="48" max="48" width="5.28515625" customWidth="1"/>
    <col min="49" max="49" width="5.28515625" hidden="1" customWidth="1"/>
    <col min="50" max="50" width="5.28515625" customWidth="1"/>
    <col min="51" max="51" width="5.28515625" hidden="1" customWidth="1"/>
    <col min="52" max="52" width="5.28515625" customWidth="1"/>
    <col min="53" max="53" width="5.28515625" hidden="1" customWidth="1"/>
    <col min="54" max="54" width="5.28515625" customWidth="1"/>
    <col min="55" max="55" width="5.28515625" hidden="1" customWidth="1"/>
    <col min="56" max="56" width="7.7109375" customWidth="1"/>
    <col min="57" max="57" width="9.140625" customWidth="1"/>
    <col min="58" max="58" width="11.5703125" customWidth="1"/>
    <col min="59" max="60" width="13.5703125" customWidth="1"/>
    <col min="61" max="61" width="16" customWidth="1"/>
    <col min="62" max="62" width="31.28515625" style="48" customWidth="1"/>
    <col min="63" max="70" width="7" style="48" customWidth="1"/>
    <col min="71" max="71" width="2.5703125" style="92" customWidth="1"/>
    <col min="72" max="72" width="8.28515625" style="48" customWidth="1"/>
    <col min="73" max="75" width="14.140625" style="48" customWidth="1"/>
    <col min="76" max="76" width="12.5703125" style="48" customWidth="1"/>
    <col min="77" max="79" width="17.42578125" customWidth="1"/>
    <col min="80" max="80" width="13.42578125" customWidth="1"/>
    <col min="81" max="81" width="5.5703125" customWidth="1"/>
    <col min="88" max="88" width="5.42578125" customWidth="1"/>
    <col min="89" max="91" width="6.140625" customWidth="1"/>
  </cols>
  <sheetData>
    <row r="2" spans="1:81" ht="12.75" customHeight="1" x14ac:dyDescent="0.2">
      <c r="C2" s="382" t="s">
        <v>15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17"/>
    </row>
    <row r="3" spans="1:81" ht="12.75" customHeight="1" x14ac:dyDescent="0.2">
      <c r="C3" s="386" t="s">
        <v>16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18"/>
    </row>
    <row r="4" spans="1:81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81" ht="12.75" customHeight="1" x14ac:dyDescent="0.2">
      <c r="C5" s="388" t="s">
        <v>96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1"/>
    </row>
    <row r="6" spans="1:81" ht="12.75" customHeight="1" x14ac:dyDescent="0.2">
      <c r="C6" s="2"/>
      <c r="D6" s="2"/>
      <c r="E6" s="14"/>
      <c r="F6" s="2"/>
      <c r="G6" s="21"/>
      <c r="H6" s="2"/>
      <c r="I6" s="12"/>
      <c r="L6" s="2"/>
      <c r="M6" s="2"/>
      <c r="N6" s="14"/>
      <c r="O6" s="14"/>
      <c r="P6" s="2"/>
      <c r="Q6" s="12"/>
    </row>
    <row r="7" spans="1:81" ht="12.75" customHeight="1" x14ac:dyDescent="0.2">
      <c r="B7" s="3"/>
      <c r="C7" s="4" t="s">
        <v>11</v>
      </c>
      <c r="D7" s="383"/>
      <c r="E7" s="383"/>
      <c r="F7" s="383"/>
      <c r="G7" s="383"/>
      <c r="H7" s="383"/>
      <c r="I7" s="148"/>
      <c r="J7" s="60"/>
      <c r="K7" s="149"/>
      <c r="L7" s="6" t="s">
        <v>14</v>
      </c>
      <c r="M7" s="6"/>
      <c r="N7" s="384"/>
      <c r="O7" s="384"/>
      <c r="P7" s="384"/>
      <c r="Q7" s="25"/>
      <c r="R7" s="12"/>
      <c r="S7" s="12"/>
    </row>
    <row r="8" spans="1:81" ht="12.75" customHeight="1" x14ac:dyDescent="0.2">
      <c r="B8" s="3"/>
      <c r="C8" s="4" t="s">
        <v>1</v>
      </c>
      <c r="D8" s="385" t="s">
        <v>85</v>
      </c>
      <c r="E8" s="385"/>
      <c r="F8" s="385"/>
      <c r="G8" s="385"/>
      <c r="H8" s="385"/>
      <c r="I8" s="150"/>
      <c r="J8" s="73" t="s">
        <v>0</v>
      </c>
      <c r="K8" s="73">
        <v>0</v>
      </c>
      <c r="L8" s="26"/>
      <c r="M8" s="26"/>
      <c r="N8" s="26"/>
      <c r="O8" s="26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81" ht="12.75" customHeight="1" x14ac:dyDescent="0.2">
      <c r="B9" s="3"/>
      <c r="C9" s="4" t="s">
        <v>3</v>
      </c>
      <c r="D9" s="398"/>
      <c r="E9" s="399"/>
      <c r="F9" s="399"/>
      <c r="G9" s="399"/>
      <c r="H9" s="400"/>
      <c r="I9" s="151"/>
      <c r="J9" s="73" t="s">
        <v>20</v>
      </c>
      <c r="K9" s="73">
        <v>1</v>
      </c>
      <c r="L9" s="30">
        <v>0</v>
      </c>
      <c r="M9" s="30"/>
      <c r="N9" s="30"/>
      <c r="O9" s="30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81" ht="12.75" customHeight="1" x14ac:dyDescent="0.2">
      <c r="B10" s="3"/>
      <c r="C10" s="401" t="s">
        <v>7</v>
      </c>
      <c r="D10" s="402"/>
      <c r="E10" s="403"/>
      <c r="F10" s="404"/>
      <c r="G10" s="405"/>
      <c r="H10" s="406"/>
      <c r="I10" s="152"/>
      <c r="J10" s="73" t="s">
        <v>21</v>
      </c>
      <c r="K10" s="73">
        <v>2</v>
      </c>
      <c r="L10" s="30">
        <v>1</v>
      </c>
      <c r="M10" s="30"/>
      <c r="N10" s="30"/>
      <c r="O10" s="30"/>
      <c r="P10" s="31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81" ht="12.75" customHeight="1" x14ac:dyDescent="0.2">
      <c r="B11" s="3"/>
      <c r="C11" s="401" t="s">
        <v>5</v>
      </c>
      <c r="D11" s="402"/>
      <c r="E11" s="403"/>
      <c r="F11" s="407">
        <f>COUNTIF(E64:E110,"=P")</f>
        <v>0</v>
      </c>
      <c r="G11" s="408"/>
      <c r="H11" s="409"/>
      <c r="I11" s="153"/>
      <c r="J11" s="73" t="s">
        <v>22</v>
      </c>
      <c r="K11" s="73"/>
      <c r="L11" s="30">
        <v>2</v>
      </c>
      <c r="M11" s="30"/>
      <c r="N11" s="30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49"/>
      <c r="BK11" s="49"/>
      <c r="BL11" s="49"/>
      <c r="BM11" s="49"/>
      <c r="BN11" s="49"/>
      <c r="BO11" s="49"/>
      <c r="BP11" s="49"/>
      <c r="BQ11" s="49"/>
      <c r="BR11" s="49"/>
      <c r="BS11" s="93"/>
      <c r="BT11" s="49"/>
      <c r="BU11" s="49"/>
      <c r="BV11" s="49"/>
      <c r="BW11" s="49"/>
    </row>
    <row r="12" spans="1:81" ht="12.75" customHeight="1" x14ac:dyDescent="0.2">
      <c r="B12" s="3"/>
      <c r="C12" s="401" t="s">
        <v>9</v>
      </c>
      <c r="D12" s="402"/>
      <c r="E12" s="403"/>
      <c r="F12" s="407">
        <f>COUNTIF(E64:E110,"=a")</f>
        <v>0</v>
      </c>
      <c r="G12" s="408"/>
      <c r="H12" s="409"/>
      <c r="I12" s="153"/>
      <c r="J12" s="41"/>
      <c r="K12" s="41"/>
      <c r="L12" s="30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49"/>
      <c r="BK12" s="49"/>
      <c r="BL12" s="49"/>
      <c r="BM12" s="49"/>
      <c r="BN12" s="49"/>
      <c r="BO12" s="49"/>
      <c r="BP12" s="49"/>
      <c r="BQ12" s="49"/>
      <c r="BR12" s="49"/>
      <c r="BS12" s="93"/>
      <c r="BT12" s="49"/>
      <c r="BU12" s="49"/>
      <c r="BV12" s="49"/>
      <c r="BW12" s="49"/>
    </row>
    <row r="13" spans="1:81" ht="12.75" customHeight="1" x14ac:dyDescent="0.2">
      <c r="C13" s="8"/>
      <c r="D13" s="8"/>
      <c r="E13" s="15"/>
      <c r="F13" s="8"/>
      <c r="G13" s="22"/>
      <c r="H13" s="8"/>
      <c r="I13" s="12"/>
      <c r="L13" s="30"/>
      <c r="M13" s="30"/>
      <c r="N13" s="30"/>
      <c r="O13" s="30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49"/>
      <c r="BK13" s="49"/>
      <c r="BL13" s="49"/>
      <c r="BM13" s="49"/>
      <c r="BN13" s="49"/>
      <c r="BO13" s="49"/>
      <c r="BP13" s="49"/>
      <c r="BQ13" s="49"/>
      <c r="BR13" s="49"/>
      <c r="BS13" s="93"/>
      <c r="BT13" s="49"/>
      <c r="BU13" s="49"/>
      <c r="BV13" s="49"/>
      <c r="BW13" s="49"/>
      <c r="CB13" s="19"/>
    </row>
    <row r="14" spans="1:81" ht="12.75" customHeight="1" thickBot="1" x14ac:dyDescent="0.25">
      <c r="B14" s="12"/>
      <c r="C14" s="12"/>
      <c r="D14" s="12"/>
      <c r="CC14" s="37" t="s">
        <v>2</v>
      </c>
    </row>
    <row r="15" spans="1:81" ht="16.5" customHeight="1" thickBot="1" x14ac:dyDescent="0.25">
      <c r="A15" s="12"/>
      <c r="B15" s="389" t="str">
        <f>D8</f>
        <v>4° básico C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1"/>
      <c r="BC15" s="52"/>
      <c r="CC15" s="29" t="s">
        <v>0</v>
      </c>
    </row>
    <row r="16" spans="1:81" ht="31.5" x14ac:dyDescent="0.25">
      <c r="A16" s="12"/>
      <c r="B16" s="175" t="s">
        <v>29</v>
      </c>
      <c r="C16" s="174" t="s">
        <v>23</v>
      </c>
      <c r="D16" s="397" t="s">
        <v>39</v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5" t="s">
        <v>55</v>
      </c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135"/>
      <c r="AP16" s="487" t="s">
        <v>45</v>
      </c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9"/>
      <c r="BC16" s="180"/>
      <c r="BD16" s="61"/>
      <c r="BE16" s="61"/>
      <c r="BT16" s="50"/>
      <c r="BU16" s="50"/>
      <c r="BV16" s="50"/>
      <c r="BW16" s="50"/>
    </row>
    <row r="17" spans="1:75" ht="15" customHeight="1" x14ac:dyDescent="0.2">
      <c r="A17" s="12"/>
      <c r="B17" s="147">
        <v>1</v>
      </c>
      <c r="C17" s="114">
        <v>1</v>
      </c>
      <c r="D17" s="490" t="s">
        <v>57</v>
      </c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2"/>
      <c r="W17" s="132"/>
      <c r="X17" s="499" t="s">
        <v>73</v>
      </c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1"/>
      <c r="AO17" s="76"/>
      <c r="AP17" s="508" t="s">
        <v>77</v>
      </c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10"/>
      <c r="BC17" s="181"/>
      <c r="BD17" s="55"/>
      <c r="BE17" s="55"/>
      <c r="BT17" s="50"/>
      <c r="BU17" s="50"/>
      <c r="BV17" s="50"/>
      <c r="BW17" s="50"/>
    </row>
    <row r="18" spans="1:75" ht="15" x14ac:dyDescent="0.2">
      <c r="A18" s="12"/>
      <c r="B18" s="147">
        <f>B17+1</f>
        <v>2</v>
      </c>
      <c r="C18" s="110">
        <v>1</v>
      </c>
      <c r="D18" s="493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5"/>
      <c r="W18" s="132"/>
      <c r="X18" s="502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4"/>
      <c r="AO18" s="76"/>
      <c r="AP18" s="508" t="s">
        <v>82</v>
      </c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10"/>
      <c r="BC18" s="181"/>
      <c r="BD18" s="55"/>
      <c r="BE18" s="55"/>
      <c r="BT18" s="50"/>
      <c r="BU18" s="50"/>
      <c r="BV18" s="50"/>
      <c r="BW18" s="50"/>
    </row>
    <row r="19" spans="1:75" ht="15" x14ac:dyDescent="0.2">
      <c r="A19" s="12"/>
      <c r="B19" s="147">
        <f t="shared" ref="B19:B41" si="0">B18+1</f>
        <v>3</v>
      </c>
      <c r="C19" s="110">
        <v>1</v>
      </c>
      <c r="D19" s="496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8"/>
      <c r="W19" s="132"/>
      <c r="X19" s="502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4"/>
      <c r="AO19" s="76"/>
      <c r="AP19" s="508" t="s">
        <v>78</v>
      </c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10"/>
      <c r="BC19" s="181"/>
      <c r="BD19" s="55"/>
      <c r="BE19" s="55"/>
      <c r="BT19" s="50"/>
      <c r="BU19" s="50"/>
      <c r="BV19" s="50"/>
      <c r="BW19" s="50"/>
    </row>
    <row r="20" spans="1:75" ht="16.5" customHeight="1" x14ac:dyDescent="0.2">
      <c r="A20" s="12"/>
      <c r="B20" s="147">
        <f t="shared" si="0"/>
        <v>4</v>
      </c>
      <c r="C20" s="110">
        <v>1</v>
      </c>
      <c r="D20" s="490" t="s">
        <v>58</v>
      </c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2"/>
      <c r="W20" s="132"/>
      <c r="X20" s="502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4"/>
      <c r="AO20" s="76"/>
      <c r="AP20" s="511" t="s">
        <v>79</v>
      </c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512"/>
      <c r="BC20" s="181"/>
      <c r="BD20" s="55"/>
      <c r="BE20" s="55"/>
      <c r="BT20" s="50"/>
      <c r="BU20" s="50"/>
      <c r="BV20" s="50"/>
      <c r="BW20" s="50"/>
    </row>
    <row r="21" spans="1:75" ht="15" customHeight="1" x14ac:dyDescent="0.2">
      <c r="A21" s="12"/>
      <c r="B21" s="147">
        <f t="shared" si="0"/>
        <v>5</v>
      </c>
      <c r="C21" s="110">
        <v>1</v>
      </c>
      <c r="D21" s="496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8"/>
      <c r="W21" s="132"/>
      <c r="X21" s="502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4"/>
      <c r="AO21" s="76"/>
      <c r="AP21" s="513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514"/>
      <c r="BC21" s="181"/>
      <c r="BD21" s="55"/>
      <c r="BE21" s="55"/>
      <c r="BT21" s="50"/>
      <c r="BU21" s="50"/>
      <c r="BV21" s="50"/>
      <c r="BW21" s="50"/>
    </row>
    <row r="22" spans="1:75" ht="15" customHeight="1" x14ac:dyDescent="0.2">
      <c r="A22" s="12"/>
      <c r="B22" s="147">
        <f t="shared" si="0"/>
        <v>6</v>
      </c>
      <c r="C22" s="111">
        <v>1</v>
      </c>
      <c r="D22" s="490" t="s">
        <v>59</v>
      </c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2"/>
      <c r="W22" s="132"/>
      <c r="X22" s="502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4"/>
      <c r="AO22" s="76"/>
      <c r="AP22" s="515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516"/>
      <c r="BC22" s="181"/>
      <c r="BD22" s="55"/>
      <c r="BE22" s="55"/>
      <c r="BT22" s="50"/>
      <c r="BU22" s="50"/>
      <c r="BV22" s="50"/>
      <c r="BW22" s="50"/>
    </row>
    <row r="23" spans="1:75" ht="15" customHeight="1" x14ac:dyDescent="0.2">
      <c r="A23" s="12"/>
      <c r="B23" s="147">
        <f t="shared" si="0"/>
        <v>7</v>
      </c>
      <c r="C23" s="111">
        <v>1</v>
      </c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8"/>
      <c r="W23" s="132"/>
      <c r="X23" s="502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4"/>
      <c r="AO23" s="76"/>
      <c r="AP23" s="508" t="s">
        <v>80</v>
      </c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10"/>
      <c r="BC23" s="181"/>
      <c r="BD23" s="55"/>
      <c r="BE23" s="55"/>
      <c r="BT23" s="50"/>
      <c r="BU23" s="50"/>
      <c r="BV23" s="50"/>
      <c r="BW23" s="50"/>
    </row>
    <row r="24" spans="1:75" ht="15" customHeight="1" x14ac:dyDescent="0.2">
      <c r="A24" s="12"/>
      <c r="B24" s="147">
        <f t="shared" si="0"/>
        <v>8</v>
      </c>
      <c r="C24" s="112">
        <v>1</v>
      </c>
      <c r="D24" s="490" t="s">
        <v>60</v>
      </c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2"/>
      <c r="W24" s="132"/>
      <c r="X24" s="502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  <c r="AN24" s="504"/>
      <c r="AO24" s="76"/>
      <c r="AP24" s="511" t="s">
        <v>79</v>
      </c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512"/>
      <c r="BC24" s="181"/>
      <c r="BD24" s="55"/>
      <c r="BE24" s="55"/>
      <c r="BT24" s="50"/>
      <c r="BU24" s="50"/>
      <c r="BV24" s="50"/>
      <c r="BW24" s="50"/>
    </row>
    <row r="25" spans="1:75" ht="15" customHeight="1" x14ac:dyDescent="0.2">
      <c r="A25" s="12"/>
      <c r="B25" s="147">
        <f t="shared" si="0"/>
        <v>9</v>
      </c>
      <c r="C25" s="113">
        <v>1</v>
      </c>
      <c r="D25" s="496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8"/>
      <c r="W25" s="132"/>
      <c r="X25" s="505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7"/>
      <c r="AO25" s="76"/>
      <c r="AP25" s="515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516"/>
      <c r="BC25" s="181"/>
      <c r="BD25" s="55"/>
      <c r="BE25" s="55"/>
      <c r="BT25" s="50"/>
      <c r="BU25" s="50"/>
      <c r="BV25" s="50"/>
      <c r="BW25" s="50"/>
    </row>
    <row r="26" spans="1:75" ht="15" customHeight="1" x14ac:dyDescent="0.2">
      <c r="A26" s="12"/>
      <c r="B26" s="147">
        <f t="shared" si="0"/>
        <v>10</v>
      </c>
      <c r="C26" s="111">
        <v>1</v>
      </c>
      <c r="D26" s="490" t="s">
        <v>61</v>
      </c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2"/>
      <c r="W26" s="132"/>
      <c r="X26" s="517" t="s">
        <v>74</v>
      </c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9"/>
      <c r="AO26" s="76"/>
      <c r="AP26" s="508" t="s">
        <v>81</v>
      </c>
      <c r="AQ26" s="509"/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10"/>
      <c r="BC26" s="181"/>
      <c r="BD26" s="55"/>
      <c r="BE26" s="55"/>
      <c r="BT26" s="50"/>
      <c r="BU26" s="50"/>
      <c r="BV26" s="50"/>
      <c r="BW26" s="50"/>
    </row>
    <row r="27" spans="1:75" ht="15" customHeight="1" x14ac:dyDescent="0.2">
      <c r="A27" s="12"/>
      <c r="B27" s="147">
        <f t="shared" si="0"/>
        <v>11</v>
      </c>
      <c r="C27" s="111">
        <v>1</v>
      </c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8"/>
      <c r="W27" s="132"/>
      <c r="X27" s="520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1"/>
      <c r="AL27" s="521"/>
      <c r="AM27" s="521"/>
      <c r="AN27" s="522"/>
      <c r="AO27" s="76"/>
      <c r="AP27" s="526" t="s">
        <v>79</v>
      </c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27"/>
      <c r="BC27" s="181"/>
      <c r="BD27" s="55"/>
      <c r="BE27" s="55"/>
      <c r="BT27" s="50"/>
      <c r="BU27" s="50"/>
      <c r="BV27" s="50"/>
      <c r="BW27" s="50"/>
    </row>
    <row r="28" spans="1:75" ht="47.25" customHeight="1" x14ac:dyDescent="0.2">
      <c r="A28" s="12"/>
      <c r="B28" s="147">
        <f t="shared" si="0"/>
        <v>12</v>
      </c>
      <c r="C28" s="111">
        <v>2</v>
      </c>
      <c r="D28" s="526" t="s">
        <v>62</v>
      </c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27"/>
      <c r="W28" s="132"/>
      <c r="X28" s="520"/>
      <c r="Y28" s="521"/>
      <c r="Z28" s="521"/>
      <c r="AA28" s="521"/>
      <c r="AB28" s="521"/>
      <c r="AC28" s="521"/>
      <c r="AD28" s="521"/>
      <c r="AE28" s="521"/>
      <c r="AF28" s="521"/>
      <c r="AG28" s="521"/>
      <c r="AH28" s="521"/>
      <c r="AI28" s="521"/>
      <c r="AJ28" s="521"/>
      <c r="AK28" s="521"/>
      <c r="AL28" s="521"/>
      <c r="AM28" s="521"/>
      <c r="AN28" s="522"/>
      <c r="AO28" s="76"/>
      <c r="AP28" s="508" t="s">
        <v>86</v>
      </c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10"/>
      <c r="BC28" s="181"/>
      <c r="BD28" s="55"/>
      <c r="BE28" s="55"/>
      <c r="BT28" s="50"/>
      <c r="BU28" s="50"/>
      <c r="BV28" s="50"/>
      <c r="BW28" s="50"/>
    </row>
    <row r="29" spans="1:75" ht="15" customHeight="1" x14ac:dyDescent="0.2">
      <c r="A29" s="12"/>
      <c r="B29" s="147">
        <f t="shared" si="0"/>
        <v>13</v>
      </c>
      <c r="C29" s="111">
        <v>1</v>
      </c>
      <c r="D29" s="490" t="s">
        <v>63</v>
      </c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9"/>
      <c r="W29" s="132"/>
      <c r="X29" s="520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2"/>
      <c r="AO29" s="76"/>
      <c r="AP29" s="508" t="s">
        <v>81</v>
      </c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10"/>
      <c r="BC29" s="181"/>
      <c r="BD29" s="55"/>
      <c r="BE29" s="55"/>
      <c r="BT29" s="50"/>
      <c r="BU29" s="50"/>
      <c r="BV29" s="50"/>
      <c r="BW29" s="50"/>
    </row>
    <row r="30" spans="1:75" ht="15" customHeight="1" x14ac:dyDescent="0.2">
      <c r="A30" s="12"/>
      <c r="B30" s="147">
        <f t="shared" si="0"/>
        <v>14</v>
      </c>
      <c r="C30" s="111">
        <v>1</v>
      </c>
      <c r="D30" s="530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2"/>
      <c r="W30" s="132"/>
      <c r="X30" s="520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1"/>
      <c r="AN30" s="522"/>
      <c r="AO30" s="76"/>
      <c r="AP30" s="511" t="s">
        <v>79</v>
      </c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512"/>
      <c r="BC30" s="181"/>
      <c r="BD30" s="55"/>
      <c r="BE30" s="55"/>
      <c r="BT30" s="50"/>
      <c r="BU30" s="50"/>
      <c r="BV30" s="50"/>
      <c r="BW30" s="50"/>
    </row>
    <row r="31" spans="1:75" ht="31.5" customHeight="1" x14ac:dyDescent="0.2">
      <c r="A31" s="12"/>
      <c r="B31" s="147">
        <f t="shared" si="0"/>
        <v>15</v>
      </c>
      <c r="C31" s="111">
        <v>1</v>
      </c>
      <c r="D31" s="526" t="s">
        <v>64</v>
      </c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27"/>
      <c r="W31" s="132"/>
      <c r="X31" s="523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5"/>
      <c r="AO31" s="76"/>
      <c r="AP31" s="513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514"/>
      <c r="BC31" s="181"/>
      <c r="BD31" s="55"/>
      <c r="BE31" s="55"/>
      <c r="BT31" s="50"/>
      <c r="BU31" s="50"/>
      <c r="BV31" s="50"/>
      <c r="BW31" s="50"/>
    </row>
    <row r="32" spans="1:75" ht="29.25" customHeight="1" x14ac:dyDescent="0.2">
      <c r="A32" s="12"/>
      <c r="B32" s="147">
        <f t="shared" si="0"/>
        <v>16</v>
      </c>
      <c r="C32" s="111">
        <v>1</v>
      </c>
      <c r="D32" s="526" t="s">
        <v>65</v>
      </c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27"/>
      <c r="W32" s="132"/>
      <c r="X32" s="533" t="s">
        <v>75</v>
      </c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5"/>
      <c r="AO32" s="76"/>
      <c r="AP32" s="515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516"/>
      <c r="BC32" s="181"/>
      <c r="BD32" s="55"/>
      <c r="BE32" s="55"/>
      <c r="BT32" s="50"/>
      <c r="BU32" s="50"/>
      <c r="BV32" s="50"/>
      <c r="BW32" s="50"/>
    </row>
    <row r="33" spans="1:75" ht="30" customHeight="1" x14ac:dyDescent="0.2">
      <c r="A33" s="12"/>
      <c r="B33" s="147">
        <f t="shared" si="0"/>
        <v>17</v>
      </c>
      <c r="C33" s="111">
        <v>1</v>
      </c>
      <c r="D33" s="526" t="s">
        <v>66</v>
      </c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27"/>
      <c r="W33" s="132"/>
      <c r="X33" s="536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8"/>
      <c r="AO33" s="76"/>
      <c r="AP33" s="508" t="s">
        <v>87</v>
      </c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10"/>
      <c r="BC33" s="181"/>
      <c r="BD33" s="55"/>
      <c r="BE33" s="55"/>
      <c r="BT33" s="50"/>
      <c r="BU33" s="50"/>
      <c r="BV33" s="50"/>
      <c r="BW33" s="50"/>
    </row>
    <row r="34" spans="1:75" ht="15" x14ac:dyDescent="0.2">
      <c r="A34" s="12"/>
      <c r="B34" s="147">
        <f t="shared" si="0"/>
        <v>18</v>
      </c>
      <c r="C34" s="111">
        <v>1</v>
      </c>
      <c r="D34" s="490" t="s">
        <v>67</v>
      </c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2"/>
      <c r="W34" s="132"/>
      <c r="X34" s="536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8"/>
      <c r="AO34" s="76"/>
      <c r="AP34" s="508" t="s">
        <v>79</v>
      </c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10"/>
      <c r="BC34" s="181"/>
      <c r="BD34" s="55"/>
      <c r="BE34" s="55"/>
      <c r="BT34" s="50"/>
      <c r="BU34" s="50"/>
      <c r="BV34" s="50"/>
      <c r="BW34" s="50"/>
    </row>
    <row r="35" spans="1:75" ht="15" customHeight="1" x14ac:dyDescent="0.2">
      <c r="A35" s="12"/>
      <c r="B35" s="147">
        <f t="shared" si="0"/>
        <v>19</v>
      </c>
      <c r="C35" s="111">
        <v>1</v>
      </c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8"/>
      <c r="W35" s="132"/>
      <c r="X35" s="536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8"/>
      <c r="AO35" s="76"/>
      <c r="AP35" s="508" t="s">
        <v>81</v>
      </c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10"/>
      <c r="BC35" s="181"/>
      <c r="BD35" s="55"/>
      <c r="BE35" s="55"/>
      <c r="BT35" s="50"/>
      <c r="BU35" s="50"/>
      <c r="BV35" s="50"/>
      <c r="BW35" s="50"/>
    </row>
    <row r="36" spans="1:75" ht="30.75" customHeight="1" x14ac:dyDescent="0.2">
      <c r="A36" s="12"/>
      <c r="B36" s="147">
        <f t="shared" si="0"/>
        <v>20</v>
      </c>
      <c r="C36" s="111">
        <v>1</v>
      </c>
      <c r="D36" s="490" t="s">
        <v>68</v>
      </c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2"/>
      <c r="W36" s="132"/>
      <c r="X36" s="536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8"/>
      <c r="AO36" s="76"/>
      <c r="AP36" s="508" t="s">
        <v>79</v>
      </c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10"/>
      <c r="BC36" s="181"/>
      <c r="BD36" s="55"/>
      <c r="BE36" s="55"/>
      <c r="BT36" s="50"/>
      <c r="BU36" s="50"/>
      <c r="BV36" s="50"/>
      <c r="BW36" s="50"/>
    </row>
    <row r="37" spans="1:75" ht="15" customHeight="1" x14ac:dyDescent="0.2">
      <c r="A37" s="12"/>
      <c r="B37" s="147">
        <f t="shared" si="0"/>
        <v>21</v>
      </c>
      <c r="C37" s="111">
        <v>1</v>
      </c>
      <c r="D37" s="490" t="s">
        <v>69</v>
      </c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2"/>
      <c r="W37" s="132"/>
      <c r="X37" s="536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8"/>
      <c r="AO37" s="76"/>
      <c r="AP37" s="508" t="s">
        <v>78</v>
      </c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10"/>
      <c r="BC37" s="181"/>
      <c r="BD37" s="55"/>
      <c r="BE37" s="55"/>
      <c r="BT37" s="50"/>
      <c r="BU37" s="50"/>
      <c r="BV37" s="50"/>
      <c r="BW37" s="50"/>
    </row>
    <row r="38" spans="1:75" ht="46.5" customHeight="1" x14ac:dyDescent="0.2">
      <c r="A38" s="12"/>
      <c r="B38" s="147">
        <f t="shared" si="0"/>
        <v>22</v>
      </c>
      <c r="C38" s="111">
        <v>1</v>
      </c>
      <c r="D38" s="496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8"/>
      <c r="W38" s="132"/>
      <c r="X38" s="539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1"/>
      <c r="AO38" s="76"/>
      <c r="AP38" s="508" t="s">
        <v>80</v>
      </c>
      <c r="AQ38" s="509"/>
      <c r="AR38" s="509"/>
      <c r="AS38" s="509"/>
      <c r="AT38" s="509"/>
      <c r="AU38" s="509"/>
      <c r="AV38" s="509"/>
      <c r="AW38" s="509"/>
      <c r="AX38" s="509"/>
      <c r="AY38" s="509"/>
      <c r="AZ38" s="509"/>
      <c r="BA38" s="509"/>
      <c r="BB38" s="510"/>
      <c r="BC38" s="181"/>
      <c r="BD38" s="55"/>
      <c r="BE38" s="55"/>
      <c r="BT38" s="50"/>
      <c r="BU38" s="50"/>
      <c r="BV38" s="50"/>
      <c r="BW38" s="50"/>
    </row>
    <row r="39" spans="1:75" ht="30" customHeight="1" x14ac:dyDescent="0.2">
      <c r="A39" s="12"/>
      <c r="B39" s="147">
        <f t="shared" si="0"/>
        <v>23</v>
      </c>
      <c r="C39" s="111">
        <v>2</v>
      </c>
      <c r="D39" s="526" t="s">
        <v>70</v>
      </c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27"/>
      <c r="W39" s="132"/>
      <c r="X39" s="542" t="s">
        <v>76</v>
      </c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4"/>
      <c r="AO39" s="76"/>
      <c r="AP39" s="508" t="s">
        <v>88</v>
      </c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10"/>
      <c r="BC39" s="181"/>
      <c r="BD39" s="56"/>
      <c r="BE39" s="56"/>
      <c r="BT39" s="50"/>
      <c r="BU39" s="50"/>
      <c r="BV39" s="50"/>
      <c r="BW39" s="50"/>
    </row>
    <row r="40" spans="1:75" ht="27.75" customHeight="1" x14ac:dyDescent="0.2">
      <c r="A40" s="12"/>
      <c r="B40" s="147">
        <f t="shared" si="0"/>
        <v>24</v>
      </c>
      <c r="C40" s="111">
        <v>2</v>
      </c>
      <c r="D40" s="526" t="s">
        <v>71</v>
      </c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27"/>
      <c r="W40" s="132"/>
      <c r="X40" s="545"/>
      <c r="Y40" s="546"/>
      <c r="Z40" s="546"/>
      <c r="AA40" s="546"/>
      <c r="AB40" s="546"/>
      <c r="AC40" s="546"/>
      <c r="AD40" s="546"/>
      <c r="AE40" s="546"/>
      <c r="AF40" s="546"/>
      <c r="AG40" s="546"/>
      <c r="AH40" s="546"/>
      <c r="AI40" s="546"/>
      <c r="AJ40" s="546"/>
      <c r="AK40" s="546"/>
      <c r="AL40" s="546"/>
      <c r="AM40" s="546"/>
      <c r="AN40" s="547"/>
      <c r="AO40" s="76"/>
      <c r="AP40" s="508" t="s">
        <v>86</v>
      </c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10"/>
      <c r="BC40" s="181"/>
      <c r="BD40" s="57"/>
      <c r="BE40" s="57"/>
      <c r="BT40" s="50"/>
      <c r="BU40" s="50"/>
      <c r="BV40" s="50"/>
      <c r="BW40" s="50"/>
    </row>
    <row r="41" spans="1:75" ht="28.5" customHeight="1" thickBot="1" x14ac:dyDescent="0.25">
      <c r="A41" s="12"/>
      <c r="B41" s="176">
        <f t="shared" si="0"/>
        <v>25</v>
      </c>
      <c r="C41" s="177">
        <v>1</v>
      </c>
      <c r="D41" s="551" t="s">
        <v>72</v>
      </c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3"/>
      <c r="W41" s="178"/>
      <c r="X41" s="548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49"/>
      <c r="AM41" s="549"/>
      <c r="AN41" s="550"/>
      <c r="AO41" s="179"/>
      <c r="AP41" s="554" t="s">
        <v>88</v>
      </c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5"/>
      <c r="BC41" s="181"/>
      <c r="BD41" s="58"/>
      <c r="BE41" s="58"/>
      <c r="BT41" s="50"/>
      <c r="BU41" s="50"/>
      <c r="BV41" s="50"/>
      <c r="BW41" s="50"/>
    </row>
    <row r="42" spans="1:75" ht="13.5" thickBot="1" x14ac:dyDescent="0.25">
      <c r="A42" s="12"/>
      <c r="B42" s="78" t="s">
        <v>13</v>
      </c>
      <c r="C42" s="79">
        <f>SUM(C17:C41)</f>
        <v>28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83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T42" s="51"/>
      <c r="BU42" s="51"/>
      <c r="BV42" s="51"/>
      <c r="BW42" s="51"/>
    </row>
    <row r="43" spans="1:75" ht="11.25" customHeight="1" x14ac:dyDescent="0.2">
      <c r="A43" s="12"/>
      <c r="B43" s="81"/>
      <c r="C43" s="82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T43" s="51"/>
      <c r="BU43" s="51"/>
      <c r="BV43" s="51"/>
      <c r="BW43" s="51"/>
    </row>
    <row r="44" spans="1:75" ht="11.25" customHeight="1" x14ac:dyDescent="0.2">
      <c r="A44" s="12"/>
      <c r="B44" s="81"/>
      <c r="C44" s="85"/>
      <c r="D44" s="372"/>
      <c r="E44" s="373"/>
      <c r="F44" s="5">
        <f>C42</f>
        <v>28</v>
      </c>
      <c r="G44" s="77"/>
      <c r="H44" s="77"/>
      <c r="I44" s="77"/>
      <c r="J44" s="77"/>
      <c r="K44" s="77"/>
      <c r="L44" s="77"/>
      <c r="M44" s="77"/>
      <c r="N44" s="77"/>
      <c r="O44" s="86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T44" s="51"/>
      <c r="BU44" s="51"/>
      <c r="BV44" s="51"/>
      <c r="BW44" s="51"/>
    </row>
    <row r="45" spans="1:75" ht="11.25" customHeight="1" x14ac:dyDescent="0.2">
      <c r="A45" s="12"/>
      <c r="B45" s="81"/>
      <c r="C45" s="85"/>
      <c r="D45" s="372" t="s">
        <v>6</v>
      </c>
      <c r="E45" s="373"/>
      <c r="F45" s="5">
        <f>F44*0.6</f>
        <v>16.8</v>
      </c>
      <c r="G45" s="77"/>
      <c r="H45" s="77"/>
      <c r="I45" s="77"/>
      <c r="J45" s="77"/>
      <c r="K45" s="77"/>
      <c r="L45" s="77"/>
      <c r="M45" s="77"/>
      <c r="N45" s="77"/>
      <c r="O45" s="86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T45" s="33"/>
      <c r="BU45" s="33"/>
      <c r="BV45" s="33"/>
      <c r="BW45" s="33"/>
    </row>
    <row r="46" spans="1:75" ht="11.25" customHeight="1" thickBot="1" x14ac:dyDescent="0.25">
      <c r="A46" s="12"/>
      <c r="B46" s="81"/>
      <c r="C46" s="8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86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T46" s="33"/>
      <c r="BU46" s="33"/>
      <c r="BV46" s="33"/>
      <c r="BW46" s="33"/>
    </row>
    <row r="47" spans="1:75" ht="14.25" customHeight="1" x14ac:dyDescent="0.2">
      <c r="A47" s="12"/>
      <c r="B47" s="81"/>
      <c r="C47" s="85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86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K47" s="439" t="s">
        <v>51</v>
      </c>
      <c r="BL47" s="440"/>
      <c r="BM47" s="440"/>
      <c r="BN47" s="440"/>
      <c r="BO47" s="440"/>
      <c r="BP47" s="440"/>
      <c r="BQ47" s="440"/>
      <c r="BR47" s="441"/>
      <c r="BS47" s="133"/>
      <c r="BT47" s="33"/>
      <c r="BU47" s="33"/>
      <c r="BV47" s="33"/>
      <c r="BW47" s="33"/>
    </row>
    <row r="48" spans="1:75" ht="25.5" customHeight="1" thickBot="1" x14ac:dyDescent="0.3">
      <c r="A48" s="12"/>
      <c r="B48" s="81"/>
      <c r="C48" s="8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86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G48" s="64"/>
      <c r="BH48" s="64"/>
      <c r="BI48" s="64"/>
      <c r="BJ48" s="64"/>
      <c r="BK48" s="442"/>
      <c r="BL48" s="443"/>
      <c r="BM48" s="443"/>
      <c r="BN48" s="443"/>
      <c r="BO48" s="443"/>
      <c r="BP48" s="443"/>
      <c r="BQ48" s="443"/>
      <c r="BR48" s="444"/>
      <c r="BS48" s="133"/>
      <c r="BT48" s="33"/>
      <c r="BU48" s="33"/>
      <c r="BV48" s="33"/>
      <c r="BW48" s="33"/>
    </row>
    <row r="49" spans="1:80" ht="24.75" customHeight="1" x14ac:dyDescent="0.25">
      <c r="A49" s="12"/>
      <c r="B49" s="81"/>
      <c r="C49" s="85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86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G49" s="64"/>
      <c r="BH49" s="64"/>
      <c r="BI49" s="64"/>
      <c r="BJ49" s="64"/>
      <c r="BK49" s="457" t="str">
        <f>BK60</f>
        <v>Cs. de la Vida</v>
      </c>
      <c r="BL49" s="458"/>
      <c r="BM49" s="463" t="str">
        <f>BM60</f>
        <v>Cs. de la Vida: Cuerpo humano y Salud</v>
      </c>
      <c r="BN49" s="464"/>
      <c r="BO49" s="469" t="str">
        <f>BO60</f>
        <v>Cs. Físicas y Químicas</v>
      </c>
      <c r="BP49" s="470"/>
      <c r="BQ49" s="475" t="str">
        <f>BQ60</f>
        <v xml:space="preserve"> Ciencias de la Tierra y
el Universo</v>
      </c>
      <c r="BR49" s="476"/>
      <c r="BS49" s="94"/>
      <c r="BT49" s="33"/>
      <c r="BU49" s="33"/>
      <c r="BV49" s="33"/>
      <c r="BW49" s="33"/>
    </row>
    <row r="50" spans="1:80" ht="11.25" customHeight="1" x14ac:dyDescent="0.25">
      <c r="A50" s="12"/>
      <c r="B50" s="81"/>
      <c r="C50" s="85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86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J50" s="64"/>
      <c r="BK50" s="459"/>
      <c r="BL50" s="460"/>
      <c r="BM50" s="465"/>
      <c r="BN50" s="466"/>
      <c r="BO50" s="471"/>
      <c r="BP50" s="472"/>
      <c r="BQ50" s="477"/>
      <c r="BR50" s="478"/>
      <c r="BS50" s="94"/>
      <c r="BT50" s="33"/>
      <c r="BU50" s="33"/>
      <c r="BV50" s="33"/>
      <c r="BW50" s="33"/>
    </row>
    <row r="51" spans="1:80" ht="27" customHeight="1" thickBot="1" x14ac:dyDescent="0.3">
      <c r="A51" s="12"/>
      <c r="B51" s="81"/>
      <c r="C51" s="85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8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G51" s="64"/>
      <c r="BH51" s="64"/>
      <c r="BI51" s="64"/>
      <c r="BJ51" s="64"/>
      <c r="BK51" s="461"/>
      <c r="BL51" s="462"/>
      <c r="BM51" s="467"/>
      <c r="BN51" s="468"/>
      <c r="BO51" s="473"/>
      <c r="BP51" s="474"/>
      <c r="BQ51" s="479"/>
      <c r="BR51" s="480"/>
      <c r="BS51" s="94"/>
      <c r="BT51" s="33"/>
      <c r="BU51" s="33"/>
      <c r="BV51" s="33"/>
      <c r="BW51" s="33"/>
    </row>
    <row r="52" spans="1:80" ht="48" customHeight="1" thickBot="1" x14ac:dyDescent="0.25">
      <c r="A52" s="12"/>
      <c r="B52" s="53"/>
      <c r="C52" s="80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72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74"/>
      <c r="BG52" s="65"/>
      <c r="BH52" s="65"/>
      <c r="BI52" s="65"/>
      <c r="BJ52" s="65"/>
      <c r="BK52" s="161" t="s">
        <v>26</v>
      </c>
      <c r="BL52" s="162" t="s">
        <v>27</v>
      </c>
      <c r="BM52" s="163" t="s">
        <v>26</v>
      </c>
      <c r="BN52" s="163" t="s">
        <v>27</v>
      </c>
      <c r="BO52" s="164" t="s">
        <v>26</v>
      </c>
      <c r="BP52" s="164" t="s">
        <v>27</v>
      </c>
      <c r="BQ52" s="165" t="s">
        <v>26</v>
      </c>
      <c r="BR52" s="166" t="s">
        <v>27</v>
      </c>
      <c r="BS52" s="95"/>
      <c r="BT52" s="33"/>
      <c r="BU52" s="33"/>
      <c r="BV52" s="33"/>
      <c r="BW52" s="33" t="s">
        <v>31</v>
      </c>
    </row>
    <row r="53" spans="1:80" ht="18" customHeight="1" thickBot="1" x14ac:dyDescent="0.25">
      <c r="A53" s="12"/>
      <c r="D53" s="12"/>
      <c r="E53" s="33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186"/>
      <c r="BH53" s="186"/>
      <c r="BI53" s="186"/>
      <c r="BJ53" s="183" t="s">
        <v>89</v>
      </c>
      <c r="BK53" s="158">
        <f>COUNTIF($BL$64:$BL$110, "B")</f>
        <v>0</v>
      </c>
      <c r="BL53" s="159" t="e">
        <f>COUNTIF($BL$64:$BL$110,"B")/COUNTIF($E$64:$E$110,"P")</f>
        <v>#DIV/0!</v>
      </c>
      <c r="BM53" s="160">
        <f>COUNTIF($BN$64:$BN$110,"B")</f>
        <v>0</v>
      </c>
      <c r="BN53" s="159" t="e">
        <f>COUNTIF($BN$64:$BN$110,"B")/COUNTIF($E$64:$E$110,"P")</f>
        <v>#DIV/0!</v>
      </c>
      <c r="BO53" s="160">
        <f>COUNTIF($BP$64:$BP$110,"B")</f>
        <v>0</v>
      </c>
      <c r="BP53" s="159" t="e">
        <f>COUNTIF($BP$64:$BP$110,"B")/COUNTIF($E$64:$E$110,"P")</f>
        <v>#DIV/0!</v>
      </c>
      <c r="BQ53" s="160">
        <f>COUNTIF($BR$64:$BR$110,"B")</f>
        <v>0</v>
      </c>
      <c r="BR53" s="159" t="e">
        <f>COUNTIF($BR$64:$BR$110,"B")/COUNTIF($E$64:$E$110,"P")</f>
        <v>#DIV/0!</v>
      </c>
      <c r="BS53" s="96"/>
      <c r="BU53" s="33"/>
      <c r="BV53" s="33"/>
      <c r="BW53" s="33"/>
      <c r="BX53" s="33"/>
      <c r="CA53" s="48"/>
      <c r="CB53" s="48"/>
    </row>
    <row r="54" spans="1:80" ht="18" customHeight="1" thickBot="1" x14ac:dyDescent="0.25">
      <c r="B54" s="12"/>
      <c r="C54" s="12"/>
      <c r="I54" s="48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BG54" s="186"/>
      <c r="BH54" s="186"/>
      <c r="BI54" s="186"/>
      <c r="BJ54" s="184" t="s">
        <v>90</v>
      </c>
      <c r="BK54" s="154">
        <f>COUNTIF($BL$64:$BL$110, "MB")</f>
        <v>0</v>
      </c>
      <c r="BL54" s="66" t="e">
        <f>COUNTIF($BL$64:$BL$110,"MB")/COUNTIF($E$64:$E$110,"P")</f>
        <v>#DIV/0!</v>
      </c>
      <c r="BM54" s="155">
        <f>COUNTIF($BN$64:$BN$110,"MB")</f>
        <v>0</v>
      </c>
      <c r="BN54" s="66" t="e">
        <f>COUNTIF($BN$64:$BN$110,"MB")/COUNTIF($E$64:$E$110,"P")</f>
        <v>#DIV/0!</v>
      </c>
      <c r="BO54" s="155">
        <f>COUNTIF($BP$64:$BP$110,"MB")</f>
        <v>0</v>
      </c>
      <c r="BP54" s="66" t="e">
        <f>COUNTIF($BP$64:$BP$110,"MB")/COUNTIF($E$64:$E$110,"P")</f>
        <v>#DIV/0!</v>
      </c>
      <c r="BQ54" s="155">
        <f>COUNTIF($BR$64:$BR$110,"MB")</f>
        <v>0</v>
      </c>
      <c r="BR54" s="66" t="e">
        <f>COUNTIF($BR$64:$BR$110,"MB")/COUNTIF($E$64:$E$110,"P")</f>
        <v>#DIV/0!</v>
      </c>
      <c r="BS54" s="96"/>
    </row>
    <row r="55" spans="1:80" ht="18" customHeight="1" thickBot="1" x14ac:dyDescent="0.25">
      <c r="D55" s="12"/>
      <c r="E55" s="33"/>
      <c r="F55" s="12"/>
      <c r="G55" s="24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BG55" s="186"/>
      <c r="BH55" s="186"/>
      <c r="BI55" s="186"/>
      <c r="BJ55" s="184" t="s">
        <v>91</v>
      </c>
      <c r="BK55" s="154">
        <f>COUNTIF($BL$64:$BL$110, "MA")</f>
        <v>0</v>
      </c>
      <c r="BL55" s="66" t="e">
        <f>COUNTIF($BL$64:$BL$110,"MA")/COUNTIF($E$64:$E$110,"P")</f>
        <v>#DIV/0!</v>
      </c>
      <c r="BM55" s="155">
        <f>COUNTIF($BN$64:$BN$110,"MA")</f>
        <v>0</v>
      </c>
      <c r="BN55" s="66" t="e">
        <f>COUNTIF($BN$64:$BN$110,"MA")/COUNTIF($E$64:$E$110,"P")</f>
        <v>#DIV/0!</v>
      </c>
      <c r="BO55" s="155">
        <f>COUNTIF($BP$64:$BP$110,"MA")</f>
        <v>0</v>
      </c>
      <c r="BP55" s="66" t="e">
        <f>COUNTIF($BP$64:$BP$110,"MA")/COUNTIF($E$64:$E$110,"P")</f>
        <v>#DIV/0!</v>
      </c>
      <c r="BQ55" s="155">
        <f>COUNTIF($BR$64:$BR$110,"MA")</f>
        <v>0</v>
      </c>
      <c r="BR55" s="66" t="e">
        <f>COUNTIF($BR$64:$BR$110,"MA")/COUNTIF($E$64:$E$110,"P")</f>
        <v>#DIV/0!</v>
      </c>
      <c r="BS55" s="96"/>
    </row>
    <row r="56" spans="1:80" ht="18" customHeight="1" thickBot="1" x14ac:dyDescent="0.25">
      <c r="C56" s="12"/>
      <c r="D56" s="34"/>
      <c r="E56" s="54"/>
      <c r="F56" s="34"/>
      <c r="G56" s="71"/>
      <c r="H56" s="12"/>
      <c r="I56" s="12"/>
      <c r="BG56" s="186"/>
      <c r="BH56" s="186"/>
      <c r="BI56" s="186"/>
      <c r="BJ56" s="185" t="s">
        <v>92</v>
      </c>
      <c r="BK56" s="156">
        <f>COUNTIF($BL$64:$BL$110, "A")</f>
        <v>0</v>
      </c>
      <c r="BL56" s="67" t="e">
        <f>COUNTIF($BL$64:$BL$110,"A")/COUNTIF($E$64:$E$110,"P")</f>
        <v>#DIV/0!</v>
      </c>
      <c r="BM56" s="157">
        <f>COUNTIF($BN$64:$BN$110,"A")</f>
        <v>0</v>
      </c>
      <c r="BN56" s="67" t="e">
        <f>COUNTIF($BN$64:$BN$110,"A")/COUNTIF($E$64:$E$110,"P")</f>
        <v>#DIV/0!</v>
      </c>
      <c r="BO56" s="157">
        <f>COUNTIF($BP$64:$BP$110,"A")</f>
        <v>0</v>
      </c>
      <c r="BP56" s="67" t="e">
        <f>COUNTIF($BP$64:$BP$110,"A")/COUNTIF($E$64:$E$110,"P")</f>
        <v>#DIV/0!</v>
      </c>
      <c r="BQ56" s="157">
        <f>COUNTIF($BR$64:$BR$110,"A")</f>
        <v>0</v>
      </c>
      <c r="BR56" s="67" t="e">
        <f>COUNTIF($BR$64:$BR$110,"A")/COUNTIF($E$64:$E$110,"P")</f>
        <v>#DIV/0!</v>
      </c>
      <c r="BS56" s="96"/>
    </row>
    <row r="57" spans="1:80" ht="12.75" customHeight="1" x14ac:dyDescent="0.2">
      <c r="C57" s="12"/>
      <c r="D57" s="34"/>
      <c r="E57" s="54"/>
      <c r="F57" s="134"/>
      <c r="G57" s="71"/>
      <c r="H57" s="12"/>
      <c r="I57" s="12"/>
    </row>
    <row r="58" spans="1:80" ht="12.75" customHeight="1" x14ac:dyDescent="0.2">
      <c r="C58" s="12"/>
      <c r="D58" s="87"/>
      <c r="E58" s="87"/>
      <c r="F58" s="370" t="s">
        <v>43</v>
      </c>
      <c r="G58" s="370"/>
      <c r="H58" s="370"/>
      <c r="I58" s="370"/>
      <c r="J58" s="370"/>
      <c r="K58" s="370"/>
      <c r="L58" s="370"/>
      <c r="M58" s="370"/>
      <c r="N58" s="370"/>
      <c r="O58" s="370"/>
      <c r="P58" s="370"/>
    </row>
    <row r="59" spans="1:80" ht="36" customHeight="1" x14ac:dyDescent="0.2">
      <c r="D59" s="12"/>
      <c r="E59" s="33"/>
      <c r="F59" s="14"/>
      <c r="G59" s="11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20"/>
      <c r="Y59" s="14"/>
      <c r="Z59" s="14"/>
      <c r="AA59" s="14"/>
      <c r="AB59" s="120" t="s">
        <v>41</v>
      </c>
      <c r="AC59" s="14"/>
      <c r="AD59" s="120"/>
      <c r="AE59" s="120"/>
      <c r="AF59" s="14"/>
      <c r="AG59" s="120"/>
      <c r="AH59" s="14"/>
      <c r="AI59" s="14"/>
      <c r="AJ59" s="14"/>
      <c r="AK59" s="14"/>
      <c r="AL59" s="14"/>
      <c r="AM59" s="14"/>
      <c r="AN59" s="14"/>
      <c r="AO59" s="120"/>
      <c r="AP59" s="14"/>
      <c r="AQ59" s="120"/>
      <c r="AR59" s="14"/>
      <c r="AS59" s="120"/>
      <c r="AT59" s="14"/>
      <c r="AU59" s="120"/>
      <c r="AV59" s="14"/>
      <c r="AW59" s="120"/>
      <c r="AX59" s="120" t="s">
        <v>41</v>
      </c>
      <c r="AY59" s="14"/>
      <c r="AZ59" s="120" t="s">
        <v>41</v>
      </c>
      <c r="BA59" s="14"/>
      <c r="BB59" s="120"/>
      <c r="BC59" s="120"/>
      <c r="BD59" s="2"/>
      <c r="BE59" s="2"/>
      <c r="BF59" s="2"/>
      <c r="BG59" s="2"/>
      <c r="BH59" s="12"/>
      <c r="BI59" s="12"/>
      <c r="BJ59" s="12"/>
      <c r="BK59" s="445" t="s">
        <v>48</v>
      </c>
      <c r="BL59" s="446"/>
      <c r="BM59" s="446"/>
      <c r="BN59" s="446"/>
      <c r="BO59" s="446"/>
      <c r="BP59" s="446"/>
      <c r="BQ59" s="446"/>
      <c r="BR59" s="447"/>
      <c r="BS59" s="97"/>
      <c r="BT59" s="12"/>
      <c r="BU59" s="484" t="s">
        <v>84</v>
      </c>
      <c r="BV59" s="485"/>
      <c r="BW59" s="485"/>
      <c r="BX59" s="486"/>
    </row>
    <row r="60" spans="1:80" ht="59.25" customHeight="1" x14ac:dyDescent="0.2">
      <c r="B60" s="12"/>
      <c r="C60" s="12"/>
      <c r="D60" s="12"/>
      <c r="E60" s="38"/>
      <c r="F60" s="367" t="s">
        <v>40</v>
      </c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9"/>
      <c r="BD60" s="375" t="s">
        <v>17</v>
      </c>
      <c r="BE60" s="375" t="s">
        <v>18</v>
      </c>
      <c r="BF60" s="378" t="s">
        <v>12</v>
      </c>
      <c r="BG60" s="435" t="s">
        <v>10</v>
      </c>
      <c r="BH60" s="63"/>
      <c r="BI60" s="63"/>
      <c r="BJ60" s="63"/>
      <c r="BK60" s="452" t="s">
        <v>49</v>
      </c>
      <c r="BL60" s="452"/>
      <c r="BM60" s="453" t="s">
        <v>53</v>
      </c>
      <c r="BN60" s="454"/>
      <c r="BO60" s="455" t="s">
        <v>50</v>
      </c>
      <c r="BP60" s="455"/>
      <c r="BQ60" s="456" t="s">
        <v>54</v>
      </c>
      <c r="BR60" s="456"/>
      <c r="BS60" s="94"/>
      <c r="BT60" s="63"/>
      <c r="BU60" s="436" t="s">
        <v>32</v>
      </c>
      <c r="BV60" s="436" t="s">
        <v>33</v>
      </c>
      <c r="BW60" s="436" t="s">
        <v>34</v>
      </c>
      <c r="BX60" s="436" t="s">
        <v>35</v>
      </c>
    </row>
    <row r="61" spans="1:80" ht="12.75" hidden="1" customHeight="1" thickBot="1" x14ac:dyDescent="0.3">
      <c r="B61" s="12"/>
      <c r="C61" s="12"/>
      <c r="D61" s="12"/>
      <c r="E61" s="108" t="s">
        <v>19</v>
      </c>
      <c r="F61" s="6" t="s">
        <v>21</v>
      </c>
      <c r="G61" s="6"/>
      <c r="H61" s="6" t="s">
        <v>21</v>
      </c>
      <c r="I61" s="6"/>
      <c r="J61" s="6" t="s">
        <v>0</v>
      </c>
      <c r="K61" s="6"/>
      <c r="L61" s="6" t="s">
        <v>20</v>
      </c>
      <c r="M61" s="6"/>
      <c r="N61" s="6" t="s">
        <v>20</v>
      </c>
      <c r="O61" s="6"/>
      <c r="P61" s="6" t="s">
        <v>0</v>
      </c>
      <c r="Q61" s="6"/>
      <c r="R61" s="6" t="s">
        <v>0</v>
      </c>
      <c r="S61" s="6"/>
      <c r="T61" s="6" t="s">
        <v>22</v>
      </c>
      <c r="U61" s="6"/>
      <c r="V61" s="6" t="s">
        <v>20</v>
      </c>
      <c r="W61" s="6"/>
      <c r="X61" s="6" t="s">
        <v>21</v>
      </c>
      <c r="Y61" s="6"/>
      <c r="Z61" s="6" t="s">
        <v>0</v>
      </c>
      <c r="AA61" s="6"/>
      <c r="AB61" s="6" t="s">
        <v>31</v>
      </c>
      <c r="AC61" s="6"/>
      <c r="AD61" s="6" t="s">
        <v>21</v>
      </c>
      <c r="AE61" s="6"/>
      <c r="AF61" s="6" t="s">
        <v>20</v>
      </c>
      <c r="AG61" s="6"/>
      <c r="AH61" s="6" t="s">
        <v>21</v>
      </c>
      <c r="AI61" s="6"/>
      <c r="AJ61" s="6" t="s">
        <v>21</v>
      </c>
      <c r="AK61" s="6"/>
      <c r="AL61" s="6" t="s">
        <v>22</v>
      </c>
      <c r="AM61" s="6"/>
      <c r="AN61" s="6" t="s">
        <v>20</v>
      </c>
      <c r="AO61" s="6"/>
      <c r="AP61" s="6" t="s">
        <v>22</v>
      </c>
      <c r="AQ61" s="6"/>
      <c r="AR61" s="6" t="s">
        <v>22</v>
      </c>
      <c r="AS61" s="6"/>
      <c r="AT61" s="6" t="s">
        <v>0</v>
      </c>
      <c r="AU61" s="6"/>
      <c r="AV61" s="6" t="s">
        <v>20</v>
      </c>
      <c r="AW61" s="6"/>
      <c r="AX61" s="6"/>
      <c r="AY61" s="6"/>
      <c r="AZ61" s="6"/>
      <c r="BA61" s="6"/>
      <c r="BB61" s="6" t="s">
        <v>21</v>
      </c>
      <c r="BC61" s="6"/>
      <c r="BD61" s="376"/>
      <c r="BE61" s="376"/>
      <c r="BF61" s="379"/>
      <c r="BG61" s="435"/>
      <c r="BH61" s="63"/>
      <c r="BI61" s="63"/>
      <c r="BJ61" s="63"/>
      <c r="BK61" s="448"/>
      <c r="BL61" s="448"/>
      <c r="BM61" s="449"/>
      <c r="BN61" s="450"/>
      <c r="BO61" s="451"/>
      <c r="BP61" s="450"/>
      <c r="BQ61" s="451"/>
      <c r="BR61" s="450"/>
      <c r="BS61" s="91"/>
      <c r="BT61" s="63"/>
      <c r="BU61" s="437"/>
      <c r="BV61" s="437"/>
      <c r="BW61" s="437"/>
      <c r="BX61" s="437"/>
    </row>
    <row r="62" spans="1:80" ht="12.75" hidden="1" customHeight="1" x14ac:dyDescent="0.25">
      <c r="B62" s="2"/>
      <c r="C62" s="2"/>
      <c r="D62" s="2"/>
      <c r="E62" s="39"/>
      <c r="F62" s="6">
        <v>1</v>
      </c>
      <c r="G62" s="6"/>
      <c r="H62" s="6">
        <v>1</v>
      </c>
      <c r="I62" s="6"/>
      <c r="J62" s="6">
        <v>1</v>
      </c>
      <c r="K62" s="6"/>
      <c r="L62" s="6">
        <v>1</v>
      </c>
      <c r="M62" s="6"/>
      <c r="N62" s="6">
        <v>1</v>
      </c>
      <c r="O62" s="6"/>
      <c r="P62" s="6">
        <v>1</v>
      </c>
      <c r="Q62" s="6"/>
      <c r="R62" s="6">
        <v>1</v>
      </c>
      <c r="S62" s="6"/>
      <c r="T62" s="6">
        <v>1</v>
      </c>
      <c r="U62" s="6"/>
      <c r="V62" s="6">
        <v>1</v>
      </c>
      <c r="W62" s="6"/>
      <c r="X62" s="6">
        <v>1</v>
      </c>
      <c r="Y62" s="6"/>
      <c r="Z62" s="6">
        <v>1</v>
      </c>
      <c r="AA62" s="6"/>
      <c r="AB62" s="6">
        <v>1</v>
      </c>
      <c r="AC62" s="6"/>
      <c r="AD62" s="6">
        <v>1</v>
      </c>
      <c r="AE62" s="6"/>
      <c r="AF62" s="6">
        <v>1</v>
      </c>
      <c r="AG62" s="6"/>
      <c r="AH62" s="6">
        <v>1</v>
      </c>
      <c r="AI62" s="6"/>
      <c r="AJ62" s="6">
        <v>1</v>
      </c>
      <c r="AK62" s="6"/>
      <c r="AL62" s="6">
        <v>1</v>
      </c>
      <c r="AM62" s="6"/>
      <c r="AN62" s="6">
        <v>1</v>
      </c>
      <c r="AO62" s="6"/>
      <c r="AP62" s="6">
        <v>1</v>
      </c>
      <c r="AQ62" s="6"/>
      <c r="AR62" s="6">
        <v>1</v>
      </c>
      <c r="AS62" s="6"/>
      <c r="AT62" s="6">
        <v>1</v>
      </c>
      <c r="AU62" s="6"/>
      <c r="AV62" s="6">
        <v>1</v>
      </c>
      <c r="AW62" s="6"/>
      <c r="AX62" s="6">
        <v>1</v>
      </c>
      <c r="AY62" s="6"/>
      <c r="AZ62" s="6">
        <v>1</v>
      </c>
      <c r="BA62" s="6"/>
      <c r="BB62" s="6">
        <v>1</v>
      </c>
      <c r="BC62" s="6"/>
      <c r="BD62" s="376"/>
      <c r="BE62" s="376"/>
      <c r="BF62" s="379"/>
      <c r="BG62" s="435"/>
      <c r="BH62" s="63"/>
      <c r="BI62" s="63"/>
      <c r="BJ62" s="63"/>
      <c r="BK62" s="448"/>
      <c r="BL62" s="448"/>
      <c r="BM62" s="481"/>
      <c r="BN62" s="482"/>
      <c r="BO62" s="483"/>
      <c r="BP62" s="482"/>
      <c r="BQ62" s="483"/>
      <c r="BR62" s="482"/>
      <c r="BS62" s="91"/>
      <c r="BT62" s="63"/>
      <c r="BU62" s="437"/>
      <c r="BV62" s="437"/>
      <c r="BW62" s="437"/>
      <c r="BX62" s="437"/>
    </row>
    <row r="63" spans="1:80" ht="50.25" customHeight="1" x14ac:dyDescent="0.2">
      <c r="A63" s="3"/>
      <c r="B63" s="11" t="s">
        <v>4</v>
      </c>
      <c r="C63" s="420" t="s">
        <v>8</v>
      </c>
      <c r="D63" s="420"/>
      <c r="E63" s="88" t="s">
        <v>30</v>
      </c>
      <c r="F63" s="169">
        <v>1</v>
      </c>
      <c r="G63" s="169"/>
      <c r="H63" s="169">
        <v>2</v>
      </c>
      <c r="I63" s="169"/>
      <c r="J63" s="169">
        <v>3</v>
      </c>
      <c r="K63" s="169"/>
      <c r="L63" s="169">
        <v>4</v>
      </c>
      <c r="M63" s="169"/>
      <c r="N63" s="169">
        <v>5</v>
      </c>
      <c r="O63" s="169"/>
      <c r="P63" s="169">
        <v>6</v>
      </c>
      <c r="Q63" s="169"/>
      <c r="R63" s="169">
        <v>7</v>
      </c>
      <c r="S63" s="169"/>
      <c r="T63" s="169">
        <v>8</v>
      </c>
      <c r="U63" s="169"/>
      <c r="V63" s="169">
        <v>9</v>
      </c>
      <c r="W63" s="169"/>
      <c r="X63" s="170">
        <v>10</v>
      </c>
      <c r="Y63" s="170"/>
      <c r="Z63" s="170">
        <v>11</v>
      </c>
      <c r="AA63" s="170"/>
      <c r="AB63" s="170">
        <v>12</v>
      </c>
      <c r="AC63" s="170"/>
      <c r="AD63" s="170">
        <v>13</v>
      </c>
      <c r="AE63" s="170"/>
      <c r="AF63" s="170">
        <v>14</v>
      </c>
      <c r="AG63" s="170"/>
      <c r="AH63" s="170">
        <v>15</v>
      </c>
      <c r="AI63" s="170"/>
      <c r="AJ63" s="171">
        <v>16</v>
      </c>
      <c r="AK63" s="171"/>
      <c r="AL63" s="171">
        <v>17</v>
      </c>
      <c r="AM63" s="171"/>
      <c r="AN63" s="171">
        <v>18</v>
      </c>
      <c r="AO63" s="171"/>
      <c r="AP63" s="171">
        <v>19</v>
      </c>
      <c r="AQ63" s="171"/>
      <c r="AR63" s="171">
        <v>20</v>
      </c>
      <c r="AS63" s="171"/>
      <c r="AT63" s="171">
        <v>21</v>
      </c>
      <c r="AU63" s="171"/>
      <c r="AV63" s="171">
        <v>22</v>
      </c>
      <c r="AW63" s="171"/>
      <c r="AX63" s="172">
        <v>23</v>
      </c>
      <c r="AY63" s="172"/>
      <c r="AZ63" s="172">
        <v>24</v>
      </c>
      <c r="BA63" s="172"/>
      <c r="BB63" s="172">
        <v>25</v>
      </c>
      <c r="BC63" s="172"/>
      <c r="BD63" s="377"/>
      <c r="BE63" s="381"/>
      <c r="BF63" s="380"/>
      <c r="BG63" s="435"/>
      <c r="BH63" s="314" t="s">
        <v>93</v>
      </c>
      <c r="BI63" s="314" t="s">
        <v>94</v>
      </c>
      <c r="BJ63" s="314" t="s">
        <v>95</v>
      </c>
      <c r="BK63" s="169" t="s">
        <v>52</v>
      </c>
      <c r="BL63" s="169" t="s">
        <v>10</v>
      </c>
      <c r="BM63" s="187" t="s">
        <v>52</v>
      </c>
      <c r="BN63" s="170" t="s">
        <v>10</v>
      </c>
      <c r="BO63" s="171" t="s">
        <v>52</v>
      </c>
      <c r="BP63" s="171" t="s">
        <v>10</v>
      </c>
      <c r="BQ63" s="172" t="s">
        <v>52</v>
      </c>
      <c r="BR63" s="172" t="s">
        <v>10</v>
      </c>
      <c r="BS63" s="94"/>
      <c r="BT63" s="63"/>
      <c r="BU63" s="438"/>
      <c r="BV63" s="438"/>
      <c r="BW63" s="438"/>
      <c r="BX63" s="438"/>
    </row>
    <row r="64" spans="1:80" ht="12.75" customHeight="1" x14ac:dyDescent="0.2">
      <c r="A64" s="3"/>
      <c r="B64" s="5">
        <v>1</v>
      </c>
      <c r="C64" s="364"/>
      <c r="D64" s="365"/>
      <c r="E64" s="13"/>
      <c r="F64" s="115"/>
      <c r="G64" s="116">
        <f>IF(F64=$F$61,$F$62,0)</f>
        <v>0</v>
      </c>
      <c r="H64" s="115"/>
      <c r="I64" s="116">
        <f>IF(H64=$H$61,$H$62,0)</f>
        <v>0</v>
      </c>
      <c r="J64" s="115"/>
      <c r="K64" s="116">
        <f>IF(J64=$J$61,$J$62,0)</f>
        <v>0</v>
      </c>
      <c r="L64" s="115"/>
      <c r="M64" s="116">
        <f>IF(L64=$L$61,$L$62,0)</f>
        <v>0</v>
      </c>
      <c r="N64" s="115"/>
      <c r="O64" s="116">
        <f>IF(N64=$N$61,$N$62,0)</f>
        <v>0</v>
      </c>
      <c r="P64" s="115"/>
      <c r="Q64" s="116">
        <f>IF(P64=$P$61,$P$62,0)</f>
        <v>0</v>
      </c>
      <c r="R64" s="115"/>
      <c r="S64" s="116">
        <f>IF(R64=$R$61,$R$62,0)</f>
        <v>0</v>
      </c>
      <c r="T64" s="115"/>
      <c r="U64" s="116">
        <f>IF(T64=$T$61,$T$62,0)</f>
        <v>0</v>
      </c>
      <c r="V64" s="115"/>
      <c r="W64" s="116">
        <f>IF(V64=$V$61,$V$62,0)</f>
        <v>0</v>
      </c>
      <c r="X64" s="115"/>
      <c r="Y64" s="116">
        <f>IF(X64=$X$61,$X$62,0)</f>
        <v>0</v>
      </c>
      <c r="Z64" s="115"/>
      <c r="AA64" s="116">
        <f>IF(Z64=$Z$61,$Z$62,0)</f>
        <v>0</v>
      </c>
      <c r="AB64" s="115"/>
      <c r="AC64" s="116"/>
      <c r="AD64" s="115"/>
      <c r="AE64" s="116">
        <f>IF(AD64=$AD$61,$AD$62,0)</f>
        <v>0</v>
      </c>
      <c r="AF64" s="115"/>
      <c r="AG64" s="116">
        <f>IF(AF64=$AF$61,$AF$62,0)</f>
        <v>0</v>
      </c>
      <c r="AH64" s="115"/>
      <c r="AI64" s="116">
        <f>IF(AH64=$AH$61,$AH$62,0)</f>
        <v>0</v>
      </c>
      <c r="AJ64" s="115"/>
      <c r="AK64" s="116">
        <f>IF(AJ64=$AJ$61,$AJ$62,0)</f>
        <v>0</v>
      </c>
      <c r="AL64" s="115"/>
      <c r="AM64" s="116">
        <f>IF(AL64=$AL$61,$AL$62,0)</f>
        <v>0</v>
      </c>
      <c r="AN64" s="115"/>
      <c r="AO64" s="116">
        <f>IF(AN64=$AN$61,$AN$62,0)</f>
        <v>0</v>
      </c>
      <c r="AP64" s="115"/>
      <c r="AQ64" s="116">
        <f>IF(AP64=$AP$61,$AP$62,0)</f>
        <v>0</v>
      </c>
      <c r="AR64" s="115"/>
      <c r="AS64" s="116">
        <f>IF(AR64=$AR$61,$AR$62,0)</f>
        <v>0</v>
      </c>
      <c r="AT64" s="115"/>
      <c r="AU64" s="116">
        <f>IF(AT64=$AT$61,$AT$62,0)</f>
        <v>0</v>
      </c>
      <c r="AV64" s="115"/>
      <c r="AW64" s="116">
        <f>IF(AV64=$AV$61,$AV$62,0)</f>
        <v>0</v>
      </c>
      <c r="AX64" s="115"/>
      <c r="AY64" s="116"/>
      <c r="AZ64" s="115"/>
      <c r="BA64" s="116"/>
      <c r="BB64" s="115"/>
      <c r="BC64" s="116">
        <f>IF(BB64=$BB$61,$BB$62,0)</f>
        <v>0</v>
      </c>
      <c r="BD64" s="5">
        <f>IF((E64="P"),SUM(F64:BC64),0)</f>
        <v>0</v>
      </c>
      <c r="BE64" s="109">
        <f t="shared" ref="BE64:BE110" si="1">(BD64)/F$44</f>
        <v>0</v>
      </c>
      <c r="BF64" s="10">
        <f>IF(BD64&gt;=F$45,0.267857*BD64-0.5,0.119048*BD64+2)</f>
        <v>2</v>
      </c>
      <c r="BG64" s="5">
        <f>IF($E$64:$E$110="P",IF(BE64&lt;=25%,"B",IF(BE64&lt;=50%,"MB",IF(BE64&lt;=75%,"MA",IF(BE64&lt;=100%,"A")))),0)</f>
        <v>0</v>
      </c>
      <c r="BH64" s="315" t="str">
        <f>IF((E64="P"),IFERROR(ROUND(BF64-$BF$113,1),""),"")</f>
        <v/>
      </c>
      <c r="BI64" s="315" t="str">
        <f>IF((E64="P"),IFERROR(ROUND(POWER(BH64,2),3),""),"")</f>
        <v/>
      </c>
      <c r="BJ64" s="316">
        <f>SUM(BI64:BI110)</f>
        <v>0</v>
      </c>
      <c r="BK64" s="109">
        <f>IF(E64="P",(SUM(F64:W64)),0)/9</f>
        <v>0</v>
      </c>
      <c r="BL64" s="5">
        <f>IF($E$64:$E$110="P",IF(BK64&lt;=0.25,"B",IF(BK64&lt;=0.5,"MB",IF(BK64&lt;=0.75,"MA",IF(BK64&lt;=1,"A")))),0)</f>
        <v>0</v>
      </c>
      <c r="BM64" s="188">
        <f>IF(E64="P",SUM(X64:AI64),0)/7</f>
        <v>0</v>
      </c>
      <c r="BN64" s="59">
        <f>IF($E$64:$E$110="P",IF(BM64&lt;=0.25,"B",IF(BM64&lt;=0.5,"MB",IF(BM64&lt;=0.75,"MA",IF(BM64&lt;=1,"A")))),0)</f>
        <v>0</v>
      </c>
      <c r="BO64" s="136">
        <f>IF(E64="P",(SUM(AJ64:AW64)),0)/7</f>
        <v>0</v>
      </c>
      <c r="BP64" s="59">
        <f>IF($E$64:$E$110="P",IF(BO64&lt;=0.25,"B",IF(BO64&lt;=0.5,"MB",IF(BO64&lt;=0.75,"MA",IF(BO64&lt;=1,"A")))),0)</f>
        <v>0</v>
      </c>
      <c r="BQ64" s="136">
        <f>IF(E64="p",((SUM(AX64:BC64))),0)/5</f>
        <v>0</v>
      </c>
      <c r="BR64" s="59">
        <f>IF($E$64:$E$110="P",IF(BQ64&lt;=0.25,"B",IF(BQ64&lt;=0.5,"MB",IF(BQ64&lt;=0.75,"MA",IF(BQ64&lt;=1,"A")))),0)</f>
        <v>0</v>
      </c>
      <c r="BS64" s="81"/>
      <c r="BT64" s="53"/>
      <c r="BU64" s="5">
        <f>COUNTIF($BG$64:$BG$110,"B")</f>
        <v>0</v>
      </c>
      <c r="BV64" s="5">
        <f>COUNTIF($BG$64:$BG$110,"MB")</f>
        <v>0</v>
      </c>
      <c r="BW64" s="5">
        <f>COUNTIF($BG$64:$BG$110,"MA")</f>
        <v>0</v>
      </c>
      <c r="BX64" s="5">
        <f>COUNTIF($BG$64:$BG$110,"A")</f>
        <v>0</v>
      </c>
    </row>
    <row r="65" spans="1:95" ht="12.75" customHeight="1" x14ac:dyDescent="0.2">
      <c r="A65" s="3"/>
      <c r="B65" s="5">
        <v>2</v>
      </c>
      <c r="C65" s="364"/>
      <c r="D65" s="365"/>
      <c r="E65" s="13"/>
      <c r="F65" s="115"/>
      <c r="G65" s="116">
        <f t="shared" ref="G65:G110" si="2">IF(F65=$F$61,$F$62,0)</f>
        <v>0</v>
      </c>
      <c r="H65" s="115"/>
      <c r="I65" s="116">
        <f t="shared" ref="I65:I110" si="3">IF(H65=$H$61,$H$62,0)</f>
        <v>0</v>
      </c>
      <c r="J65" s="115"/>
      <c r="K65" s="116">
        <f t="shared" ref="K65:K110" si="4">IF(J65=$J$61,$J$62,0)</f>
        <v>0</v>
      </c>
      <c r="L65" s="115"/>
      <c r="M65" s="116">
        <f t="shared" ref="M65:M110" si="5">IF(L65=$L$61,$L$62,0)</f>
        <v>0</v>
      </c>
      <c r="N65" s="115"/>
      <c r="O65" s="116">
        <f t="shared" ref="O65:O110" si="6">IF(N65=$N$61,$N$62,0)</f>
        <v>0</v>
      </c>
      <c r="P65" s="115"/>
      <c r="Q65" s="116">
        <f t="shared" ref="Q65:Q110" si="7">IF(P65=$P$61,$P$62,0)</f>
        <v>0</v>
      </c>
      <c r="R65" s="115"/>
      <c r="S65" s="116">
        <f t="shared" ref="S65:S110" si="8">IF(R65=$R$61,$R$62,0)</f>
        <v>0</v>
      </c>
      <c r="T65" s="115"/>
      <c r="U65" s="116">
        <f t="shared" ref="U65:U110" si="9">IF(T65=$T$61,$T$62,0)</f>
        <v>0</v>
      </c>
      <c r="V65" s="115"/>
      <c r="W65" s="116">
        <f t="shared" ref="W65:W110" si="10">IF(V65=$V$61,$V$62,0)</f>
        <v>0</v>
      </c>
      <c r="X65" s="115"/>
      <c r="Y65" s="116">
        <f t="shared" ref="Y65:Y110" si="11">IF(X65=$X$61,$X$62,0)</f>
        <v>0</v>
      </c>
      <c r="Z65" s="115"/>
      <c r="AA65" s="116">
        <f t="shared" ref="AA65:AA110" si="12">IF(Z65=$Z$61,$Z$62,0)</f>
        <v>0</v>
      </c>
      <c r="AB65" s="115"/>
      <c r="AC65" s="116"/>
      <c r="AD65" s="115"/>
      <c r="AE65" s="116">
        <f t="shared" ref="AE65:AE110" si="13">IF(AD65=$AD$61,$AD$62,0)</f>
        <v>0</v>
      </c>
      <c r="AF65" s="115"/>
      <c r="AG65" s="116">
        <f t="shared" ref="AG65:AG110" si="14">IF(AF65=$AF$61,$AF$62,0)</f>
        <v>0</v>
      </c>
      <c r="AH65" s="115"/>
      <c r="AI65" s="116">
        <f t="shared" ref="AI65:AI110" si="15">IF(AH65=$AH$61,$AH$62,0)</f>
        <v>0</v>
      </c>
      <c r="AJ65" s="115"/>
      <c r="AK65" s="116">
        <f t="shared" ref="AK65:AK110" si="16">IF(AJ65=$AJ$61,$AJ$62,0)</f>
        <v>0</v>
      </c>
      <c r="AL65" s="115"/>
      <c r="AM65" s="116">
        <f t="shared" ref="AM65:AM110" si="17">IF(AL65=$AL$61,$AL$62,0)</f>
        <v>0</v>
      </c>
      <c r="AN65" s="115"/>
      <c r="AO65" s="116">
        <f t="shared" ref="AO65:AO110" si="18">IF(AN65=$AN$61,$AN$62,0)</f>
        <v>0</v>
      </c>
      <c r="AP65" s="115"/>
      <c r="AQ65" s="116">
        <f t="shared" ref="AQ65:AQ110" si="19">IF(AP65=$AP$61,$AP$62,0)</f>
        <v>0</v>
      </c>
      <c r="AR65" s="115"/>
      <c r="AS65" s="116">
        <f t="shared" ref="AS65:AS110" si="20">IF(AR65=$AR$61,$AR$62,0)</f>
        <v>0</v>
      </c>
      <c r="AT65" s="115"/>
      <c r="AU65" s="116">
        <f t="shared" ref="AU65:AU110" si="21">IF(AT65=$AT$61,$AT$62,0)</f>
        <v>0</v>
      </c>
      <c r="AV65" s="115"/>
      <c r="AW65" s="116">
        <f t="shared" ref="AW65:AW110" si="22">IF(AV65=$AV$61,$AV$62,0)</f>
        <v>0</v>
      </c>
      <c r="AX65" s="115"/>
      <c r="AY65" s="116"/>
      <c r="AZ65" s="115"/>
      <c r="BA65" s="116"/>
      <c r="BB65" s="115"/>
      <c r="BC65" s="116">
        <f t="shared" ref="BC65:BC110" si="23">IF(BB65=$BB$61,$BB$62,0)</f>
        <v>0</v>
      </c>
      <c r="BD65" s="5">
        <f t="shared" ref="BD65:BD110" si="24">IF((E65="P"),SUM(F65:BC65),0)</f>
        <v>0</v>
      </c>
      <c r="BE65" s="109">
        <f t="shared" si="1"/>
        <v>0</v>
      </c>
      <c r="BF65" s="10">
        <f t="shared" ref="BF65:BF110" si="25">IF(BD65&gt;=F$45,0.267857*BD65-0.5,0.119048*BD65+2)</f>
        <v>2</v>
      </c>
      <c r="BG65" s="5">
        <f t="shared" ref="BG65:BG110" si="26">IF($E$64:$E$110="P",IF(BE65&lt;=25%,"B",IF(BE65&lt;=50%,"MB",IF(BE65&lt;=75%,"MA",IF(BE65&lt;=100%,"A")))),0)</f>
        <v>0</v>
      </c>
      <c r="BH65" s="315" t="str">
        <f t="shared" ref="BH65:BH110" si="27">IF((E65="P"),IFERROR(ROUND(BF65-$BF$113,1),""),"")</f>
        <v/>
      </c>
      <c r="BI65" s="315" t="str">
        <f t="shared" ref="BI65:BI110" si="28">IF((E65="P"),IFERROR(ROUND(POWER(BH65,2),3),""),"")</f>
        <v/>
      </c>
      <c r="BJ65" s="315">
        <f>COUNTIF(E64:E110,"=P")</f>
        <v>0</v>
      </c>
      <c r="BK65" s="109">
        <f t="shared" ref="BK65:BK110" si="29">IF(E65="P",(SUM(F65:W65)),0)/9</f>
        <v>0</v>
      </c>
      <c r="BL65" s="5">
        <f t="shared" ref="BL65:BL110" si="30">IF($E$64:$E$110="P",IF(BK65&lt;=0.25,"B",IF(BK65&lt;=0.5,"MB",IF(BK65&lt;=0.75,"MA",IF(BK65&lt;=1,"A")))),0)</f>
        <v>0</v>
      </c>
      <c r="BM65" s="188">
        <f t="shared" ref="BM65:BM110" si="31">IF(E65="P",SUM(X65:AI65),0)/7</f>
        <v>0</v>
      </c>
      <c r="BN65" s="59">
        <f t="shared" ref="BN65:BN110" si="32">IF($E$64:$E$110="P",IF(BM65&lt;=0.25,"B",IF(BM65&lt;=0.5,"MB",IF(BM65&lt;=0.75,"MA",IF(BM65&lt;=1,"A")))),0)</f>
        <v>0</v>
      </c>
      <c r="BO65" s="136">
        <f t="shared" ref="BO65:BO110" si="33">IF(E65="P",(SUM(AJ65:AW65)),0)/7</f>
        <v>0</v>
      </c>
      <c r="BP65" s="59">
        <f t="shared" ref="BP65:BP110" si="34">IF($E$64:$E$110="P",IF(BO65&lt;=0.25,"B",IF(BO65&lt;=0.5,"MB",IF(BO65&lt;=0.75,"MA",IF(BO65&lt;=1,"A")))),0)</f>
        <v>0</v>
      </c>
      <c r="BQ65" s="136">
        <f>IF(E65="p",((SUM(AX65:BC65))),0)/5</f>
        <v>0</v>
      </c>
      <c r="BR65" s="59">
        <f t="shared" ref="BR65:BR110" si="35">IF($E$64:$E$110="P",IF(BQ65&lt;=0.25,"B",IF(BQ65&lt;=0.5,"MB",IF(BQ65&lt;=0.75,"MA",IF(BQ65&lt;=1,"A")))),0)</f>
        <v>0</v>
      </c>
      <c r="BS65" s="81"/>
      <c r="BT65" s="53"/>
      <c r="BU65" s="103" t="e">
        <f>BU64/$F$11</f>
        <v>#DIV/0!</v>
      </c>
      <c r="BV65" s="103" t="e">
        <f>BV64/$F$11</f>
        <v>#DIV/0!</v>
      </c>
      <c r="BW65" s="103" t="e">
        <f>BW64/$F$11</f>
        <v>#DIV/0!</v>
      </c>
      <c r="BX65" s="103" t="e">
        <f>BX64/$F$11</f>
        <v>#DIV/0!</v>
      </c>
    </row>
    <row r="66" spans="1:95" ht="12.75" customHeight="1" x14ac:dyDescent="0.2">
      <c r="A66" s="3"/>
      <c r="B66" s="5">
        <v>3</v>
      </c>
      <c r="C66" s="364"/>
      <c r="D66" s="365"/>
      <c r="E66" s="13"/>
      <c r="F66" s="115"/>
      <c r="G66" s="116">
        <f t="shared" si="2"/>
        <v>0</v>
      </c>
      <c r="H66" s="115"/>
      <c r="I66" s="116">
        <f t="shared" si="3"/>
        <v>0</v>
      </c>
      <c r="J66" s="115"/>
      <c r="K66" s="116">
        <f t="shared" si="4"/>
        <v>0</v>
      </c>
      <c r="L66" s="115"/>
      <c r="M66" s="116">
        <f t="shared" si="5"/>
        <v>0</v>
      </c>
      <c r="N66" s="115"/>
      <c r="O66" s="116">
        <f t="shared" si="6"/>
        <v>0</v>
      </c>
      <c r="P66" s="115"/>
      <c r="Q66" s="116">
        <f t="shared" si="7"/>
        <v>0</v>
      </c>
      <c r="R66" s="115"/>
      <c r="S66" s="116">
        <f t="shared" si="8"/>
        <v>0</v>
      </c>
      <c r="T66" s="115"/>
      <c r="U66" s="116">
        <f t="shared" si="9"/>
        <v>0</v>
      </c>
      <c r="V66" s="115"/>
      <c r="W66" s="116">
        <f t="shared" si="10"/>
        <v>0</v>
      </c>
      <c r="X66" s="115"/>
      <c r="Y66" s="116">
        <f t="shared" si="11"/>
        <v>0</v>
      </c>
      <c r="Z66" s="115"/>
      <c r="AA66" s="116">
        <f t="shared" si="12"/>
        <v>0</v>
      </c>
      <c r="AB66" s="115"/>
      <c r="AC66" s="116"/>
      <c r="AD66" s="115"/>
      <c r="AE66" s="116">
        <f t="shared" si="13"/>
        <v>0</v>
      </c>
      <c r="AF66" s="115"/>
      <c r="AG66" s="116">
        <f t="shared" si="14"/>
        <v>0</v>
      </c>
      <c r="AH66" s="115"/>
      <c r="AI66" s="116">
        <f t="shared" si="15"/>
        <v>0</v>
      </c>
      <c r="AJ66" s="115"/>
      <c r="AK66" s="116">
        <f t="shared" si="16"/>
        <v>0</v>
      </c>
      <c r="AL66" s="115"/>
      <c r="AM66" s="116">
        <f t="shared" si="17"/>
        <v>0</v>
      </c>
      <c r="AN66" s="115"/>
      <c r="AO66" s="116">
        <f t="shared" si="18"/>
        <v>0</v>
      </c>
      <c r="AP66" s="115"/>
      <c r="AQ66" s="116">
        <f t="shared" si="19"/>
        <v>0</v>
      </c>
      <c r="AR66" s="115"/>
      <c r="AS66" s="116">
        <f t="shared" si="20"/>
        <v>0</v>
      </c>
      <c r="AT66" s="115"/>
      <c r="AU66" s="116">
        <f t="shared" si="21"/>
        <v>0</v>
      </c>
      <c r="AV66" s="115"/>
      <c r="AW66" s="116">
        <f t="shared" si="22"/>
        <v>0</v>
      </c>
      <c r="AX66" s="115"/>
      <c r="AY66" s="116"/>
      <c r="AZ66" s="115"/>
      <c r="BA66" s="116"/>
      <c r="BB66" s="115"/>
      <c r="BC66" s="116">
        <f t="shared" si="23"/>
        <v>0</v>
      </c>
      <c r="BD66" s="5">
        <f t="shared" si="24"/>
        <v>0</v>
      </c>
      <c r="BE66" s="109">
        <f t="shared" si="1"/>
        <v>0</v>
      </c>
      <c r="BF66" s="10">
        <f t="shared" si="25"/>
        <v>2</v>
      </c>
      <c r="BG66" s="5">
        <f t="shared" si="26"/>
        <v>0</v>
      </c>
      <c r="BH66" s="315" t="str">
        <f t="shared" si="27"/>
        <v/>
      </c>
      <c r="BI66" s="315" t="str">
        <f t="shared" si="28"/>
        <v/>
      </c>
      <c r="BJ66" s="315"/>
      <c r="BK66" s="109">
        <f t="shared" si="29"/>
        <v>0</v>
      </c>
      <c r="BL66" s="5">
        <f t="shared" si="30"/>
        <v>0</v>
      </c>
      <c r="BM66" s="188">
        <f t="shared" si="31"/>
        <v>0</v>
      </c>
      <c r="BN66" s="59">
        <f t="shared" si="32"/>
        <v>0</v>
      </c>
      <c r="BO66" s="136">
        <f t="shared" si="33"/>
        <v>0</v>
      </c>
      <c r="BP66" s="59">
        <f t="shared" si="34"/>
        <v>0</v>
      </c>
      <c r="BQ66" s="136">
        <f t="shared" ref="BQ66:BQ110" si="36">IF(E66="p",((SUM(AX66:BC66))),0)/5</f>
        <v>0</v>
      </c>
      <c r="BR66" s="59">
        <f t="shared" si="35"/>
        <v>0</v>
      </c>
      <c r="BS66" s="81"/>
      <c r="BT66" s="53"/>
      <c r="BU66" s="53"/>
      <c r="BV66" s="53"/>
      <c r="BW66" s="53"/>
      <c r="BX66" s="12"/>
    </row>
    <row r="67" spans="1:95" ht="12.75" customHeight="1" x14ac:dyDescent="0.2">
      <c r="A67" s="3"/>
      <c r="B67" s="5">
        <f t="shared" ref="B67:B109" si="37">B66+1</f>
        <v>4</v>
      </c>
      <c r="C67" s="364"/>
      <c r="D67" s="365"/>
      <c r="E67" s="13"/>
      <c r="F67" s="115"/>
      <c r="G67" s="116">
        <f t="shared" si="2"/>
        <v>0</v>
      </c>
      <c r="H67" s="115"/>
      <c r="I67" s="116">
        <f t="shared" si="3"/>
        <v>0</v>
      </c>
      <c r="J67" s="115"/>
      <c r="K67" s="116">
        <f t="shared" si="4"/>
        <v>0</v>
      </c>
      <c r="L67" s="115"/>
      <c r="M67" s="116">
        <f t="shared" si="5"/>
        <v>0</v>
      </c>
      <c r="N67" s="115"/>
      <c r="O67" s="116">
        <f t="shared" si="6"/>
        <v>0</v>
      </c>
      <c r="P67" s="115"/>
      <c r="Q67" s="116">
        <f t="shared" si="7"/>
        <v>0</v>
      </c>
      <c r="R67" s="115"/>
      <c r="S67" s="116">
        <f t="shared" si="8"/>
        <v>0</v>
      </c>
      <c r="T67" s="115"/>
      <c r="U67" s="116">
        <f t="shared" si="9"/>
        <v>0</v>
      </c>
      <c r="V67" s="115"/>
      <c r="W67" s="116">
        <f t="shared" si="10"/>
        <v>0</v>
      </c>
      <c r="X67" s="115"/>
      <c r="Y67" s="116">
        <f t="shared" si="11"/>
        <v>0</v>
      </c>
      <c r="Z67" s="115"/>
      <c r="AA67" s="116">
        <f t="shared" si="12"/>
        <v>0</v>
      </c>
      <c r="AB67" s="115"/>
      <c r="AC67" s="116"/>
      <c r="AD67" s="115"/>
      <c r="AE67" s="116">
        <f t="shared" si="13"/>
        <v>0</v>
      </c>
      <c r="AF67" s="115"/>
      <c r="AG67" s="116">
        <f t="shared" si="14"/>
        <v>0</v>
      </c>
      <c r="AH67" s="115"/>
      <c r="AI67" s="116">
        <f t="shared" si="15"/>
        <v>0</v>
      </c>
      <c r="AJ67" s="115"/>
      <c r="AK67" s="116">
        <f t="shared" si="16"/>
        <v>0</v>
      </c>
      <c r="AL67" s="115"/>
      <c r="AM67" s="116">
        <f t="shared" si="17"/>
        <v>0</v>
      </c>
      <c r="AN67" s="115"/>
      <c r="AO67" s="116">
        <f t="shared" si="18"/>
        <v>0</v>
      </c>
      <c r="AP67" s="115"/>
      <c r="AQ67" s="116">
        <f t="shared" si="19"/>
        <v>0</v>
      </c>
      <c r="AR67" s="115"/>
      <c r="AS67" s="116">
        <f t="shared" si="20"/>
        <v>0</v>
      </c>
      <c r="AT67" s="115"/>
      <c r="AU67" s="116">
        <f t="shared" si="21"/>
        <v>0</v>
      </c>
      <c r="AV67" s="115"/>
      <c r="AW67" s="116">
        <f t="shared" si="22"/>
        <v>0</v>
      </c>
      <c r="AX67" s="115"/>
      <c r="AY67" s="116"/>
      <c r="AZ67" s="115"/>
      <c r="BA67" s="116"/>
      <c r="BB67" s="115"/>
      <c r="BC67" s="116">
        <f t="shared" si="23"/>
        <v>0</v>
      </c>
      <c r="BD67" s="5">
        <f t="shared" si="24"/>
        <v>0</v>
      </c>
      <c r="BE67" s="109">
        <f t="shared" si="1"/>
        <v>0</v>
      </c>
      <c r="BF67" s="10">
        <f t="shared" si="25"/>
        <v>2</v>
      </c>
      <c r="BG67" s="5">
        <f t="shared" si="26"/>
        <v>0</v>
      </c>
      <c r="BH67" s="315" t="str">
        <f>IF((E67="P"),IFERROR(ROUND(BF67-$BF$113,1),""),"")</f>
        <v/>
      </c>
      <c r="BI67" s="315" t="str">
        <f t="shared" si="28"/>
        <v/>
      </c>
      <c r="BJ67" s="315"/>
      <c r="BK67" s="109">
        <f t="shared" si="29"/>
        <v>0</v>
      </c>
      <c r="BL67" s="5">
        <f t="shared" si="30"/>
        <v>0</v>
      </c>
      <c r="BM67" s="188">
        <f t="shared" si="31"/>
        <v>0</v>
      </c>
      <c r="BN67" s="59">
        <f t="shared" si="32"/>
        <v>0</v>
      </c>
      <c r="BO67" s="136">
        <f t="shared" si="33"/>
        <v>0</v>
      </c>
      <c r="BP67" s="59">
        <f t="shared" si="34"/>
        <v>0</v>
      </c>
      <c r="BQ67" s="136">
        <f t="shared" si="36"/>
        <v>0</v>
      </c>
      <c r="BR67" s="59">
        <f t="shared" si="35"/>
        <v>0</v>
      </c>
      <c r="BS67" s="81"/>
      <c r="BT67" s="53"/>
      <c r="BU67" s="53"/>
      <c r="BV67" s="53"/>
      <c r="BW67" s="53"/>
      <c r="BX67" s="12"/>
    </row>
    <row r="68" spans="1:95" ht="12.75" customHeight="1" x14ac:dyDescent="0.2">
      <c r="A68" s="3"/>
      <c r="B68" s="5">
        <f t="shared" si="37"/>
        <v>5</v>
      </c>
      <c r="C68" s="364"/>
      <c r="D68" s="365"/>
      <c r="E68" s="13"/>
      <c r="F68" s="115"/>
      <c r="G68" s="116">
        <f t="shared" si="2"/>
        <v>0</v>
      </c>
      <c r="H68" s="115"/>
      <c r="I68" s="116">
        <f t="shared" si="3"/>
        <v>0</v>
      </c>
      <c r="J68" s="115"/>
      <c r="K68" s="116">
        <f t="shared" si="4"/>
        <v>0</v>
      </c>
      <c r="L68" s="115"/>
      <c r="M68" s="116">
        <f t="shared" si="5"/>
        <v>0</v>
      </c>
      <c r="N68" s="115"/>
      <c r="O68" s="116">
        <f t="shared" si="6"/>
        <v>0</v>
      </c>
      <c r="P68" s="115"/>
      <c r="Q68" s="116">
        <f t="shared" si="7"/>
        <v>0</v>
      </c>
      <c r="R68" s="115"/>
      <c r="S68" s="116">
        <f t="shared" si="8"/>
        <v>0</v>
      </c>
      <c r="T68" s="115"/>
      <c r="U68" s="116">
        <f t="shared" si="9"/>
        <v>0</v>
      </c>
      <c r="V68" s="115"/>
      <c r="W68" s="116">
        <f t="shared" si="10"/>
        <v>0</v>
      </c>
      <c r="X68" s="115"/>
      <c r="Y68" s="116">
        <f t="shared" si="11"/>
        <v>0</v>
      </c>
      <c r="Z68" s="115"/>
      <c r="AA68" s="116">
        <f t="shared" si="12"/>
        <v>0</v>
      </c>
      <c r="AB68" s="115"/>
      <c r="AC68" s="116"/>
      <c r="AD68" s="115"/>
      <c r="AE68" s="116">
        <f t="shared" si="13"/>
        <v>0</v>
      </c>
      <c r="AF68" s="115"/>
      <c r="AG68" s="116">
        <f t="shared" si="14"/>
        <v>0</v>
      </c>
      <c r="AH68" s="115"/>
      <c r="AI68" s="116">
        <f t="shared" si="15"/>
        <v>0</v>
      </c>
      <c r="AJ68" s="115"/>
      <c r="AK68" s="116">
        <f t="shared" si="16"/>
        <v>0</v>
      </c>
      <c r="AL68" s="115"/>
      <c r="AM68" s="116">
        <f t="shared" si="17"/>
        <v>0</v>
      </c>
      <c r="AN68" s="115"/>
      <c r="AO68" s="116">
        <f t="shared" si="18"/>
        <v>0</v>
      </c>
      <c r="AP68" s="115"/>
      <c r="AQ68" s="116">
        <f t="shared" si="19"/>
        <v>0</v>
      </c>
      <c r="AR68" s="115"/>
      <c r="AS68" s="116">
        <f t="shared" si="20"/>
        <v>0</v>
      </c>
      <c r="AT68" s="115"/>
      <c r="AU68" s="116">
        <f t="shared" si="21"/>
        <v>0</v>
      </c>
      <c r="AV68" s="115"/>
      <c r="AW68" s="116">
        <f t="shared" si="22"/>
        <v>0</v>
      </c>
      <c r="AX68" s="115"/>
      <c r="AY68" s="116"/>
      <c r="AZ68" s="115"/>
      <c r="BA68" s="116"/>
      <c r="BB68" s="115"/>
      <c r="BC68" s="116">
        <f t="shared" si="23"/>
        <v>0</v>
      </c>
      <c r="BD68" s="5">
        <f t="shared" si="24"/>
        <v>0</v>
      </c>
      <c r="BE68" s="109">
        <f t="shared" si="1"/>
        <v>0</v>
      </c>
      <c r="BF68" s="10">
        <f t="shared" si="25"/>
        <v>2</v>
      </c>
      <c r="BG68" s="5">
        <f t="shared" si="26"/>
        <v>0</v>
      </c>
      <c r="BH68" s="315" t="str">
        <f t="shared" si="27"/>
        <v/>
      </c>
      <c r="BI68" s="315" t="str">
        <f t="shared" si="28"/>
        <v/>
      </c>
      <c r="BJ68" s="315"/>
      <c r="BK68" s="109">
        <f t="shared" si="29"/>
        <v>0</v>
      </c>
      <c r="BL68" s="5">
        <f t="shared" si="30"/>
        <v>0</v>
      </c>
      <c r="BM68" s="188">
        <f t="shared" si="31"/>
        <v>0</v>
      </c>
      <c r="BN68" s="59">
        <f t="shared" si="32"/>
        <v>0</v>
      </c>
      <c r="BO68" s="136">
        <f t="shared" si="33"/>
        <v>0</v>
      </c>
      <c r="BP68" s="59">
        <f t="shared" si="34"/>
        <v>0</v>
      </c>
      <c r="BQ68" s="136">
        <f t="shared" si="36"/>
        <v>0</v>
      </c>
      <c r="BR68" s="59">
        <f t="shared" si="35"/>
        <v>0</v>
      </c>
      <c r="BS68" s="81"/>
      <c r="BT68" s="53"/>
      <c r="BU68" s="53"/>
      <c r="BV68" s="53"/>
      <c r="BW68" s="53"/>
      <c r="BX68" s="12"/>
    </row>
    <row r="69" spans="1:95" ht="12.75" customHeight="1" x14ac:dyDescent="0.2">
      <c r="A69" s="3"/>
      <c r="B69" s="5">
        <f t="shared" si="37"/>
        <v>6</v>
      </c>
      <c r="C69" s="364"/>
      <c r="D69" s="365"/>
      <c r="E69" s="13"/>
      <c r="F69" s="115"/>
      <c r="G69" s="116">
        <f t="shared" si="2"/>
        <v>0</v>
      </c>
      <c r="H69" s="115"/>
      <c r="I69" s="116">
        <f t="shared" si="3"/>
        <v>0</v>
      </c>
      <c r="J69" s="115"/>
      <c r="K69" s="116">
        <f t="shared" si="4"/>
        <v>0</v>
      </c>
      <c r="L69" s="115"/>
      <c r="M69" s="116">
        <f t="shared" si="5"/>
        <v>0</v>
      </c>
      <c r="N69" s="115"/>
      <c r="O69" s="116">
        <f t="shared" si="6"/>
        <v>0</v>
      </c>
      <c r="P69" s="115"/>
      <c r="Q69" s="116">
        <f t="shared" si="7"/>
        <v>0</v>
      </c>
      <c r="R69" s="115"/>
      <c r="S69" s="116">
        <f t="shared" si="8"/>
        <v>0</v>
      </c>
      <c r="T69" s="115"/>
      <c r="U69" s="116">
        <f t="shared" si="9"/>
        <v>0</v>
      </c>
      <c r="V69" s="115"/>
      <c r="W69" s="116">
        <f t="shared" si="10"/>
        <v>0</v>
      </c>
      <c r="X69" s="115"/>
      <c r="Y69" s="116">
        <f t="shared" si="11"/>
        <v>0</v>
      </c>
      <c r="Z69" s="115"/>
      <c r="AA69" s="116">
        <f t="shared" si="12"/>
        <v>0</v>
      </c>
      <c r="AB69" s="115"/>
      <c r="AC69" s="116"/>
      <c r="AD69" s="115"/>
      <c r="AE69" s="116">
        <f t="shared" si="13"/>
        <v>0</v>
      </c>
      <c r="AF69" s="115"/>
      <c r="AG69" s="116">
        <f t="shared" si="14"/>
        <v>0</v>
      </c>
      <c r="AH69" s="115"/>
      <c r="AI69" s="116">
        <f t="shared" si="15"/>
        <v>0</v>
      </c>
      <c r="AJ69" s="115"/>
      <c r="AK69" s="116">
        <f t="shared" si="16"/>
        <v>0</v>
      </c>
      <c r="AL69" s="115"/>
      <c r="AM69" s="116">
        <f t="shared" si="17"/>
        <v>0</v>
      </c>
      <c r="AN69" s="115"/>
      <c r="AO69" s="116">
        <f t="shared" si="18"/>
        <v>0</v>
      </c>
      <c r="AP69" s="115"/>
      <c r="AQ69" s="116">
        <f t="shared" si="19"/>
        <v>0</v>
      </c>
      <c r="AR69" s="115"/>
      <c r="AS69" s="116">
        <f t="shared" si="20"/>
        <v>0</v>
      </c>
      <c r="AT69" s="115"/>
      <c r="AU69" s="116">
        <f t="shared" si="21"/>
        <v>0</v>
      </c>
      <c r="AV69" s="115"/>
      <c r="AW69" s="116">
        <f t="shared" si="22"/>
        <v>0</v>
      </c>
      <c r="AX69" s="115"/>
      <c r="AY69" s="116"/>
      <c r="AZ69" s="115"/>
      <c r="BA69" s="116"/>
      <c r="BB69" s="115"/>
      <c r="BC69" s="116">
        <f t="shared" si="23"/>
        <v>0</v>
      </c>
      <c r="BD69" s="5">
        <f t="shared" si="24"/>
        <v>0</v>
      </c>
      <c r="BE69" s="109">
        <f t="shared" si="1"/>
        <v>0</v>
      </c>
      <c r="BF69" s="10">
        <f t="shared" si="25"/>
        <v>2</v>
      </c>
      <c r="BG69" s="5">
        <f t="shared" si="26"/>
        <v>0</v>
      </c>
      <c r="BH69" s="315" t="str">
        <f t="shared" si="27"/>
        <v/>
      </c>
      <c r="BI69" s="315" t="str">
        <f t="shared" si="28"/>
        <v/>
      </c>
      <c r="BJ69" s="315"/>
      <c r="BK69" s="109">
        <f t="shared" si="29"/>
        <v>0</v>
      </c>
      <c r="BL69" s="5">
        <f t="shared" si="30"/>
        <v>0</v>
      </c>
      <c r="BM69" s="188">
        <f t="shared" si="31"/>
        <v>0</v>
      </c>
      <c r="BN69" s="59">
        <f t="shared" si="32"/>
        <v>0</v>
      </c>
      <c r="BO69" s="136">
        <f t="shared" si="33"/>
        <v>0</v>
      </c>
      <c r="BP69" s="59">
        <f t="shared" si="34"/>
        <v>0</v>
      </c>
      <c r="BQ69" s="136">
        <f t="shared" si="36"/>
        <v>0</v>
      </c>
      <c r="BR69" s="59">
        <f t="shared" si="35"/>
        <v>0</v>
      </c>
      <c r="BS69" s="81"/>
      <c r="BT69" s="53"/>
      <c r="BU69" s="53"/>
      <c r="BV69" s="53"/>
      <c r="BW69" s="53"/>
      <c r="BX69" s="12"/>
    </row>
    <row r="70" spans="1:95" ht="12.75" customHeight="1" x14ac:dyDescent="0.2">
      <c r="A70" s="3"/>
      <c r="B70" s="5">
        <f t="shared" si="37"/>
        <v>7</v>
      </c>
      <c r="C70" s="364"/>
      <c r="D70" s="365"/>
      <c r="E70" s="13"/>
      <c r="F70" s="115"/>
      <c r="G70" s="116">
        <f t="shared" si="2"/>
        <v>0</v>
      </c>
      <c r="H70" s="115"/>
      <c r="I70" s="116">
        <f t="shared" si="3"/>
        <v>0</v>
      </c>
      <c r="J70" s="115"/>
      <c r="K70" s="116">
        <f t="shared" si="4"/>
        <v>0</v>
      </c>
      <c r="L70" s="115"/>
      <c r="M70" s="116">
        <f t="shared" si="5"/>
        <v>0</v>
      </c>
      <c r="N70" s="115"/>
      <c r="O70" s="116">
        <f t="shared" si="6"/>
        <v>0</v>
      </c>
      <c r="P70" s="115"/>
      <c r="Q70" s="116">
        <f t="shared" si="7"/>
        <v>0</v>
      </c>
      <c r="R70" s="115"/>
      <c r="S70" s="116">
        <f t="shared" si="8"/>
        <v>0</v>
      </c>
      <c r="T70" s="115"/>
      <c r="U70" s="116">
        <f t="shared" si="9"/>
        <v>0</v>
      </c>
      <c r="V70" s="115"/>
      <c r="W70" s="116">
        <f t="shared" si="10"/>
        <v>0</v>
      </c>
      <c r="X70" s="115"/>
      <c r="Y70" s="116">
        <f t="shared" si="11"/>
        <v>0</v>
      </c>
      <c r="Z70" s="115"/>
      <c r="AA70" s="116">
        <f t="shared" si="12"/>
        <v>0</v>
      </c>
      <c r="AB70" s="115"/>
      <c r="AC70" s="116"/>
      <c r="AD70" s="115"/>
      <c r="AE70" s="116">
        <f t="shared" si="13"/>
        <v>0</v>
      </c>
      <c r="AF70" s="115"/>
      <c r="AG70" s="116">
        <f t="shared" si="14"/>
        <v>0</v>
      </c>
      <c r="AH70" s="115"/>
      <c r="AI70" s="116">
        <f t="shared" si="15"/>
        <v>0</v>
      </c>
      <c r="AJ70" s="115"/>
      <c r="AK70" s="116">
        <f t="shared" si="16"/>
        <v>0</v>
      </c>
      <c r="AL70" s="115"/>
      <c r="AM70" s="116">
        <f t="shared" si="17"/>
        <v>0</v>
      </c>
      <c r="AN70" s="115"/>
      <c r="AO70" s="116">
        <f t="shared" si="18"/>
        <v>0</v>
      </c>
      <c r="AP70" s="115"/>
      <c r="AQ70" s="116">
        <f t="shared" si="19"/>
        <v>0</v>
      </c>
      <c r="AR70" s="115"/>
      <c r="AS70" s="116">
        <f t="shared" si="20"/>
        <v>0</v>
      </c>
      <c r="AT70" s="115"/>
      <c r="AU70" s="116">
        <f t="shared" si="21"/>
        <v>0</v>
      </c>
      <c r="AV70" s="115"/>
      <c r="AW70" s="116">
        <f t="shared" si="22"/>
        <v>0</v>
      </c>
      <c r="AX70" s="115"/>
      <c r="AY70" s="116"/>
      <c r="AZ70" s="115"/>
      <c r="BA70" s="116"/>
      <c r="BB70" s="115"/>
      <c r="BC70" s="116">
        <f t="shared" si="23"/>
        <v>0</v>
      </c>
      <c r="BD70" s="5">
        <f t="shared" si="24"/>
        <v>0</v>
      </c>
      <c r="BE70" s="109">
        <f t="shared" si="1"/>
        <v>0</v>
      </c>
      <c r="BF70" s="10">
        <f t="shared" si="25"/>
        <v>2</v>
      </c>
      <c r="BG70" s="5">
        <f t="shared" si="26"/>
        <v>0</v>
      </c>
      <c r="BH70" s="315" t="str">
        <f t="shared" si="27"/>
        <v/>
      </c>
      <c r="BI70" s="315" t="str">
        <f t="shared" si="28"/>
        <v/>
      </c>
      <c r="BJ70" s="315"/>
      <c r="BK70" s="109">
        <f t="shared" si="29"/>
        <v>0</v>
      </c>
      <c r="BL70" s="5">
        <f t="shared" si="30"/>
        <v>0</v>
      </c>
      <c r="BM70" s="188">
        <f t="shared" si="31"/>
        <v>0</v>
      </c>
      <c r="BN70" s="59">
        <f t="shared" si="32"/>
        <v>0</v>
      </c>
      <c r="BO70" s="136">
        <f t="shared" si="33"/>
        <v>0</v>
      </c>
      <c r="BP70" s="59">
        <f t="shared" si="34"/>
        <v>0</v>
      </c>
      <c r="BQ70" s="136">
        <f t="shared" si="36"/>
        <v>0</v>
      </c>
      <c r="BR70" s="59">
        <f t="shared" si="35"/>
        <v>0</v>
      </c>
      <c r="BS70" s="81"/>
      <c r="BT70" s="53"/>
      <c r="BU70" s="53"/>
      <c r="BV70" s="53"/>
      <c r="BW70" s="53"/>
      <c r="BX70" s="12"/>
    </row>
    <row r="71" spans="1:95" ht="12.75" customHeight="1" x14ac:dyDescent="0.2">
      <c r="A71" s="3"/>
      <c r="B71" s="5">
        <f t="shared" si="37"/>
        <v>8</v>
      </c>
      <c r="C71" s="364"/>
      <c r="D71" s="365"/>
      <c r="E71" s="13"/>
      <c r="F71" s="115"/>
      <c r="G71" s="116">
        <f t="shared" si="2"/>
        <v>0</v>
      </c>
      <c r="H71" s="115"/>
      <c r="I71" s="116">
        <f t="shared" si="3"/>
        <v>0</v>
      </c>
      <c r="J71" s="115"/>
      <c r="K71" s="116">
        <f t="shared" si="4"/>
        <v>0</v>
      </c>
      <c r="L71" s="115"/>
      <c r="M71" s="116">
        <f t="shared" si="5"/>
        <v>0</v>
      </c>
      <c r="N71" s="115"/>
      <c r="O71" s="116">
        <f t="shared" si="6"/>
        <v>0</v>
      </c>
      <c r="P71" s="115"/>
      <c r="Q71" s="116">
        <f t="shared" si="7"/>
        <v>0</v>
      </c>
      <c r="R71" s="115"/>
      <c r="S71" s="116">
        <f t="shared" si="8"/>
        <v>0</v>
      </c>
      <c r="T71" s="115"/>
      <c r="U71" s="116">
        <f t="shared" si="9"/>
        <v>0</v>
      </c>
      <c r="V71" s="115"/>
      <c r="W71" s="116">
        <f t="shared" si="10"/>
        <v>0</v>
      </c>
      <c r="X71" s="115"/>
      <c r="Y71" s="116">
        <f t="shared" si="11"/>
        <v>0</v>
      </c>
      <c r="Z71" s="115"/>
      <c r="AA71" s="116">
        <f t="shared" si="12"/>
        <v>0</v>
      </c>
      <c r="AB71" s="115"/>
      <c r="AC71" s="116"/>
      <c r="AD71" s="115"/>
      <c r="AE71" s="116">
        <f t="shared" si="13"/>
        <v>0</v>
      </c>
      <c r="AF71" s="115"/>
      <c r="AG71" s="116">
        <f t="shared" si="14"/>
        <v>0</v>
      </c>
      <c r="AH71" s="115"/>
      <c r="AI71" s="116">
        <f t="shared" si="15"/>
        <v>0</v>
      </c>
      <c r="AJ71" s="115"/>
      <c r="AK71" s="116">
        <f t="shared" si="16"/>
        <v>0</v>
      </c>
      <c r="AL71" s="115"/>
      <c r="AM71" s="116">
        <f t="shared" si="17"/>
        <v>0</v>
      </c>
      <c r="AN71" s="115"/>
      <c r="AO71" s="116">
        <f t="shared" si="18"/>
        <v>0</v>
      </c>
      <c r="AP71" s="115"/>
      <c r="AQ71" s="116">
        <f t="shared" si="19"/>
        <v>0</v>
      </c>
      <c r="AR71" s="115"/>
      <c r="AS71" s="116">
        <f t="shared" si="20"/>
        <v>0</v>
      </c>
      <c r="AT71" s="115"/>
      <c r="AU71" s="116">
        <f t="shared" si="21"/>
        <v>0</v>
      </c>
      <c r="AV71" s="115"/>
      <c r="AW71" s="116">
        <f t="shared" si="22"/>
        <v>0</v>
      </c>
      <c r="AX71" s="115"/>
      <c r="AY71" s="116"/>
      <c r="AZ71" s="115"/>
      <c r="BA71" s="116"/>
      <c r="BB71" s="115"/>
      <c r="BC71" s="116">
        <f t="shared" si="23"/>
        <v>0</v>
      </c>
      <c r="BD71" s="5">
        <f t="shared" si="24"/>
        <v>0</v>
      </c>
      <c r="BE71" s="109">
        <f t="shared" si="1"/>
        <v>0</v>
      </c>
      <c r="BF71" s="10">
        <f t="shared" si="25"/>
        <v>2</v>
      </c>
      <c r="BG71" s="5">
        <f t="shared" si="26"/>
        <v>0</v>
      </c>
      <c r="BH71" s="315" t="str">
        <f t="shared" si="27"/>
        <v/>
      </c>
      <c r="BI71" s="315" t="str">
        <f t="shared" si="28"/>
        <v/>
      </c>
      <c r="BJ71" s="315"/>
      <c r="BK71" s="109">
        <f t="shared" si="29"/>
        <v>0</v>
      </c>
      <c r="BL71" s="5">
        <f t="shared" si="30"/>
        <v>0</v>
      </c>
      <c r="BM71" s="188">
        <f t="shared" si="31"/>
        <v>0</v>
      </c>
      <c r="BN71" s="59">
        <f t="shared" si="32"/>
        <v>0</v>
      </c>
      <c r="BO71" s="136">
        <f t="shared" si="33"/>
        <v>0</v>
      </c>
      <c r="BP71" s="59">
        <f t="shared" si="34"/>
        <v>0</v>
      </c>
      <c r="BQ71" s="136">
        <f t="shared" si="36"/>
        <v>0</v>
      </c>
      <c r="BR71" s="59">
        <f t="shared" si="35"/>
        <v>0</v>
      </c>
      <c r="BS71" s="81"/>
      <c r="BT71" s="53"/>
      <c r="BU71" s="53"/>
      <c r="BV71" s="53"/>
      <c r="BW71" s="53"/>
      <c r="BX71" s="12"/>
    </row>
    <row r="72" spans="1:95" ht="12.75" customHeight="1" x14ac:dyDescent="0.2">
      <c r="A72" s="3"/>
      <c r="B72" s="5">
        <f t="shared" si="37"/>
        <v>9</v>
      </c>
      <c r="C72" s="364"/>
      <c r="D72" s="365"/>
      <c r="E72" s="13"/>
      <c r="F72" s="115"/>
      <c r="G72" s="116">
        <f t="shared" si="2"/>
        <v>0</v>
      </c>
      <c r="H72" s="115"/>
      <c r="I72" s="116">
        <f t="shared" si="3"/>
        <v>0</v>
      </c>
      <c r="J72" s="115"/>
      <c r="K72" s="116">
        <f t="shared" si="4"/>
        <v>0</v>
      </c>
      <c r="L72" s="115"/>
      <c r="M72" s="116">
        <f t="shared" si="5"/>
        <v>0</v>
      </c>
      <c r="N72" s="115"/>
      <c r="O72" s="116">
        <f t="shared" si="6"/>
        <v>0</v>
      </c>
      <c r="P72" s="115"/>
      <c r="Q72" s="116">
        <f t="shared" si="7"/>
        <v>0</v>
      </c>
      <c r="R72" s="115"/>
      <c r="S72" s="116">
        <f t="shared" si="8"/>
        <v>0</v>
      </c>
      <c r="T72" s="115"/>
      <c r="U72" s="116">
        <f t="shared" si="9"/>
        <v>0</v>
      </c>
      <c r="V72" s="115"/>
      <c r="W72" s="116">
        <f t="shared" si="10"/>
        <v>0</v>
      </c>
      <c r="X72" s="115"/>
      <c r="Y72" s="116">
        <f t="shared" si="11"/>
        <v>0</v>
      </c>
      <c r="Z72" s="115"/>
      <c r="AA72" s="116">
        <f t="shared" si="12"/>
        <v>0</v>
      </c>
      <c r="AB72" s="115"/>
      <c r="AC72" s="116"/>
      <c r="AD72" s="115"/>
      <c r="AE72" s="116">
        <f t="shared" si="13"/>
        <v>0</v>
      </c>
      <c r="AF72" s="115"/>
      <c r="AG72" s="116">
        <f t="shared" si="14"/>
        <v>0</v>
      </c>
      <c r="AH72" s="115"/>
      <c r="AI72" s="116">
        <f t="shared" si="15"/>
        <v>0</v>
      </c>
      <c r="AJ72" s="115"/>
      <c r="AK72" s="116">
        <f t="shared" si="16"/>
        <v>0</v>
      </c>
      <c r="AL72" s="115"/>
      <c r="AM72" s="116">
        <f t="shared" si="17"/>
        <v>0</v>
      </c>
      <c r="AN72" s="115"/>
      <c r="AO72" s="116">
        <f t="shared" si="18"/>
        <v>0</v>
      </c>
      <c r="AP72" s="115"/>
      <c r="AQ72" s="116">
        <f t="shared" si="19"/>
        <v>0</v>
      </c>
      <c r="AR72" s="115"/>
      <c r="AS72" s="116">
        <f t="shared" si="20"/>
        <v>0</v>
      </c>
      <c r="AT72" s="115"/>
      <c r="AU72" s="116">
        <f t="shared" si="21"/>
        <v>0</v>
      </c>
      <c r="AV72" s="115"/>
      <c r="AW72" s="116">
        <f t="shared" si="22"/>
        <v>0</v>
      </c>
      <c r="AX72" s="115"/>
      <c r="AY72" s="116"/>
      <c r="AZ72" s="115"/>
      <c r="BA72" s="116"/>
      <c r="BB72" s="115"/>
      <c r="BC72" s="116">
        <f t="shared" si="23"/>
        <v>0</v>
      </c>
      <c r="BD72" s="5">
        <f t="shared" si="24"/>
        <v>0</v>
      </c>
      <c r="BE72" s="109">
        <f t="shared" si="1"/>
        <v>0</v>
      </c>
      <c r="BF72" s="10">
        <f t="shared" si="25"/>
        <v>2</v>
      </c>
      <c r="BG72" s="5">
        <f t="shared" si="26"/>
        <v>0</v>
      </c>
      <c r="BH72" s="315" t="str">
        <f t="shared" si="27"/>
        <v/>
      </c>
      <c r="BI72" s="315" t="str">
        <f t="shared" si="28"/>
        <v/>
      </c>
      <c r="BJ72" s="315"/>
      <c r="BK72" s="109">
        <f t="shared" si="29"/>
        <v>0</v>
      </c>
      <c r="BL72" s="5">
        <f t="shared" si="30"/>
        <v>0</v>
      </c>
      <c r="BM72" s="188">
        <f t="shared" si="31"/>
        <v>0</v>
      </c>
      <c r="BN72" s="59">
        <f t="shared" si="32"/>
        <v>0</v>
      </c>
      <c r="BO72" s="136">
        <f t="shared" si="33"/>
        <v>0</v>
      </c>
      <c r="BP72" s="59">
        <f t="shared" si="34"/>
        <v>0</v>
      </c>
      <c r="BQ72" s="136">
        <f t="shared" si="36"/>
        <v>0</v>
      </c>
      <c r="BR72" s="59">
        <f t="shared" si="35"/>
        <v>0</v>
      </c>
      <c r="BS72" s="81"/>
      <c r="BT72" s="53"/>
      <c r="BU72" s="53"/>
      <c r="BV72" s="53"/>
      <c r="BW72" s="53"/>
      <c r="BX72" s="12"/>
    </row>
    <row r="73" spans="1:95" ht="12.75" customHeight="1" x14ac:dyDescent="0.2">
      <c r="A73" s="3"/>
      <c r="B73" s="5">
        <f t="shared" si="37"/>
        <v>10</v>
      </c>
      <c r="C73" s="364"/>
      <c r="D73" s="365"/>
      <c r="E73" s="13"/>
      <c r="F73" s="115"/>
      <c r="G73" s="116">
        <f t="shared" si="2"/>
        <v>0</v>
      </c>
      <c r="H73" s="115"/>
      <c r="I73" s="116">
        <f t="shared" si="3"/>
        <v>0</v>
      </c>
      <c r="J73" s="115"/>
      <c r="K73" s="116">
        <f t="shared" si="4"/>
        <v>0</v>
      </c>
      <c r="L73" s="115"/>
      <c r="M73" s="116">
        <f t="shared" si="5"/>
        <v>0</v>
      </c>
      <c r="N73" s="115"/>
      <c r="O73" s="116">
        <f t="shared" si="6"/>
        <v>0</v>
      </c>
      <c r="P73" s="115"/>
      <c r="Q73" s="116">
        <f t="shared" si="7"/>
        <v>0</v>
      </c>
      <c r="R73" s="115"/>
      <c r="S73" s="116">
        <f t="shared" si="8"/>
        <v>0</v>
      </c>
      <c r="T73" s="115"/>
      <c r="U73" s="116">
        <f t="shared" si="9"/>
        <v>0</v>
      </c>
      <c r="V73" s="115"/>
      <c r="W73" s="116">
        <f t="shared" si="10"/>
        <v>0</v>
      </c>
      <c r="X73" s="115"/>
      <c r="Y73" s="116">
        <f t="shared" si="11"/>
        <v>0</v>
      </c>
      <c r="Z73" s="115"/>
      <c r="AA73" s="116">
        <f t="shared" si="12"/>
        <v>0</v>
      </c>
      <c r="AB73" s="115"/>
      <c r="AC73" s="116"/>
      <c r="AD73" s="115"/>
      <c r="AE73" s="116">
        <f t="shared" si="13"/>
        <v>0</v>
      </c>
      <c r="AF73" s="115"/>
      <c r="AG73" s="116">
        <f t="shared" si="14"/>
        <v>0</v>
      </c>
      <c r="AH73" s="115"/>
      <c r="AI73" s="116">
        <f t="shared" si="15"/>
        <v>0</v>
      </c>
      <c r="AJ73" s="115"/>
      <c r="AK73" s="116">
        <f t="shared" si="16"/>
        <v>0</v>
      </c>
      <c r="AL73" s="115"/>
      <c r="AM73" s="116">
        <f t="shared" si="17"/>
        <v>0</v>
      </c>
      <c r="AN73" s="115"/>
      <c r="AO73" s="116">
        <f t="shared" si="18"/>
        <v>0</v>
      </c>
      <c r="AP73" s="115"/>
      <c r="AQ73" s="116">
        <f t="shared" si="19"/>
        <v>0</v>
      </c>
      <c r="AR73" s="115"/>
      <c r="AS73" s="116">
        <f t="shared" si="20"/>
        <v>0</v>
      </c>
      <c r="AT73" s="115"/>
      <c r="AU73" s="116">
        <f t="shared" si="21"/>
        <v>0</v>
      </c>
      <c r="AV73" s="115"/>
      <c r="AW73" s="116">
        <f t="shared" si="22"/>
        <v>0</v>
      </c>
      <c r="AX73" s="115"/>
      <c r="AY73" s="116"/>
      <c r="AZ73" s="115"/>
      <c r="BA73" s="116"/>
      <c r="BB73" s="115"/>
      <c r="BC73" s="116">
        <f t="shared" si="23"/>
        <v>0</v>
      </c>
      <c r="BD73" s="5">
        <f t="shared" si="24"/>
        <v>0</v>
      </c>
      <c r="BE73" s="109">
        <f t="shared" si="1"/>
        <v>0</v>
      </c>
      <c r="BF73" s="10">
        <f t="shared" si="25"/>
        <v>2</v>
      </c>
      <c r="BG73" s="5">
        <f t="shared" si="26"/>
        <v>0</v>
      </c>
      <c r="BH73" s="315" t="str">
        <f t="shared" si="27"/>
        <v/>
      </c>
      <c r="BI73" s="315" t="str">
        <f t="shared" si="28"/>
        <v/>
      </c>
      <c r="BJ73" s="315"/>
      <c r="BK73" s="109">
        <f t="shared" si="29"/>
        <v>0</v>
      </c>
      <c r="BL73" s="5">
        <f t="shared" si="30"/>
        <v>0</v>
      </c>
      <c r="BM73" s="188">
        <f t="shared" si="31"/>
        <v>0</v>
      </c>
      <c r="BN73" s="59">
        <f t="shared" si="32"/>
        <v>0</v>
      </c>
      <c r="BO73" s="136">
        <f t="shared" si="33"/>
        <v>0</v>
      </c>
      <c r="BP73" s="59">
        <f t="shared" si="34"/>
        <v>0</v>
      </c>
      <c r="BQ73" s="136">
        <f t="shared" si="36"/>
        <v>0</v>
      </c>
      <c r="BR73" s="59">
        <f t="shared" si="35"/>
        <v>0</v>
      </c>
      <c r="BS73" s="81"/>
      <c r="BT73" s="53"/>
      <c r="BU73" s="53"/>
      <c r="BV73" s="53"/>
      <c r="BW73" s="53"/>
      <c r="BX73" s="12"/>
    </row>
    <row r="74" spans="1:95" ht="12.75" customHeight="1" x14ac:dyDescent="0.2">
      <c r="A74" s="3"/>
      <c r="B74" s="5">
        <f t="shared" si="37"/>
        <v>11</v>
      </c>
      <c r="C74" s="364"/>
      <c r="D74" s="365"/>
      <c r="E74" s="13"/>
      <c r="F74" s="115"/>
      <c r="G74" s="116">
        <f t="shared" si="2"/>
        <v>0</v>
      </c>
      <c r="H74" s="115"/>
      <c r="I74" s="116">
        <f t="shared" si="3"/>
        <v>0</v>
      </c>
      <c r="J74" s="115"/>
      <c r="K74" s="116">
        <f t="shared" si="4"/>
        <v>0</v>
      </c>
      <c r="L74" s="115"/>
      <c r="M74" s="116">
        <f t="shared" si="5"/>
        <v>0</v>
      </c>
      <c r="N74" s="115"/>
      <c r="O74" s="116">
        <f t="shared" si="6"/>
        <v>0</v>
      </c>
      <c r="P74" s="115"/>
      <c r="Q74" s="116">
        <f t="shared" si="7"/>
        <v>0</v>
      </c>
      <c r="R74" s="115"/>
      <c r="S74" s="116">
        <f t="shared" si="8"/>
        <v>0</v>
      </c>
      <c r="T74" s="115"/>
      <c r="U74" s="116">
        <f t="shared" si="9"/>
        <v>0</v>
      </c>
      <c r="V74" s="115"/>
      <c r="W74" s="116">
        <f t="shared" si="10"/>
        <v>0</v>
      </c>
      <c r="X74" s="115"/>
      <c r="Y74" s="116">
        <f t="shared" si="11"/>
        <v>0</v>
      </c>
      <c r="Z74" s="115"/>
      <c r="AA74" s="116">
        <f t="shared" si="12"/>
        <v>0</v>
      </c>
      <c r="AB74" s="115"/>
      <c r="AC74" s="116"/>
      <c r="AD74" s="115"/>
      <c r="AE74" s="116">
        <f t="shared" si="13"/>
        <v>0</v>
      </c>
      <c r="AF74" s="115"/>
      <c r="AG74" s="116">
        <f t="shared" si="14"/>
        <v>0</v>
      </c>
      <c r="AH74" s="115"/>
      <c r="AI74" s="116">
        <f t="shared" si="15"/>
        <v>0</v>
      </c>
      <c r="AJ74" s="115"/>
      <c r="AK74" s="116">
        <f t="shared" si="16"/>
        <v>0</v>
      </c>
      <c r="AL74" s="115"/>
      <c r="AM74" s="116">
        <f t="shared" si="17"/>
        <v>0</v>
      </c>
      <c r="AN74" s="115"/>
      <c r="AO74" s="116">
        <f t="shared" si="18"/>
        <v>0</v>
      </c>
      <c r="AP74" s="115"/>
      <c r="AQ74" s="116">
        <f t="shared" si="19"/>
        <v>0</v>
      </c>
      <c r="AR74" s="115"/>
      <c r="AS74" s="116">
        <f t="shared" si="20"/>
        <v>0</v>
      </c>
      <c r="AT74" s="115"/>
      <c r="AU74" s="116">
        <f t="shared" si="21"/>
        <v>0</v>
      </c>
      <c r="AV74" s="115"/>
      <c r="AW74" s="116">
        <f t="shared" si="22"/>
        <v>0</v>
      </c>
      <c r="AX74" s="115"/>
      <c r="AY74" s="116"/>
      <c r="AZ74" s="115"/>
      <c r="BA74" s="116"/>
      <c r="BB74" s="115"/>
      <c r="BC74" s="116">
        <f t="shared" si="23"/>
        <v>0</v>
      </c>
      <c r="BD74" s="5">
        <f t="shared" si="24"/>
        <v>0</v>
      </c>
      <c r="BE74" s="109">
        <f t="shared" si="1"/>
        <v>0</v>
      </c>
      <c r="BF74" s="10">
        <f t="shared" si="25"/>
        <v>2</v>
      </c>
      <c r="BG74" s="5">
        <f t="shared" si="26"/>
        <v>0</v>
      </c>
      <c r="BH74" s="315" t="str">
        <f t="shared" si="27"/>
        <v/>
      </c>
      <c r="BI74" s="315" t="str">
        <f t="shared" si="28"/>
        <v/>
      </c>
      <c r="BJ74" s="315"/>
      <c r="BK74" s="109">
        <f t="shared" si="29"/>
        <v>0</v>
      </c>
      <c r="BL74" s="5">
        <f t="shared" si="30"/>
        <v>0</v>
      </c>
      <c r="BM74" s="188">
        <f t="shared" si="31"/>
        <v>0</v>
      </c>
      <c r="BN74" s="59">
        <f t="shared" si="32"/>
        <v>0</v>
      </c>
      <c r="BO74" s="136">
        <f t="shared" si="33"/>
        <v>0</v>
      </c>
      <c r="BP74" s="59">
        <f t="shared" si="34"/>
        <v>0</v>
      </c>
      <c r="BQ74" s="136">
        <f t="shared" si="36"/>
        <v>0</v>
      </c>
      <c r="BR74" s="59">
        <f t="shared" si="35"/>
        <v>0</v>
      </c>
      <c r="BS74" s="81"/>
      <c r="BT74" s="53"/>
      <c r="BU74" s="53"/>
      <c r="BV74" s="53"/>
      <c r="BW74" s="53"/>
      <c r="BX74" s="12"/>
    </row>
    <row r="75" spans="1:95" ht="12.75" customHeight="1" x14ac:dyDescent="0.2">
      <c r="A75" s="3"/>
      <c r="B75" s="5">
        <f t="shared" si="37"/>
        <v>12</v>
      </c>
      <c r="C75" s="364"/>
      <c r="D75" s="365"/>
      <c r="E75" s="13"/>
      <c r="F75" s="115"/>
      <c r="G75" s="116">
        <f t="shared" si="2"/>
        <v>0</v>
      </c>
      <c r="H75" s="115"/>
      <c r="I75" s="116">
        <f t="shared" si="3"/>
        <v>0</v>
      </c>
      <c r="J75" s="115"/>
      <c r="K75" s="116">
        <f t="shared" si="4"/>
        <v>0</v>
      </c>
      <c r="L75" s="115"/>
      <c r="M75" s="116">
        <f t="shared" si="5"/>
        <v>0</v>
      </c>
      <c r="N75" s="115"/>
      <c r="O75" s="116">
        <f t="shared" si="6"/>
        <v>0</v>
      </c>
      <c r="P75" s="115"/>
      <c r="Q75" s="116">
        <f t="shared" si="7"/>
        <v>0</v>
      </c>
      <c r="R75" s="115"/>
      <c r="S75" s="116">
        <f t="shared" si="8"/>
        <v>0</v>
      </c>
      <c r="T75" s="115"/>
      <c r="U75" s="116">
        <f t="shared" si="9"/>
        <v>0</v>
      </c>
      <c r="V75" s="115"/>
      <c r="W75" s="116">
        <f t="shared" si="10"/>
        <v>0</v>
      </c>
      <c r="X75" s="115"/>
      <c r="Y75" s="116">
        <f t="shared" si="11"/>
        <v>0</v>
      </c>
      <c r="Z75" s="115"/>
      <c r="AA75" s="116">
        <f t="shared" si="12"/>
        <v>0</v>
      </c>
      <c r="AB75" s="115"/>
      <c r="AC75" s="116"/>
      <c r="AD75" s="115"/>
      <c r="AE75" s="116">
        <f t="shared" si="13"/>
        <v>0</v>
      </c>
      <c r="AF75" s="115"/>
      <c r="AG75" s="116">
        <f t="shared" si="14"/>
        <v>0</v>
      </c>
      <c r="AH75" s="115"/>
      <c r="AI75" s="116">
        <f t="shared" si="15"/>
        <v>0</v>
      </c>
      <c r="AJ75" s="115"/>
      <c r="AK75" s="116">
        <f t="shared" si="16"/>
        <v>0</v>
      </c>
      <c r="AL75" s="115"/>
      <c r="AM75" s="116">
        <f t="shared" si="17"/>
        <v>0</v>
      </c>
      <c r="AN75" s="115"/>
      <c r="AO75" s="116">
        <f t="shared" si="18"/>
        <v>0</v>
      </c>
      <c r="AP75" s="115"/>
      <c r="AQ75" s="116">
        <f t="shared" si="19"/>
        <v>0</v>
      </c>
      <c r="AR75" s="115"/>
      <c r="AS75" s="116">
        <f t="shared" si="20"/>
        <v>0</v>
      </c>
      <c r="AT75" s="115"/>
      <c r="AU75" s="116">
        <f t="shared" si="21"/>
        <v>0</v>
      </c>
      <c r="AV75" s="115"/>
      <c r="AW75" s="116">
        <f t="shared" si="22"/>
        <v>0</v>
      </c>
      <c r="AX75" s="115"/>
      <c r="AY75" s="116"/>
      <c r="AZ75" s="115"/>
      <c r="BA75" s="116"/>
      <c r="BB75" s="115"/>
      <c r="BC75" s="116">
        <f t="shared" si="23"/>
        <v>0</v>
      </c>
      <c r="BD75" s="5">
        <f t="shared" si="24"/>
        <v>0</v>
      </c>
      <c r="BE75" s="109">
        <f t="shared" si="1"/>
        <v>0</v>
      </c>
      <c r="BF75" s="10">
        <f t="shared" si="25"/>
        <v>2</v>
      </c>
      <c r="BG75" s="5">
        <f t="shared" si="26"/>
        <v>0</v>
      </c>
      <c r="BH75" s="315" t="str">
        <f t="shared" si="27"/>
        <v/>
      </c>
      <c r="BI75" s="315" t="str">
        <f t="shared" si="28"/>
        <v/>
      </c>
      <c r="BJ75" s="315"/>
      <c r="BK75" s="109">
        <f t="shared" si="29"/>
        <v>0</v>
      </c>
      <c r="BL75" s="5">
        <f t="shared" si="30"/>
        <v>0</v>
      </c>
      <c r="BM75" s="188">
        <f t="shared" si="31"/>
        <v>0</v>
      </c>
      <c r="BN75" s="59">
        <f t="shared" si="32"/>
        <v>0</v>
      </c>
      <c r="BO75" s="136">
        <f t="shared" si="33"/>
        <v>0</v>
      </c>
      <c r="BP75" s="59">
        <f t="shared" si="34"/>
        <v>0</v>
      </c>
      <c r="BQ75" s="136">
        <f t="shared" si="36"/>
        <v>0</v>
      </c>
      <c r="BR75" s="59">
        <f t="shared" si="35"/>
        <v>0</v>
      </c>
      <c r="BS75" s="81"/>
      <c r="BT75" s="53"/>
      <c r="BU75" s="53"/>
      <c r="BV75" s="53"/>
      <c r="BW75" s="53"/>
      <c r="BX75" s="12"/>
    </row>
    <row r="76" spans="1:95" ht="12.75" customHeight="1" x14ac:dyDescent="0.2">
      <c r="A76" s="3"/>
      <c r="B76" s="5">
        <f t="shared" si="37"/>
        <v>13</v>
      </c>
      <c r="C76" s="364"/>
      <c r="D76" s="365"/>
      <c r="E76" s="13"/>
      <c r="F76" s="115"/>
      <c r="G76" s="116">
        <f t="shared" si="2"/>
        <v>0</v>
      </c>
      <c r="H76" s="115"/>
      <c r="I76" s="116">
        <f t="shared" si="3"/>
        <v>0</v>
      </c>
      <c r="J76" s="115"/>
      <c r="K76" s="116">
        <f t="shared" si="4"/>
        <v>0</v>
      </c>
      <c r="L76" s="115"/>
      <c r="M76" s="116">
        <f t="shared" si="5"/>
        <v>0</v>
      </c>
      <c r="N76" s="115"/>
      <c r="O76" s="116">
        <f t="shared" si="6"/>
        <v>0</v>
      </c>
      <c r="P76" s="115"/>
      <c r="Q76" s="116">
        <f t="shared" si="7"/>
        <v>0</v>
      </c>
      <c r="R76" s="115"/>
      <c r="S76" s="116">
        <f t="shared" si="8"/>
        <v>0</v>
      </c>
      <c r="T76" s="115"/>
      <c r="U76" s="116">
        <f t="shared" si="9"/>
        <v>0</v>
      </c>
      <c r="V76" s="115"/>
      <c r="W76" s="116">
        <f t="shared" si="10"/>
        <v>0</v>
      </c>
      <c r="X76" s="115"/>
      <c r="Y76" s="116">
        <f t="shared" si="11"/>
        <v>0</v>
      </c>
      <c r="Z76" s="115"/>
      <c r="AA76" s="116">
        <f t="shared" si="12"/>
        <v>0</v>
      </c>
      <c r="AB76" s="115"/>
      <c r="AC76" s="116"/>
      <c r="AD76" s="115"/>
      <c r="AE76" s="116">
        <f t="shared" si="13"/>
        <v>0</v>
      </c>
      <c r="AF76" s="115"/>
      <c r="AG76" s="116">
        <f t="shared" si="14"/>
        <v>0</v>
      </c>
      <c r="AH76" s="115"/>
      <c r="AI76" s="116">
        <f t="shared" si="15"/>
        <v>0</v>
      </c>
      <c r="AJ76" s="115"/>
      <c r="AK76" s="116">
        <f t="shared" si="16"/>
        <v>0</v>
      </c>
      <c r="AL76" s="115"/>
      <c r="AM76" s="116">
        <f t="shared" si="17"/>
        <v>0</v>
      </c>
      <c r="AN76" s="115"/>
      <c r="AO76" s="116">
        <f t="shared" si="18"/>
        <v>0</v>
      </c>
      <c r="AP76" s="115"/>
      <c r="AQ76" s="116">
        <f t="shared" si="19"/>
        <v>0</v>
      </c>
      <c r="AR76" s="115"/>
      <c r="AS76" s="116">
        <f t="shared" si="20"/>
        <v>0</v>
      </c>
      <c r="AT76" s="115"/>
      <c r="AU76" s="116">
        <f t="shared" si="21"/>
        <v>0</v>
      </c>
      <c r="AV76" s="115"/>
      <c r="AW76" s="116">
        <f t="shared" si="22"/>
        <v>0</v>
      </c>
      <c r="AX76" s="115"/>
      <c r="AY76" s="116"/>
      <c r="AZ76" s="115"/>
      <c r="BA76" s="116"/>
      <c r="BB76" s="115"/>
      <c r="BC76" s="116">
        <f t="shared" si="23"/>
        <v>0</v>
      </c>
      <c r="BD76" s="5">
        <f t="shared" si="24"/>
        <v>0</v>
      </c>
      <c r="BE76" s="109">
        <f t="shared" si="1"/>
        <v>0</v>
      </c>
      <c r="BF76" s="10">
        <f t="shared" si="25"/>
        <v>2</v>
      </c>
      <c r="BG76" s="5">
        <f t="shared" si="26"/>
        <v>0</v>
      </c>
      <c r="BH76" s="315" t="str">
        <f t="shared" si="27"/>
        <v/>
      </c>
      <c r="BI76" s="315" t="str">
        <f t="shared" si="28"/>
        <v/>
      </c>
      <c r="BJ76" s="315"/>
      <c r="BK76" s="109">
        <f t="shared" si="29"/>
        <v>0</v>
      </c>
      <c r="BL76" s="5">
        <f t="shared" si="30"/>
        <v>0</v>
      </c>
      <c r="BM76" s="188">
        <f t="shared" si="31"/>
        <v>0</v>
      </c>
      <c r="BN76" s="59">
        <f t="shared" si="32"/>
        <v>0</v>
      </c>
      <c r="BO76" s="136">
        <f t="shared" si="33"/>
        <v>0</v>
      </c>
      <c r="BP76" s="59">
        <f t="shared" si="34"/>
        <v>0</v>
      </c>
      <c r="BQ76" s="136">
        <f t="shared" si="36"/>
        <v>0</v>
      </c>
      <c r="BR76" s="59">
        <f t="shared" si="35"/>
        <v>0</v>
      </c>
      <c r="BS76" s="81"/>
      <c r="BT76" s="53"/>
      <c r="BU76" s="53"/>
      <c r="BV76" s="53"/>
      <c r="BW76" s="53"/>
      <c r="BX76" s="12"/>
    </row>
    <row r="77" spans="1:95" ht="12.75" customHeight="1" x14ac:dyDescent="0.2">
      <c r="A77" s="3"/>
      <c r="B77" s="5">
        <f t="shared" si="37"/>
        <v>14</v>
      </c>
      <c r="C77" s="364"/>
      <c r="D77" s="365"/>
      <c r="E77" s="13"/>
      <c r="F77" s="115"/>
      <c r="G77" s="116">
        <f t="shared" si="2"/>
        <v>0</v>
      </c>
      <c r="H77" s="115"/>
      <c r="I77" s="116">
        <f t="shared" si="3"/>
        <v>0</v>
      </c>
      <c r="J77" s="115"/>
      <c r="K77" s="116">
        <f t="shared" si="4"/>
        <v>0</v>
      </c>
      <c r="L77" s="115"/>
      <c r="M77" s="116">
        <f t="shared" si="5"/>
        <v>0</v>
      </c>
      <c r="N77" s="115"/>
      <c r="O77" s="116">
        <f t="shared" si="6"/>
        <v>0</v>
      </c>
      <c r="P77" s="115"/>
      <c r="Q77" s="116">
        <f t="shared" si="7"/>
        <v>0</v>
      </c>
      <c r="R77" s="115"/>
      <c r="S77" s="116">
        <f t="shared" si="8"/>
        <v>0</v>
      </c>
      <c r="T77" s="115"/>
      <c r="U77" s="116">
        <f t="shared" si="9"/>
        <v>0</v>
      </c>
      <c r="V77" s="115"/>
      <c r="W77" s="116">
        <f t="shared" si="10"/>
        <v>0</v>
      </c>
      <c r="X77" s="115"/>
      <c r="Y77" s="116">
        <f t="shared" si="11"/>
        <v>0</v>
      </c>
      <c r="Z77" s="115"/>
      <c r="AA77" s="116">
        <f t="shared" si="12"/>
        <v>0</v>
      </c>
      <c r="AB77" s="115"/>
      <c r="AC77" s="116"/>
      <c r="AD77" s="115"/>
      <c r="AE77" s="116">
        <f t="shared" si="13"/>
        <v>0</v>
      </c>
      <c r="AF77" s="115"/>
      <c r="AG77" s="116">
        <f t="shared" si="14"/>
        <v>0</v>
      </c>
      <c r="AH77" s="115"/>
      <c r="AI77" s="116">
        <f t="shared" si="15"/>
        <v>0</v>
      </c>
      <c r="AJ77" s="115"/>
      <c r="AK77" s="116">
        <f t="shared" si="16"/>
        <v>0</v>
      </c>
      <c r="AL77" s="115"/>
      <c r="AM77" s="116">
        <f t="shared" si="17"/>
        <v>0</v>
      </c>
      <c r="AN77" s="115"/>
      <c r="AO77" s="116">
        <f t="shared" si="18"/>
        <v>0</v>
      </c>
      <c r="AP77" s="115"/>
      <c r="AQ77" s="116">
        <f t="shared" si="19"/>
        <v>0</v>
      </c>
      <c r="AR77" s="115"/>
      <c r="AS77" s="116">
        <f t="shared" si="20"/>
        <v>0</v>
      </c>
      <c r="AT77" s="115"/>
      <c r="AU77" s="116">
        <f t="shared" si="21"/>
        <v>0</v>
      </c>
      <c r="AV77" s="115"/>
      <c r="AW77" s="116">
        <f t="shared" si="22"/>
        <v>0</v>
      </c>
      <c r="AX77" s="115"/>
      <c r="AY77" s="116"/>
      <c r="AZ77" s="115"/>
      <c r="BA77" s="116"/>
      <c r="BB77" s="115"/>
      <c r="BC77" s="116">
        <f t="shared" si="23"/>
        <v>0</v>
      </c>
      <c r="BD77" s="5">
        <f t="shared" si="24"/>
        <v>0</v>
      </c>
      <c r="BE77" s="109">
        <f t="shared" si="1"/>
        <v>0</v>
      </c>
      <c r="BF77" s="10">
        <f t="shared" si="25"/>
        <v>2</v>
      </c>
      <c r="BG77" s="5">
        <f t="shared" si="26"/>
        <v>0</v>
      </c>
      <c r="BH77" s="315" t="str">
        <f t="shared" si="27"/>
        <v/>
      </c>
      <c r="BI77" s="315" t="str">
        <f t="shared" si="28"/>
        <v/>
      </c>
      <c r="BJ77" s="315"/>
      <c r="BK77" s="109">
        <f t="shared" si="29"/>
        <v>0</v>
      </c>
      <c r="BL77" s="5">
        <f t="shared" si="30"/>
        <v>0</v>
      </c>
      <c r="BM77" s="188">
        <f t="shared" si="31"/>
        <v>0</v>
      </c>
      <c r="BN77" s="59">
        <f t="shared" si="32"/>
        <v>0</v>
      </c>
      <c r="BO77" s="136">
        <f t="shared" si="33"/>
        <v>0</v>
      </c>
      <c r="BP77" s="59">
        <f t="shared" si="34"/>
        <v>0</v>
      </c>
      <c r="BQ77" s="136">
        <f t="shared" si="36"/>
        <v>0</v>
      </c>
      <c r="BR77" s="59">
        <f t="shared" si="35"/>
        <v>0</v>
      </c>
      <c r="BS77" s="81"/>
      <c r="BT77" s="53"/>
      <c r="BU77" s="53"/>
      <c r="BV77" s="53"/>
      <c r="BW77" s="53"/>
      <c r="BX77" s="12"/>
    </row>
    <row r="78" spans="1:95" ht="12.75" customHeight="1" x14ac:dyDescent="0.2">
      <c r="A78" s="3"/>
      <c r="B78" s="5">
        <f t="shared" si="37"/>
        <v>15</v>
      </c>
      <c r="C78" s="364"/>
      <c r="D78" s="365"/>
      <c r="E78" s="13"/>
      <c r="F78" s="115"/>
      <c r="G78" s="116">
        <f t="shared" si="2"/>
        <v>0</v>
      </c>
      <c r="H78" s="115"/>
      <c r="I78" s="116">
        <f t="shared" si="3"/>
        <v>0</v>
      </c>
      <c r="J78" s="115"/>
      <c r="K78" s="116">
        <f t="shared" si="4"/>
        <v>0</v>
      </c>
      <c r="L78" s="115"/>
      <c r="M78" s="116">
        <f t="shared" si="5"/>
        <v>0</v>
      </c>
      <c r="N78" s="115"/>
      <c r="O78" s="116">
        <f t="shared" si="6"/>
        <v>0</v>
      </c>
      <c r="P78" s="115"/>
      <c r="Q78" s="116">
        <f t="shared" si="7"/>
        <v>0</v>
      </c>
      <c r="R78" s="115"/>
      <c r="S78" s="116">
        <f t="shared" si="8"/>
        <v>0</v>
      </c>
      <c r="T78" s="115"/>
      <c r="U78" s="116">
        <f t="shared" si="9"/>
        <v>0</v>
      </c>
      <c r="V78" s="115"/>
      <c r="W78" s="116">
        <f t="shared" si="10"/>
        <v>0</v>
      </c>
      <c r="X78" s="115"/>
      <c r="Y78" s="116">
        <f t="shared" si="11"/>
        <v>0</v>
      </c>
      <c r="Z78" s="115"/>
      <c r="AA78" s="116">
        <f t="shared" si="12"/>
        <v>0</v>
      </c>
      <c r="AB78" s="115"/>
      <c r="AC78" s="116"/>
      <c r="AD78" s="115"/>
      <c r="AE78" s="116">
        <f t="shared" si="13"/>
        <v>0</v>
      </c>
      <c r="AF78" s="115"/>
      <c r="AG78" s="116">
        <f t="shared" si="14"/>
        <v>0</v>
      </c>
      <c r="AH78" s="115"/>
      <c r="AI78" s="116">
        <f t="shared" si="15"/>
        <v>0</v>
      </c>
      <c r="AJ78" s="115"/>
      <c r="AK78" s="116">
        <f t="shared" si="16"/>
        <v>0</v>
      </c>
      <c r="AL78" s="115"/>
      <c r="AM78" s="116">
        <f t="shared" si="17"/>
        <v>0</v>
      </c>
      <c r="AN78" s="115"/>
      <c r="AO78" s="116">
        <f t="shared" si="18"/>
        <v>0</v>
      </c>
      <c r="AP78" s="115"/>
      <c r="AQ78" s="116">
        <f t="shared" si="19"/>
        <v>0</v>
      </c>
      <c r="AR78" s="115"/>
      <c r="AS78" s="116">
        <f t="shared" si="20"/>
        <v>0</v>
      </c>
      <c r="AT78" s="115"/>
      <c r="AU78" s="116">
        <f t="shared" si="21"/>
        <v>0</v>
      </c>
      <c r="AV78" s="115"/>
      <c r="AW78" s="116">
        <f t="shared" si="22"/>
        <v>0</v>
      </c>
      <c r="AX78" s="115"/>
      <c r="AY78" s="116"/>
      <c r="AZ78" s="115"/>
      <c r="BA78" s="116"/>
      <c r="BB78" s="115"/>
      <c r="BC78" s="116">
        <f t="shared" si="23"/>
        <v>0</v>
      </c>
      <c r="BD78" s="5">
        <f t="shared" si="24"/>
        <v>0</v>
      </c>
      <c r="BE78" s="109">
        <f t="shared" si="1"/>
        <v>0</v>
      </c>
      <c r="BF78" s="10">
        <f t="shared" si="25"/>
        <v>2</v>
      </c>
      <c r="BG78" s="5">
        <f t="shared" si="26"/>
        <v>0</v>
      </c>
      <c r="BH78" s="315" t="str">
        <f t="shared" si="27"/>
        <v/>
      </c>
      <c r="BI78" s="315" t="str">
        <f t="shared" si="28"/>
        <v/>
      </c>
      <c r="BJ78" s="315"/>
      <c r="BK78" s="109">
        <f t="shared" si="29"/>
        <v>0</v>
      </c>
      <c r="BL78" s="5">
        <f t="shared" si="30"/>
        <v>0</v>
      </c>
      <c r="BM78" s="188">
        <f t="shared" si="31"/>
        <v>0</v>
      </c>
      <c r="BN78" s="59">
        <f t="shared" si="32"/>
        <v>0</v>
      </c>
      <c r="BO78" s="136">
        <f>IF(E78="P",(SUM(AJ78:AW78)),0)/7</f>
        <v>0</v>
      </c>
      <c r="BP78" s="59">
        <f t="shared" si="34"/>
        <v>0</v>
      </c>
      <c r="BQ78" s="136">
        <f t="shared" si="36"/>
        <v>0</v>
      </c>
      <c r="BR78" s="59">
        <f t="shared" si="35"/>
        <v>0</v>
      </c>
      <c r="BS78" s="81"/>
      <c r="BT78" s="53"/>
      <c r="BU78" s="53"/>
      <c r="BV78" s="53"/>
      <c r="BW78" s="53"/>
      <c r="BX78" s="12"/>
      <c r="CN78" s="54"/>
      <c r="CO78" s="414"/>
      <c r="CP78" s="414"/>
      <c r="CQ78" s="414"/>
    </row>
    <row r="79" spans="1:95" ht="12.75" customHeight="1" x14ac:dyDescent="0.2">
      <c r="A79" s="3"/>
      <c r="B79" s="5">
        <f t="shared" si="37"/>
        <v>16</v>
      </c>
      <c r="C79" s="364"/>
      <c r="D79" s="365"/>
      <c r="E79" s="13"/>
      <c r="F79" s="115"/>
      <c r="G79" s="116">
        <f t="shared" si="2"/>
        <v>0</v>
      </c>
      <c r="H79" s="115"/>
      <c r="I79" s="116">
        <f t="shared" si="3"/>
        <v>0</v>
      </c>
      <c r="J79" s="115"/>
      <c r="K79" s="116">
        <f t="shared" si="4"/>
        <v>0</v>
      </c>
      <c r="L79" s="115"/>
      <c r="M79" s="116">
        <f t="shared" si="5"/>
        <v>0</v>
      </c>
      <c r="N79" s="115"/>
      <c r="O79" s="116">
        <f t="shared" si="6"/>
        <v>0</v>
      </c>
      <c r="P79" s="115"/>
      <c r="Q79" s="116">
        <f t="shared" si="7"/>
        <v>0</v>
      </c>
      <c r="R79" s="115"/>
      <c r="S79" s="116">
        <f t="shared" si="8"/>
        <v>0</v>
      </c>
      <c r="T79" s="115"/>
      <c r="U79" s="116">
        <f t="shared" si="9"/>
        <v>0</v>
      </c>
      <c r="V79" s="115"/>
      <c r="W79" s="116">
        <f t="shared" si="10"/>
        <v>0</v>
      </c>
      <c r="X79" s="115"/>
      <c r="Y79" s="116">
        <f t="shared" si="11"/>
        <v>0</v>
      </c>
      <c r="Z79" s="115"/>
      <c r="AA79" s="116">
        <f t="shared" si="12"/>
        <v>0</v>
      </c>
      <c r="AB79" s="115"/>
      <c r="AC79" s="116"/>
      <c r="AD79" s="115"/>
      <c r="AE79" s="116">
        <f t="shared" si="13"/>
        <v>0</v>
      </c>
      <c r="AF79" s="115"/>
      <c r="AG79" s="116">
        <f t="shared" si="14"/>
        <v>0</v>
      </c>
      <c r="AH79" s="115"/>
      <c r="AI79" s="116">
        <f t="shared" si="15"/>
        <v>0</v>
      </c>
      <c r="AJ79" s="115"/>
      <c r="AK79" s="116">
        <f t="shared" si="16"/>
        <v>0</v>
      </c>
      <c r="AL79" s="115"/>
      <c r="AM79" s="116">
        <f t="shared" si="17"/>
        <v>0</v>
      </c>
      <c r="AN79" s="115"/>
      <c r="AO79" s="116">
        <f t="shared" si="18"/>
        <v>0</v>
      </c>
      <c r="AP79" s="115"/>
      <c r="AQ79" s="116">
        <f t="shared" si="19"/>
        <v>0</v>
      </c>
      <c r="AR79" s="115"/>
      <c r="AS79" s="116">
        <f t="shared" si="20"/>
        <v>0</v>
      </c>
      <c r="AT79" s="115"/>
      <c r="AU79" s="116">
        <f t="shared" si="21"/>
        <v>0</v>
      </c>
      <c r="AV79" s="115"/>
      <c r="AW79" s="116">
        <f t="shared" si="22"/>
        <v>0</v>
      </c>
      <c r="AX79" s="115"/>
      <c r="AY79" s="116"/>
      <c r="AZ79" s="115"/>
      <c r="BA79" s="116"/>
      <c r="BB79" s="115"/>
      <c r="BC79" s="116">
        <f t="shared" si="23"/>
        <v>0</v>
      </c>
      <c r="BD79" s="5">
        <f t="shared" si="24"/>
        <v>0</v>
      </c>
      <c r="BE79" s="109">
        <f t="shared" si="1"/>
        <v>0</v>
      </c>
      <c r="BF79" s="10">
        <f t="shared" si="25"/>
        <v>2</v>
      </c>
      <c r="BG79" s="5">
        <f t="shared" si="26"/>
        <v>0</v>
      </c>
      <c r="BH79" s="315" t="str">
        <f t="shared" si="27"/>
        <v/>
      </c>
      <c r="BI79" s="315" t="str">
        <f t="shared" si="28"/>
        <v/>
      </c>
      <c r="BJ79" s="315"/>
      <c r="BK79" s="109">
        <f t="shared" si="29"/>
        <v>0</v>
      </c>
      <c r="BL79" s="5">
        <f t="shared" si="30"/>
        <v>0</v>
      </c>
      <c r="BM79" s="188">
        <f t="shared" si="31"/>
        <v>0</v>
      </c>
      <c r="BN79" s="59">
        <f t="shared" si="32"/>
        <v>0</v>
      </c>
      <c r="BO79" s="136">
        <f t="shared" si="33"/>
        <v>0</v>
      </c>
      <c r="BP79" s="59">
        <f t="shared" si="34"/>
        <v>0</v>
      </c>
      <c r="BQ79" s="136">
        <f t="shared" si="36"/>
        <v>0</v>
      </c>
      <c r="BR79" s="59">
        <f t="shared" si="35"/>
        <v>0</v>
      </c>
      <c r="BS79" s="81"/>
      <c r="BT79" s="53"/>
      <c r="BU79" s="53"/>
      <c r="BV79" s="53"/>
      <c r="BW79" s="53"/>
      <c r="BX79" s="12"/>
      <c r="CN79" s="54"/>
      <c r="CO79" s="414"/>
      <c r="CP79" s="414"/>
      <c r="CQ79" s="414"/>
    </row>
    <row r="80" spans="1:95" ht="12.75" customHeight="1" x14ac:dyDescent="0.2">
      <c r="A80" s="3"/>
      <c r="B80" s="5">
        <f t="shared" si="37"/>
        <v>17</v>
      </c>
      <c r="C80" s="364"/>
      <c r="D80" s="365"/>
      <c r="E80" s="13"/>
      <c r="F80" s="115"/>
      <c r="G80" s="116">
        <f t="shared" si="2"/>
        <v>0</v>
      </c>
      <c r="H80" s="115"/>
      <c r="I80" s="116">
        <f t="shared" si="3"/>
        <v>0</v>
      </c>
      <c r="J80" s="115"/>
      <c r="K80" s="116">
        <f t="shared" si="4"/>
        <v>0</v>
      </c>
      <c r="L80" s="115"/>
      <c r="M80" s="116">
        <f t="shared" si="5"/>
        <v>0</v>
      </c>
      <c r="N80" s="115"/>
      <c r="O80" s="116">
        <f t="shared" si="6"/>
        <v>0</v>
      </c>
      <c r="P80" s="115"/>
      <c r="Q80" s="116">
        <f t="shared" si="7"/>
        <v>0</v>
      </c>
      <c r="R80" s="115"/>
      <c r="S80" s="116">
        <f t="shared" si="8"/>
        <v>0</v>
      </c>
      <c r="T80" s="115"/>
      <c r="U80" s="116">
        <f t="shared" si="9"/>
        <v>0</v>
      </c>
      <c r="V80" s="115"/>
      <c r="W80" s="116">
        <f t="shared" si="10"/>
        <v>0</v>
      </c>
      <c r="X80" s="115"/>
      <c r="Y80" s="116">
        <f t="shared" si="11"/>
        <v>0</v>
      </c>
      <c r="Z80" s="115"/>
      <c r="AA80" s="116">
        <f t="shared" si="12"/>
        <v>0</v>
      </c>
      <c r="AB80" s="115"/>
      <c r="AC80" s="116"/>
      <c r="AD80" s="115"/>
      <c r="AE80" s="116">
        <f t="shared" si="13"/>
        <v>0</v>
      </c>
      <c r="AF80" s="115"/>
      <c r="AG80" s="116">
        <f t="shared" si="14"/>
        <v>0</v>
      </c>
      <c r="AH80" s="115"/>
      <c r="AI80" s="116">
        <f t="shared" si="15"/>
        <v>0</v>
      </c>
      <c r="AJ80" s="115"/>
      <c r="AK80" s="116">
        <f t="shared" si="16"/>
        <v>0</v>
      </c>
      <c r="AL80" s="115"/>
      <c r="AM80" s="116">
        <f t="shared" si="17"/>
        <v>0</v>
      </c>
      <c r="AN80" s="115"/>
      <c r="AO80" s="116">
        <f t="shared" si="18"/>
        <v>0</v>
      </c>
      <c r="AP80" s="115"/>
      <c r="AQ80" s="116">
        <f t="shared" si="19"/>
        <v>0</v>
      </c>
      <c r="AR80" s="115"/>
      <c r="AS80" s="116">
        <f t="shared" si="20"/>
        <v>0</v>
      </c>
      <c r="AT80" s="115"/>
      <c r="AU80" s="116">
        <f t="shared" si="21"/>
        <v>0</v>
      </c>
      <c r="AV80" s="115"/>
      <c r="AW80" s="116">
        <f t="shared" si="22"/>
        <v>0</v>
      </c>
      <c r="AX80" s="115"/>
      <c r="AY80" s="116"/>
      <c r="AZ80" s="115"/>
      <c r="BA80" s="116"/>
      <c r="BB80" s="115"/>
      <c r="BC80" s="116">
        <f t="shared" si="23"/>
        <v>0</v>
      </c>
      <c r="BD80" s="5">
        <f t="shared" si="24"/>
        <v>0</v>
      </c>
      <c r="BE80" s="109">
        <f t="shared" si="1"/>
        <v>0</v>
      </c>
      <c r="BF80" s="10">
        <f t="shared" si="25"/>
        <v>2</v>
      </c>
      <c r="BG80" s="5">
        <f t="shared" si="26"/>
        <v>0</v>
      </c>
      <c r="BH80" s="315" t="str">
        <f t="shared" si="27"/>
        <v/>
      </c>
      <c r="BI80" s="315" t="str">
        <f t="shared" si="28"/>
        <v/>
      </c>
      <c r="BJ80" s="315"/>
      <c r="BK80" s="109">
        <f t="shared" si="29"/>
        <v>0</v>
      </c>
      <c r="BL80" s="5">
        <f t="shared" si="30"/>
        <v>0</v>
      </c>
      <c r="BM80" s="188">
        <f t="shared" si="31"/>
        <v>0</v>
      </c>
      <c r="BN80" s="59">
        <f t="shared" si="32"/>
        <v>0</v>
      </c>
      <c r="BO80" s="136">
        <f t="shared" si="33"/>
        <v>0</v>
      </c>
      <c r="BP80" s="59">
        <f t="shared" si="34"/>
        <v>0</v>
      </c>
      <c r="BQ80" s="136">
        <f t="shared" si="36"/>
        <v>0</v>
      </c>
      <c r="BR80" s="59">
        <f t="shared" si="35"/>
        <v>0</v>
      </c>
      <c r="BS80" s="81"/>
      <c r="BT80" s="53"/>
      <c r="BU80" s="53"/>
      <c r="BV80" s="53"/>
      <c r="BW80" s="53"/>
      <c r="BX80" s="12"/>
      <c r="CN80" s="54"/>
      <c r="CO80" s="414"/>
      <c r="CP80" s="414"/>
      <c r="CQ80" s="414"/>
    </row>
    <row r="81" spans="1:95" ht="12.75" customHeight="1" x14ac:dyDescent="0.2">
      <c r="A81" s="3"/>
      <c r="B81" s="5">
        <f t="shared" si="37"/>
        <v>18</v>
      </c>
      <c r="C81" s="364"/>
      <c r="D81" s="365"/>
      <c r="E81" s="13"/>
      <c r="F81" s="115"/>
      <c r="G81" s="116">
        <f t="shared" si="2"/>
        <v>0</v>
      </c>
      <c r="H81" s="115"/>
      <c r="I81" s="116">
        <f t="shared" si="3"/>
        <v>0</v>
      </c>
      <c r="J81" s="115"/>
      <c r="K81" s="116">
        <f t="shared" si="4"/>
        <v>0</v>
      </c>
      <c r="L81" s="115"/>
      <c r="M81" s="116">
        <f t="shared" si="5"/>
        <v>0</v>
      </c>
      <c r="N81" s="115"/>
      <c r="O81" s="116">
        <f t="shared" si="6"/>
        <v>0</v>
      </c>
      <c r="P81" s="115"/>
      <c r="Q81" s="116">
        <f t="shared" si="7"/>
        <v>0</v>
      </c>
      <c r="R81" s="115"/>
      <c r="S81" s="116">
        <f t="shared" si="8"/>
        <v>0</v>
      </c>
      <c r="T81" s="115"/>
      <c r="U81" s="116">
        <f t="shared" si="9"/>
        <v>0</v>
      </c>
      <c r="V81" s="115"/>
      <c r="W81" s="116">
        <f t="shared" si="10"/>
        <v>0</v>
      </c>
      <c r="X81" s="115"/>
      <c r="Y81" s="116">
        <f t="shared" si="11"/>
        <v>0</v>
      </c>
      <c r="Z81" s="115"/>
      <c r="AA81" s="116">
        <f t="shared" si="12"/>
        <v>0</v>
      </c>
      <c r="AB81" s="115"/>
      <c r="AC81" s="116"/>
      <c r="AD81" s="115"/>
      <c r="AE81" s="116">
        <f t="shared" si="13"/>
        <v>0</v>
      </c>
      <c r="AF81" s="115"/>
      <c r="AG81" s="116">
        <f t="shared" si="14"/>
        <v>0</v>
      </c>
      <c r="AH81" s="115"/>
      <c r="AI81" s="116">
        <f t="shared" si="15"/>
        <v>0</v>
      </c>
      <c r="AJ81" s="115"/>
      <c r="AK81" s="116">
        <f t="shared" si="16"/>
        <v>0</v>
      </c>
      <c r="AL81" s="115"/>
      <c r="AM81" s="116">
        <f t="shared" si="17"/>
        <v>0</v>
      </c>
      <c r="AN81" s="115"/>
      <c r="AO81" s="116">
        <f t="shared" si="18"/>
        <v>0</v>
      </c>
      <c r="AP81" s="115"/>
      <c r="AQ81" s="116">
        <f t="shared" si="19"/>
        <v>0</v>
      </c>
      <c r="AR81" s="115"/>
      <c r="AS81" s="116">
        <f t="shared" si="20"/>
        <v>0</v>
      </c>
      <c r="AT81" s="115"/>
      <c r="AU81" s="116">
        <f t="shared" si="21"/>
        <v>0</v>
      </c>
      <c r="AV81" s="115"/>
      <c r="AW81" s="116">
        <f t="shared" si="22"/>
        <v>0</v>
      </c>
      <c r="AX81" s="115"/>
      <c r="AY81" s="116"/>
      <c r="AZ81" s="115"/>
      <c r="BA81" s="116"/>
      <c r="BB81" s="115"/>
      <c r="BC81" s="116">
        <f t="shared" si="23"/>
        <v>0</v>
      </c>
      <c r="BD81" s="5">
        <f t="shared" si="24"/>
        <v>0</v>
      </c>
      <c r="BE81" s="109">
        <f t="shared" si="1"/>
        <v>0</v>
      </c>
      <c r="BF81" s="10">
        <f t="shared" si="25"/>
        <v>2</v>
      </c>
      <c r="BG81" s="5">
        <f t="shared" si="26"/>
        <v>0</v>
      </c>
      <c r="BH81" s="315" t="str">
        <f t="shared" si="27"/>
        <v/>
      </c>
      <c r="BI81" s="315" t="str">
        <f t="shared" si="28"/>
        <v/>
      </c>
      <c r="BJ81" s="315"/>
      <c r="BK81" s="109">
        <f t="shared" si="29"/>
        <v>0</v>
      </c>
      <c r="BL81" s="5">
        <f t="shared" si="30"/>
        <v>0</v>
      </c>
      <c r="BM81" s="188">
        <f t="shared" si="31"/>
        <v>0</v>
      </c>
      <c r="BN81" s="59">
        <f t="shared" si="32"/>
        <v>0</v>
      </c>
      <c r="BO81" s="136">
        <f t="shared" si="33"/>
        <v>0</v>
      </c>
      <c r="BP81" s="59">
        <f t="shared" si="34"/>
        <v>0</v>
      </c>
      <c r="BQ81" s="136">
        <f t="shared" si="36"/>
        <v>0</v>
      </c>
      <c r="BR81" s="59">
        <f t="shared" si="35"/>
        <v>0</v>
      </c>
      <c r="BS81" s="81"/>
      <c r="BT81" s="53"/>
      <c r="BU81" s="53"/>
      <c r="BV81" s="53"/>
      <c r="BW81" s="53"/>
      <c r="BX81" s="12"/>
      <c r="CN81" s="54"/>
      <c r="CO81" s="414"/>
      <c r="CP81" s="414"/>
      <c r="CQ81" s="414"/>
    </row>
    <row r="82" spans="1:95" ht="12.75" customHeight="1" x14ac:dyDescent="0.2">
      <c r="A82" s="3"/>
      <c r="B82" s="5">
        <f t="shared" si="37"/>
        <v>19</v>
      </c>
      <c r="C82" s="364"/>
      <c r="D82" s="365"/>
      <c r="E82" s="13"/>
      <c r="F82" s="115"/>
      <c r="G82" s="116">
        <f t="shared" si="2"/>
        <v>0</v>
      </c>
      <c r="H82" s="115"/>
      <c r="I82" s="116">
        <f t="shared" si="3"/>
        <v>0</v>
      </c>
      <c r="J82" s="115"/>
      <c r="K82" s="116">
        <f t="shared" si="4"/>
        <v>0</v>
      </c>
      <c r="L82" s="115"/>
      <c r="M82" s="116">
        <f t="shared" si="5"/>
        <v>0</v>
      </c>
      <c r="N82" s="115"/>
      <c r="O82" s="116">
        <f t="shared" si="6"/>
        <v>0</v>
      </c>
      <c r="P82" s="115"/>
      <c r="Q82" s="116">
        <f t="shared" si="7"/>
        <v>0</v>
      </c>
      <c r="R82" s="115"/>
      <c r="S82" s="116">
        <f t="shared" si="8"/>
        <v>0</v>
      </c>
      <c r="T82" s="115"/>
      <c r="U82" s="116">
        <f t="shared" si="9"/>
        <v>0</v>
      </c>
      <c r="V82" s="115"/>
      <c r="W82" s="116">
        <f t="shared" si="10"/>
        <v>0</v>
      </c>
      <c r="X82" s="115"/>
      <c r="Y82" s="116">
        <f t="shared" si="11"/>
        <v>0</v>
      </c>
      <c r="Z82" s="115"/>
      <c r="AA82" s="116">
        <f t="shared" si="12"/>
        <v>0</v>
      </c>
      <c r="AB82" s="115"/>
      <c r="AC82" s="116"/>
      <c r="AD82" s="115"/>
      <c r="AE82" s="116">
        <f t="shared" si="13"/>
        <v>0</v>
      </c>
      <c r="AF82" s="115"/>
      <c r="AG82" s="116">
        <f t="shared" si="14"/>
        <v>0</v>
      </c>
      <c r="AH82" s="115"/>
      <c r="AI82" s="116">
        <f t="shared" si="15"/>
        <v>0</v>
      </c>
      <c r="AJ82" s="115"/>
      <c r="AK82" s="116">
        <f t="shared" si="16"/>
        <v>0</v>
      </c>
      <c r="AL82" s="115"/>
      <c r="AM82" s="116">
        <f t="shared" si="17"/>
        <v>0</v>
      </c>
      <c r="AN82" s="115"/>
      <c r="AO82" s="116">
        <f t="shared" si="18"/>
        <v>0</v>
      </c>
      <c r="AP82" s="115"/>
      <c r="AQ82" s="116">
        <f t="shared" si="19"/>
        <v>0</v>
      </c>
      <c r="AR82" s="115"/>
      <c r="AS82" s="116">
        <f t="shared" si="20"/>
        <v>0</v>
      </c>
      <c r="AT82" s="115"/>
      <c r="AU82" s="116">
        <f t="shared" si="21"/>
        <v>0</v>
      </c>
      <c r="AV82" s="115"/>
      <c r="AW82" s="116">
        <f t="shared" si="22"/>
        <v>0</v>
      </c>
      <c r="AX82" s="115"/>
      <c r="AY82" s="116"/>
      <c r="AZ82" s="115"/>
      <c r="BA82" s="116"/>
      <c r="BB82" s="115"/>
      <c r="BC82" s="116">
        <f t="shared" si="23"/>
        <v>0</v>
      </c>
      <c r="BD82" s="5">
        <f t="shared" si="24"/>
        <v>0</v>
      </c>
      <c r="BE82" s="109">
        <f t="shared" si="1"/>
        <v>0</v>
      </c>
      <c r="BF82" s="10">
        <f t="shared" si="25"/>
        <v>2</v>
      </c>
      <c r="BG82" s="5">
        <f t="shared" si="26"/>
        <v>0</v>
      </c>
      <c r="BH82" s="315" t="str">
        <f t="shared" si="27"/>
        <v/>
      </c>
      <c r="BI82" s="315" t="str">
        <f t="shared" si="28"/>
        <v/>
      </c>
      <c r="BJ82" s="315"/>
      <c r="BK82" s="109">
        <f t="shared" si="29"/>
        <v>0</v>
      </c>
      <c r="BL82" s="5">
        <f t="shared" si="30"/>
        <v>0</v>
      </c>
      <c r="BM82" s="188">
        <f t="shared" si="31"/>
        <v>0</v>
      </c>
      <c r="BN82" s="59">
        <f t="shared" si="32"/>
        <v>0</v>
      </c>
      <c r="BO82" s="136">
        <f t="shared" si="33"/>
        <v>0</v>
      </c>
      <c r="BP82" s="59">
        <f t="shared" si="34"/>
        <v>0</v>
      </c>
      <c r="BQ82" s="136">
        <f t="shared" si="36"/>
        <v>0</v>
      </c>
      <c r="BR82" s="59">
        <f t="shared" si="35"/>
        <v>0</v>
      </c>
      <c r="BS82" s="81"/>
      <c r="BT82" s="53"/>
      <c r="BU82" s="53"/>
      <c r="BV82" s="53"/>
      <c r="BW82" s="53"/>
      <c r="BX82" s="12"/>
      <c r="CN82" s="54"/>
      <c r="CO82" s="414"/>
      <c r="CP82" s="414"/>
      <c r="CQ82" s="414"/>
    </row>
    <row r="83" spans="1:95" ht="12.75" customHeight="1" x14ac:dyDescent="0.2">
      <c r="A83" s="3"/>
      <c r="B83" s="5">
        <f t="shared" si="37"/>
        <v>20</v>
      </c>
      <c r="C83" s="364"/>
      <c r="D83" s="365"/>
      <c r="E83" s="13"/>
      <c r="F83" s="115"/>
      <c r="G83" s="116">
        <f t="shared" si="2"/>
        <v>0</v>
      </c>
      <c r="H83" s="115"/>
      <c r="I83" s="116">
        <f t="shared" si="3"/>
        <v>0</v>
      </c>
      <c r="J83" s="115"/>
      <c r="K83" s="116">
        <f t="shared" si="4"/>
        <v>0</v>
      </c>
      <c r="L83" s="115"/>
      <c r="M83" s="116">
        <f t="shared" si="5"/>
        <v>0</v>
      </c>
      <c r="N83" s="115"/>
      <c r="O83" s="116">
        <f t="shared" si="6"/>
        <v>0</v>
      </c>
      <c r="P83" s="115"/>
      <c r="Q83" s="116">
        <f t="shared" si="7"/>
        <v>0</v>
      </c>
      <c r="R83" s="115"/>
      <c r="S83" s="116">
        <f t="shared" si="8"/>
        <v>0</v>
      </c>
      <c r="T83" s="115"/>
      <c r="U83" s="116">
        <f t="shared" si="9"/>
        <v>0</v>
      </c>
      <c r="V83" s="115"/>
      <c r="W83" s="116">
        <f t="shared" si="10"/>
        <v>0</v>
      </c>
      <c r="X83" s="115"/>
      <c r="Y83" s="116">
        <f t="shared" si="11"/>
        <v>0</v>
      </c>
      <c r="Z83" s="115"/>
      <c r="AA83" s="116">
        <f t="shared" si="12"/>
        <v>0</v>
      </c>
      <c r="AB83" s="115"/>
      <c r="AC83" s="116"/>
      <c r="AD83" s="115"/>
      <c r="AE83" s="116">
        <f t="shared" si="13"/>
        <v>0</v>
      </c>
      <c r="AF83" s="115"/>
      <c r="AG83" s="116">
        <f t="shared" si="14"/>
        <v>0</v>
      </c>
      <c r="AH83" s="115"/>
      <c r="AI83" s="116">
        <f t="shared" si="15"/>
        <v>0</v>
      </c>
      <c r="AJ83" s="115"/>
      <c r="AK83" s="116">
        <f t="shared" si="16"/>
        <v>0</v>
      </c>
      <c r="AL83" s="115"/>
      <c r="AM83" s="116">
        <f t="shared" si="17"/>
        <v>0</v>
      </c>
      <c r="AN83" s="115"/>
      <c r="AO83" s="116">
        <f t="shared" si="18"/>
        <v>0</v>
      </c>
      <c r="AP83" s="115"/>
      <c r="AQ83" s="116">
        <f t="shared" si="19"/>
        <v>0</v>
      </c>
      <c r="AR83" s="115"/>
      <c r="AS83" s="116">
        <f t="shared" si="20"/>
        <v>0</v>
      </c>
      <c r="AT83" s="115"/>
      <c r="AU83" s="116">
        <f t="shared" si="21"/>
        <v>0</v>
      </c>
      <c r="AV83" s="115"/>
      <c r="AW83" s="116">
        <f t="shared" si="22"/>
        <v>0</v>
      </c>
      <c r="AX83" s="115"/>
      <c r="AY83" s="116"/>
      <c r="AZ83" s="115"/>
      <c r="BA83" s="116"/>
      <c r="BB83" s="115"/>
      <c r="BC83" s="116">
        <f t="shared" si="23"/>
        <v>0</v>
      </c>
      <c r="BD83" s="5">
        <f t="shared" si="24"/>
        <v>0</v>
      </c>
      <c r="BE83" s="109">
        <f t="shared" si="1"/>
        <v>0</v>
      </c>
      <c r="BF83" s="10">
        <f t="shared" si="25"/>
        <v>2</v>
      </c>
      <c r="BG83" s="5">
        <f t="shared" si="26"/>
        <v>0</v>
      </c>
      <c r="BH83" s="315" t="str">
        <f t="shared" si="27"/>
        <v/>
      </c>
      <c r="BI83" s="315" t="str">
        <f t="shared" si="28"/>
        <v/>
      </c>
      <c r="BJ83" s="315"/>
      <c r="BK83" s="109">
        <f t="shared" si="29"/>
        <v>0</v>
      </c>
      <c r="BL83" s="5">
        <f t="shared" si="30"/>
        <v>0</v>
      </c>
      <c r="BM83" s="188">
        <f t="shared" si="31"/>
        <v>0</v>
      </c>
      <c r="BN83" s="59">
        <f t="shared" si="32"/>
        <v>0</v>
      </c>
      <c r="BO83" s="136">
        <f t="shared" si="33"/>
        <v>0</v>
      </c>
      <c r="BP83" s="59">
        <f t="shared" si="34"/>
        <v>0</v>
      </c>
      <c r="BQ83" s="136">
        <f t="shared" si="36"/>
        <v>0</v>
      </c>
      <c r="BR83" s="59">
        <f t="shared" si="35"/>
        <v>0</v>
      </c>
      <c r="BS83" s="81"/>
      <c r="BT83" s="53"/>
      <c r="BU83" s="53"/>
      <c r="BV83" s="53"/>
      <c r="BW83" s="53"/>
      <c r="BX83" s="12"/>
      <c r="CN83" s="54"/>
      <c r="CO83" s="414"/>
      <c r="CP83" s="414"/>
      <c r="CQ83" s="414"/>
    </row>
    <row r="84" spans="1:95" ht="12.75" customHeight="1" x14ac:dyDescent="0.2">
      <c r="A84" s="3"/>
      <c r="B84" s="5">
        <f t="shared" si="37"/>
        <v>21</v>
      </c>
      <c r="C84" s="364"/>
      <c r="D84" s="365"/>
      <c r="E84" s="13"/>
      <c r="F84" s="115"/>
      <c r="G84" s="116">
        <f t="shared" si="2"/>
        <v>0</v>
      </c>
      <c r="H84" s="115"/>
      <c r="I84" s="116">
        <f t="shared" si="3"/>
        <v>0</v>
      </c>
      <c r="J84" s="115"/>
      <c r="K84" s="116">
        <f t="shared" si="4"/>
        <v>0</v>
      </c>
      <c r="L84" s="115"/>
      <c r="M84" s="116">
        <f t="shared" si="5"/>
        <v>0</v>
      </c>
      <c r="N84" s="115"/>
      <c r="O84" s="116">
        <f t="shared" si="6"/>
        <v>0</v>
      </c>
      <c r="P84" s="115"/>
      <c r="Q84" s="116">
        <f t="shared" si="7"/>
        <v>0</v>
      </c>
      <c r="R84" s="115"/>
      <c r="S84" s="116">
        <f t="shared" si="8"/>
        <v>0</v>
      </c>
      <c r="T84" s="115"/>
      <c r="U84" s="116">
        <f t="shared" si="9"/>
        <v>0</v>
      </c>
      <c r="V84" s="115"/>
      <c r="W84" s="116">
        <f t="shared" si="10"/>
        <v>0</v>
      </c>
      <c r="X84" s="115"/>
      <c r="Y84" s="116">
        <f t="shared" si="11"/>
        <v>0</v>
      </c>
      <c r="Z84" s="115"/>
      <c r="AA84" s="116">
        <f t="shared" si="12"/>
        <v>0</v>
      </c>
      <c r="AB84" s="115"/>
      <c r="AC84" s="116"/>
      <c r="AD84" s="115"/>
      <c r="AE84" s="116">
        <f t="shared" si="13"/>
        <v>0</v>
      </c>
      <c r="AF84" s="115"/>
      <c r="AG84" s="116">
        <f t="shared" si="14"/>
        <v>0</v>
      </c>
      <c r="AH84" s="115"/>
      <c r="AI84" s="116">
        <f t="shared" si="15"/>
        <v>0</v>
      </c>
      <c r="AJ84" s="115"/>
      <c r="AK84" s="116">
        <f t="shared" si="16"/>
        <v>0</v>
      </c>
      <c r="AL84" s="115"/>
      <c r="AM84" s="116">
        <f t="shared" si="17"/>
        <v>0</v>
      </c>
      <c r="AN84" s="115"/>
      <c r="AO84" s="116">
        <f t="shared" si="18"/>
        <v>0</v>
      </c>
      <c r="AP84" s="115"/>
      <c r="AQ84" s="116">
        <f t="shared" si="19"/>
        <v>0</v>
      </c>
      <c r="AR84" s="115"/>
      <c r="AS84" s="116">
        <f t="shared" si="20"/>
        <v>0</v>
      </c>
      <c r="AT84" s="115"/>
      <c r="AU84" s="116">
        <f t="shared" si="21"/>
        <v>0</v>
      </c>
      <c r="AV84" s="115"/>
      <c r="AW84" s="116">
        <f t="shared" si="22"/>
        <v>0</v>
      </c>
      <c r="AX84" s="115"/>
      <c r="AY84" s="116"/>
      <c r="AZ84" s="115"/>
      <c r="BA84" s="116"/>
      <c r="BB84" s="115"/>
      <c r="BC84" s="116">
        <f t="shared" si="23"/>
        <v>0</v>
      </c>
      <c r="BD84" s="5">
        <f t="shared" si="24"/>
        <v>0</v>
      </c>
      <c r="BE84" s="109">
        <f t="shared" si="1"/>
        <v>0</v>
      </c>
      <c r="BF84" s="10">
        <f t="shared" si="25"/>
        <v>2</v>
      </c>
      <c r="BG84" s="5">
        <f t="shared" si="26"/>
        <v>0</v>
      </c>
      <c r="BH84" s="315" t="str">
        <f t="shared" si="27"/>
        <v/>
      </c>
      <c r="BI84" s="315" t="str">
        <f t="shared" si="28"/>
        <v/>
      </c>
      <c r="BJ84" s="315"/>
      <c r="BK84" s="109">
        <f t="shared" si="29"/>
        <v>0</v>
      </c>
      <c r="BL84" s="5">
        <f t="shared" si="30"/>
        <v>0</v>
      </c>
      <c r="BM84" s="188">
        <f t="shared" si="31"/>
        <v>0</v>
      </c>
      <c r="BN84" s="59">
        <f t="shared" si="32"/>
        <v>0</v>
      </c>
      <c r="BO84" s="136">
        <f t="shared" si="33"/>
        <v>0</v>
      </c>
      <c r="BP84" s="59">
        <f t="shared" si="34"/>
        <v>0</v>
      </c>
      <c r="BQ84" s="136">
        <f t="shared" si="36"/>
        <v>0</v>
      </c>
      <c r="BR84" s="59">
        <f t="shared" si="35"/>
        <v>0</v>
      </c>
      <c r="BS84" s="81"/>
      <c r="BT84" s="53"/>
      <c r="BU84" s="53"/>
      <c r="BV84" s="53"/>
      <c r="BW84" s="53"/>
      <c r="BX84" s="12"/>
      <c r="CN84" s="50"/>
      <c r="CO84" s="414"/>
      <c r="CP84" s="414"/>
      <c r="CQ84" s="414"/>
    </row>
    <row r="85" spans="1:95" ht="12.75" customHeight="1" x14ac:dyDescent="0.2">
      <c r="A85" s="3"/>
      <c r="B85" s="5">
        <f t="shared" si="37"/>
        <v>22</v>
      </c>
      <c r="C85" s="364"/>
      <c r="D85" s="365"/>
      <c r="E85" s="13"/>
      <c r="F85" s="115"/>
      <c r="G85" s="116">
        <f t="shared" si="2"/>
        <v>0</v>
      </c>
      <c r="H85" s="115"/>
      <c r="I85" s="116">
        <f t="shared" si="3"/>
        <v>0</v>
      </c>
      <c r="J85" s="115"/>
      <c r="K85" s="116">
        <f t="shared" si="4"/>
        <v>0</v>
      </c>
      <c r="L85" s="115"/>
      <c r="M85" s="116">
        <f t="shared" si="5"/>
        <v>0</v>
      </c>
      <c r="N85" s="115"/>
      <c r="O85" s="116">
        <f t="shared" si="6"/>
        <v>0</v>
      </c>
      <c r="P85" s="115"/>
      <c r="Q85" s="116">
        <f t="shared" si="7"/>
        <v>0</v>
      </c>
      <c r="R85" s="115"/>
      <c r="S85" s="116">
        <f t="shared" si="8"/>
        <v>0</v>
      </c>
      <c r="T85" s="115"/>
      <c r="U85" s="116">
        <f t="shared" si="9"/>
        <v>0</v>
      </c>
      <c r="V85" s="115"/>
      <c r="W85" s="116">
        <f t="shared" si="10"/>
        <v>0</v>
      </c>
      <c r="X85" s="115"/>
      <c r="Y85" s="116">
        <f t="shared" si="11"/>
        <v>0</v>
      </c>
      <c r="Z85" s="115"/>
      <c r="AA85" s="116">
        <f t="shared" si="12"/>
        <v>0</v>
      </c>
      <c r="AB85" s="115"/>
      <c r="AC85" s="116"/>
      <c r="AD85" s="115"/>
      <c r="AE85" s="116">
        <f t="shared" si="13"/>
        <v>0</v>
      </c>
      <c r="AF85" s="115"/>
      <c r="AG85" s="116">
        <f t="shared" si="14"/>
        <v>0</v>
      </c>
      <c r="AH85" s="115"/>
      <c r="AI85" s="116">
        <f t="shared" si="15"/>
        <v>0</v>
      </c>
      <c r="AJ85" s="115"/>
      <c r="AK85" s="116">
        <f t="shared" si="16"/>
        <v>0</v>
      </c>
      <c r="AL85" s="115"/>
      <c r="AM85" s="116">
        <f t="shared" si="17"/>
        <v>0</v>
      </c>
      <c r="AN85" s="115"/>
      <c r="AO85" s="116">
        <f t="shared" si="18"/>
        <v>0</v>
      </c>
      <c r="AP85" s="115"/>
      <c r="AQ85" s="116">
        <f t="shared" si="19"/>
        <v>0</v>
      </c>
      <c r="AR85" s="115"/>
      <c r="AS85" s="116">
        <f t="shared" si="20"/>
        <v>0</v>
      </c>
      <c r="AT85" s="115"/>
      <c r="AU85" s="116">
        <f t="shared" si="21"/>
        <v>0</v>
      </c>
      <c r="AV85" s="115"/>
      <c r="AW85" s="116">
        <f t="shared" si="22"/>
        <v>0</v>
      </c>
      <c r="AX85" s="115"/>
      <c r="AY85" s="116"/>
      <c r="AZ85" s="115"/>
      <c r="BA85" s="116"/>
      <c r="BB85" s="115"/>
      <c r="BC85" s="116">
        <f t="shared" si="23"/>
        <v>0</v>
      </c>
      <c r="BD85" s="5">
        <f t="shared" si="24"/>
        <v>0</v>
      </c>
      <c r="BE85" s="109">
        <f t="shared" si="1"/>
        <v>0</v>
      </c>
      <c r="BF85" s="10">
        <f t="shared" si="25"/>
        <v>2</v>
      </c>
      <c r="BG85" s="5">
        <f t="shared" si="26"/>
        <v>0</v>
      </c>
      <c r="BH85" s="315" t="str">
        <f t="shared" si="27"/>
        <v/>
      </c>
      <c r="BI85" s="315" t="str">
        <f t="shared" si="28"/>
        <v/>
      </c>
      <c r="BJ85" s="315"/>
      <c r="BK85" s="109">
        <f t="shared" si="29"/>
        <v>0</v>
      </c>
      <c r="BL85" s="5">
        <f t="shared" si="30"/>
        <v>0</v>
      </c>
      <c r="BM85" s="188">
        <f t="shared" si="31"/>
        <v>0</v>
      </c>
      <c r="BN85" s="59">
        <f t="shared" si="32"/>
        <v>0</v>
      </c>
      <c r="BO85" s="136">
        <f t="shared" si="33"/>
        <v>0</v>
      </c>
      <c r="BP85" s="59">
        <f t="shared" si="34"/>
        <v>0</v>
      </c>
      <c r="BQ85" s="136">
        <f t="shared" si="36"/>
        <v>0</v>
      </c>
      <c r="BR85" s="59">
        <f t="shared" si="35"/>
        <v>0</v>
      </c>
      <c r="BS85" s="81"/>
      <c r="BT85" s="53"/>
      <c r="BU85" s="53"/>
      <c r="BV85" s="53"/>
      <c r="BW85" s="53"/>
      <c r="BX85" s="12"/>
    </row>
    <row r="86" spans="1:95" ht="12.75" customHeight="1" x14ac:dyDescent="0.2">
      <c r="A86" s="3"/>
      <c r="B86" s="5">
        <f t="shared" si="37"/>
        <v>23</v>
      </c>
      <c r="C86" s="364"/>
      <c r="D86" s="365"/>
      <c r="E86" s="13"/>
      <c r="F86" s="115"/>
      <c r="G86" s="116">
        <f t="shared" si="2"/>
        <v>0</v>
      </c>
      <c r="H86" s="115"/>
      <c r="I86" s="116">
        <f t="shared" si="3"/>
        <v>0</v>
      </c>
      <c r="J86" s="115"/>
      <c r="K86" s="116">
        <f t="shared" si="4"/>
        <v>0</v>
      </c>
      <c r="L86" s="115"/>
      <c r="M86" s="116">
        <f t="shared" si="5"/>
        <v>0</v>
      </c>
      <c r="N86" s="115"/>
      <c r="O86" s="116">
        <f t="shared" si="6"/>
        <v>0</v>
      </c>
      <c r="P86" s="115"/>
      <c r="Q86" s="116">
        <f t="shared" si="7"/>
        <v>0</v>
      </c>
      <c r="R86" s="115"/>
      <c r="S86" s="116">
        <f t="shared" si="8"/>
        <v>0</v>
      </c>
      <c r="T86" s="115"/>
      <c r="U86" s="116">
        <f t="shared" si="9"/>
        <v>0</v>
      </c>
      <c r="V86" s="115"/>
      <c r="W86" s="116">
        <f t="shared" si="10"/>
        <v>0</v>
      </c>
      <c r="X86" s="115"/>
      <c r="Y86" s="116">
        <f t="shared" si="11"/>
        <v>0</v>
      </c>
      <c r="Z86" s="115"/>
      <c r="AA86" s="116">
        <f t="shared" si="12"/>
        <v>0</v>
      </c>
      <c r="AB86" s="115"/>
      <c r="AC86" s="116"/>
      <c r="AD86" s="115"/>
      <c r="AE86" s="116">
        <f t="shared" si="13"/>
        <v>0</v>
      </c>
      <c r="AF86" s="115"/>
      <c r="AG86" s="116">
        <f t="shared" si="14"/>
        <v>0</v>
      </c>
      <c r="AH86" s="115"/>
      <c r="AI86" s="116">
        <f t="shared" si="15"/>
        <v>0</v>
      </c>
      <c r="AJ86" s="115"/>
      <c r="AK86" s="116">
        <f t="shared" si="16"/>
        <v>0</v>
      </c>
      <c r="AL86" s="115"/>
      <c r="AM86" s="116">
        <f t="shared" si="17"/>
        <v>0</v>
      </c>
      <c r="AN86" s="115"/>
      <c r="AO86" s="116">
        <f t="shared" si="18"/>
        <v>0</v>
      </c>
      <c r="AP86" s="115"/>
      <c r="AQ86" s="116">
        <f t="shared" si="19"/>
        <v>0</v>
      </c>
      <c r="AR86" s="115"/>
      <c r="AS86" s="116">
        <f t="shared" si="20"/>
        <v>0</v>
      </c>
      <c r="AT86" s="115"/>
      <c r="AU86" s="116">
        <f t="shared" si="21"/>
        <v>0</v>
      </c>
      <c r="AV86" s="115"/>
      <c r="AW86" s="116">
        <f t="shared" si="22"/>
        <v>0</v>
      </c>
      <c r="AX86" s="115"/>
      <c r="AY86" s="116"/>
      <c r="AZ86" s="115"/>
      <c r="BA86" s="116"/>
      <c r="BB86" s="115"/>
      <c r="BC86" s="116">
        <f t="shared" si="23"/>
        <v>0</v>
      </c>
      <c r="BD86" s="5">
        <f t="shared" si="24"/>
        <v>0</v>
      </c>
      <c r="BE86" s="109">
        <f t="shared" si="1"/>
        <v>0</v>
      </c>
      <c r="BF86" s="10">
        <f t="shared" si="25"/>
        <v>2</v>
      </c>
      <c r="BG86" s="5">
        <f t="shared" si="26"/>
        <v>0</v>
      </c>
      <c r="BH86" s="315" t="str">
        <f t="shared" si="27"/>
        <v/>
      </c>
      <c r="BI86" s="315" t="str">
        <f t="shared" si="28"/>
        <v/>
      </c>
      <c r="BJ86" s="315"/>
      <c r="BK86" s="109">
        <f t="shared" si="29"/>
        <v>0</v>
      </c>
      <c r="BL86" s="5">
        <f t="shared" si="30"/>
        <v>0</v>
      </c>
      <c r="BM86" s="188">
        <f t="shared" si="31"/>
        <v>0</v>
      </c>
      <c r="BN86" s="59">
        <f t="shared" si="32"/>
        <v>0</v>
      </c>
      <c r="BO86" s="136">
        <f t="shared" si="33"/>
        <v>0</v>
      </c>
      <c r="BP86" s="59">
        <f t="shared" si="34"/>
        <v>0</v>
      </c>
      <c r="BQ86" s="136">
        <f t="shared" si="36"/>
        <v>0</v>
      </c>
      <c r="BR86" s="59">
        <f t="shared" si="35"/>
        <v>0</v>
      </c>
      <c r="BS86" s="81"/>
      <c r="BT86" s="53"/>
      <c r="BU86" s="53"/>
      <c r="BV86" s="53"/>
      <c r="BW86" s="53"/>
      <c r="BX86" s="12"/>
    </row>
    <row r="87" spans="1:95" ht="12.75" customHeight="1" x14ac:dyDescent="0.2">
      <c r="A87" s="3"/>
      <c r="B87" s="5">
        <f t="shared" si="37"/>
        <v>24</v>
      </c>
      <c r="C87" s="364"/>
      <c r="D87" s="365"/>
      <c r="E87" s="13"/>
      <c r="F87" s="115"/>
      <c r="G87" s="116">
        <f t="shared" si="2"/>
        <v>0</v>
      </c>
      <c r="H87" s="115"/>
      <c r="I87" s="116">
        <f t="shared" si="3"/>
        <v>0</v>
      </c>
      <c r="J87" s="115"/>
      <c r="K87" s="116">
        <f t="shared" si="4"/>
        <v>0</v>
      </c>
      <c r="L87" s="115"/>
      <c r="M87" s="116">
        <f t="shared" si="5"/>
        <v>0</v>
      </c>
      <c r="N87" s="115"/>
      <c r="O87" s="116">
        <f t="shared" si="6"/>
        <v>0</v>
      </c>
      <c r="P87" s="115"/>
      <c r="Q87" s="116">
        <f t="shared" si="7"/>
        <v>0</v>
      </c>
      <c r="R87" s="115"/>
      <c r="S87" s="116">
        <f t="shared" si="8"/>
        <v>0</v>
      </c>
      <c r="T87" s="115"/>
      <c r="U87" s="116">
        <f t="shared" si="9"/>
        <v>0</v>
      </c>
      <c r="V87" s="115"/>
      <c r="W87" s="116">
        <f t="shared" si="10"/>
        <v>0</v>
      </c>
      <c r="X87" s="115"/>
      <c r="Y87" s="116">
        <f t="shared" si="11"/>
        <v>0</v>
      </c>
      <c r="Z87" s="115"/>
      <c r="AA87" s="116">
        <f t="shared" si="12"/>
        <v>0</v>
      </c>
      <c r="AB87" s="115"/>
      <c r="AC87" s="116"/>
      <c r="AD87" s="115"/>
      <c r="AE87" s="116">
        <f t="shared" si="13"/>
        <v>0</v>
      </c>
      <c r="AF87" s="115"/>
      <c r="AG87" s="116">
        <f t="shared" si="14"/>
        <v>0</v>
      </c>
      <c r="AH87" s="115"/>
      <c r="AI87" s="116">
        <f t="shared" si="15"/>
        <v>0</v>
      </c>
      <c r="AJ87" s="115"/>
      <c r="AK87" s="116">
        <f t="shared" si="16"/>
        <v>0</v>
      </c>
      <c r="AL87" s="115"/>
      <c r="AM87" s="116">
        <f t="shared" si="17"/>
        <v>0</v>
      </c>
      <c r="AN87" s="115"/>
      <c r="AO87" s="116">
        <f t="shared" si="18"/>
        <v>0</v>
      </c>
      <c r="AP87" s="115"/>
      <c r="AQ87" s="116">
        <f t="shared" si="19"/>
        <v>0</v>
      </c>
      <c r="AR87" s="115"/>
      <c r="AS87" s="116">
        <f t="shared" si="20"/>
        <v>0</v>
      </c>
      <c r="AT87" s="115"/>
      <c r="AU87" s="116">
        <f t="shared" si="21"/>
        <v>0</v>
      </c>
      <c r="AV87" s="115"/>
      <c r="AW87" s="116">
        <f t="shared" si="22"/>
        <v>0</v>
      </c>
      <c r="AX87" s="115"/>
      <c r="AY87" s="116"/>
      <c r="AZ87" s="115"/>
      <c r="BA87" s="116"/>
      <c r="BB87" s="115"/>
      <c r="BC87" s="116">
        <f t="shared" si="23"/>
        <v>0</v>
      </c>
      <c r="BD87" s="5">
        <f t="shared" si="24"/>
        <v>0</v>
      </c>
      <c r="BE87" s="109">
        <f t="shared" si="1"/>
        <v>0</v>
      </c>
      <c r="BF87" s="10">
        <f t="shared" si="25"/>
        <v>2</v>
      </c>
      <c r="BG87" s="5">
        <f t="shared" si="26"/>
        <v>0</v>
      </c>
      <c r="BH87" s="315" t="str">
        <f t="shared" si="27"/>
        <v/>
      </c>
      <c r="BI87" s="315" t="str">
        <f t="shared" si="28"/>
        <v/>
      </c>
      <c r="BJ87" s="315"/>
      <c r="BK87" s="109">
        <f t="shared" si="29"/>
        <v>0</v>
      </c>
      <c r="BL87" s="5">
        <f t="shared" si="30"/>
        <v>0</v>
      </c>
      <c r="BM87" s="188">
        <f t="shared" si="31"/>
        <v>0</v>
      </c>
      <c r="BN87" s="59">
        <f t="shared" si="32"/>
        <v>0</v>
      </c>
      <c r="BO87" s="136">
        <f t="shared" si="33"/>
        <v>0</v>
      </c>
      <c r="BP87" s="59">
        <f t="shared" si="34"/>
        <v>0</v>
      </c>
      <c r="BQ87" s="136">
        <f t="shared" si="36"/>
        <v>0</v>
      </c>
      <c r="BR87" s="59">
        <f t="shared" si="35"/>
        <v>0</v>
      </c>
      <c r="BS87" s="81"/>
      <c r="BT87" s="53"/>
      <c r="BU87" s="53"/>
      <c r="BV87" s="53"/>
      <c r="BW87" s="53"/>
      <c r="BX87" s="12"/>
      <c r="CQ87" s="42"/>
    </row>
    <row r="88" spans="1:95" ht="12.75" customHeight="1" x14ac:dyDescent="0.2">
      <c r="A88" s="3"/>
      <c r="B88" s="5">
        <f t="shared" si="37"/>
        <v>25</v>
      </c>
      <c r="C88" s="364"/>
      <c r="D88" s="365"/>
      <c r="E88" s="13"/>
      <c r="F88" s="115"/>
      <c r="G88" s="116">
        <f t="shared" si="2"/>
        <v>0</v>
      </c>
      <c r="H88" s="115"/>
      <c r="I88" s="116">
        <f t="shared" si="3"/>
        <v>0</v>
      </c>
      <c r="J88" s="115"/>
      <c r="K88" s="116">
        <f t="shared" si="4"/>
        <v>0</v>
      </c>
      <c r="L88" s="115"/>
      <c r="M88" s="116">
        <f t="shared" si="5"/>
        <v>0</v>
      </c>
      <c r="N88" s="115"/>
      <c r="O88" s="116">
        <f t="shared" si="6"/>
        <v>0</v>
      </c>
      <c r="P88" s="115"/>
      <c r="Q88" s="116">
        <f t="shared" si="7"/>
        <v>0</v>
      </c>
      <c r="R88" s="115"/>
      <c r="S88" s="116">
        <f t="shared" si="8"/>
        <v>0</v>
      </c>
      <c r="T88" s="115"/>
      <c r="U88" s="116">
        <f t="shared" si="9"/>
        <v>0</v>
      </c>
      <c r="V88" s="115"/>
      <c r="W88" s="116">
        <f t="shared" si="10"/>
        <v>0</v>
      </c>
      <c r="X88" s="115"/>
      <c r="Y88" s="116">
        <f t="shared" si="11"/>
        <v>0</v>
      </c>
      <c r="Z88" s="115"/>
      <c r="AA88" s="116">
        <f t="shared" si="12"/>
        <v>0</v>
      </c>
      <c r="AB88" s="115"/>
      <c r="AC88" s="116"/>
      <c r="AD88" s="115"/>
      <c r="AE88" s="116">
        <f t="shared" si="13"/>
        <v>0</v>
      </c>
      <c r="AF88" s="115"/>
      <c r="AG88" s="116">
        <f t="shared" si="14"/>
        <v>0</v>
      </c>
      <c r="AH88" s="115"/>
      <c r="AI88" s="116">
        <f t="shared" si="15"/>
        <v>0</v>
      </c>
      <c r="AJ88" s="115"/>
      <c r="AK88" s="116">
        <f t="shared" si="16"/>
        <v>0</v>
      </c>
      <c r="AL88" s="115"/>
      <c r="AM88" s="116">
        <f t="shared" si="17"/>
        <v>0</v>
      </c>
      <c r="AN88" s="115"/>
      <c r="AO88" s="116">
        <f t="shared" si="18"/>
        <v>0</v>
      </c>
      <c r="AP88" s="115"/>
      <c r="AQ88" s="116">
        <f t="shared" si="19"/>
        <v>0</v>
      </c>
      <c r="AR88" s="115"/>
      <c r="AS88" s="116">
        <f t="shared" si="20"/>
        <v>0</v>
      </c>
      <c r="AT88" s="115"/>
      <c r="AU88" s="116">
        <f t="shared" si="21"/>
        <v>0</v>
      </c>
      <c r="AV88" s="115"/>
      <c r="AW88" s="116">
        <f t="shared" si="22"/>
        <v>0</v>
      </c>
      <c r="AX88" s="115"/>
      <c r="AY88" s="116"/>
      <c r="AZ88" s="115"/>
      <c r="BA88" s="116"/>
      <c r="BB88" s="115"/>
      <c r="BC88" s="116">
        <f t="shared" si="23"/>
        <v>0</v>
      </c>
      <c r="BD88" s="5">
        <f t="shared" si="24"/>
        <v>0</v>
      </c>
      <c r="BE88" s="109">
        <f t="shared" si="1"/>
        <v>0</v>
      </c>
      <c r="BF88" s="10">
        <f t="shared" si="25"/>
        <v>2</v>
      </c>
      <c r="BG88" s="5">
        <f t="shared" si="26"/>
        <v>0</v>
      </c>
      <c r="BH88" s="315" t="str">
        <f t="shared" si="27"/>
        <v/>
      </c>
      <c r="BI88" s="315" t="str">
        <f t="shared" si="28"/>
        <v/>
      </c>
      <c r="BJ88" s="315"/>
      <c r="BK88" s="109">
        <f t="shared" si="29"/>
        <v>0</v>
      </c>
      <c r="BL88" s="5">
        <f t="shared" si="30"/>
        <v>0</v>
      </c>
      <c r="BM88" s="188">
        <f t="shared" si="31"/>
        <v>0</v>
      </c>
      <c r="BN88" s="59">
        <f t="shared" si="32"/>
        <v>0</v>
      </c>
      <c r="BO88" s="136">
        <f t="shared" si="33"/>
        <v>0</v>
      </c>
      <c r="BP88" s="59">
        <f t="shared" si="34"/>
        <v>0</v>
      </c>
      <c r="BQ88" s="136">
        <f t="shared" si="36"/>
        <v>0</v>
      </c>
      <c r="BR88" s="59">
        <f t="shared" si="35"/>
        <v>0</v>
      </c>
      <c r="BS88" s="81"/>
      <c r="BT88" s="53"/>
      <c r="BU88" s="53"/>
      <c r="BV88" s="53"/>
      <c r="BW88" s="53"/>
      <c r="BX88" s="12"/>
      <c r="CQ88" s="42" t="str">
        <f>BK60</f>
        <v>Cs. de la Vida</v>
      </c>
    </row>
    <row r="89" spans="1:95" ht="12.75" customHeight="1" x14ac:dyDescent="0.2">
      <c r="A89" s="3"/>
      <c r="B89" s="5">
        <f t="shared" si="37"/>
        <v>26</v>
      </c>
      <c r="C89" s="364"/>
      <c r="D89" s="365"/>
      <c r="E89" s="13"/>
      <c r="F89" s="115"/>
      <c r="G89" s="116">
        <f t="shared" si="2"/>
        <v>0</v>
      </c>
      <c r="H89" s="115"/>
      <c r="I89" s="116">
        <f t="shared" si="3"/>
        <v>0</v>
      </c>
      <c r="J89" s="115"/>
      <c r="K89" s="116">
        <f t="shared" si="4"/>
        <v>0</v>
      </c>
      <c r="L89" s="115"/>
      <c r="M89" s="116">
        <f t="shared" si="5"/>
        <v>0</v>
      </c>
      <c r="N89" s="115"/>
      <c r="O89" s="116">
        <f t="shared" si="6"/>
        <v>0</v>
      </c>
      <c r="P89" s="115"/>
      <c r="Q89" s="116">
        <f t="shared" si="7"/>
        <v>0</v>
      </c>
      <c r="R89" s="115"/>
      <c r="S89" s="116">
        <f t="shared" si="8"/>
        <v>0</v>
      </c>
      <c r="T89" s="115"/>
      <c r="U89" s="116">
        <f t="shared" si="9"/>
        <v>0</v>
      </c>
      <c r="V89" s="115"/>
      <c r="W89" s="116">
        <f t="shared" si="10"/>
        <v>0</v>
      </c>
      <c r="X89" s="115"/>
      <c r="Y89" s="116">
        <f t="shared" si="11"/>
        <v>0</v>
      </c>
      <c r="Z89" s="115"/>
      <c r="AA89" s="116">
        <f t="shared" si="12"/>
        <v>0</v>
      </c>
      <c r="AB89" s="115"/>
      <c r="AC89" s="116"/>
      <c r="AD89" s="115"/>
      <c r="AE89" s="116">
        <f t="shared" si="13"/>
        <v>0</v>
      </c>
      <c r="AF89" s="115"/>
      <c r="AG89" s="116">
        <f t="shared" si="14"/>
        <v>0</v>
      </c>
      <c r="AH89" s="115"/>
      <c r="AI89" s="116">
        <f t="shared" si="15"/>
        <v>0</v>
      </c>
      <c r="AJ89" s="115"/>
      <c r="AK89" s="116">
        <f t="shared" si="16"/>
        <v>0</v>
      </c>
      <c r="AL89" s="115"/>
      <c r="AM89" s="116">
        <f t="shared" si="17"/>
        <v>0</v>
      </c>
      <c r="AN89" s="115"/>
      <c r="AO89" s="116">
        <f t="shared" si="18"/>
        <v>0</v>
      </c>
      <c r="AP89" s="115"/>
      <c r="AQ89" s="116">
        <f t="shared" si="19"/>
        <v>0</v>
      </c>
      <c r="AR89" s="115"/>
      <c r="AS89" s="116">
        <f t="shared" si="20"/>
        <v>0</v>
      </c>
      <c r="AT89" s="115"/>
      <c r="AU89" s="116">
        <f t="shared" si="21"/>
        <v>0</v>
      </c>
      <c r="AV89" s="115"/>
      <c r="AW89" s="116">
        <f t="shared" si="22"/>
        <v>0</v>
      </c>
      <c r="AX89" s="115"/>
      <c r="AY89" s="116"/>
      <c r="AZ89" s="115"/>
      <c r="BA89" s="116"/>
      <c r="BB89" s="115"/>
      <c r="BC89" s="116">
        <f t="shared" si="23"/>
        <v>0</v>
      </c>
      <c r="BD89" s="5">
        <f t="shared" si="24"/>
        <v>0</v>
      </c>
      <c r="BE89" s="109">
        <f t="shared" si="1"/>
        <v>0</v>
      </c>
      <c r="BF89" s="10">
        <f t="shared" si="25"/>
        <v>2</v>
      </c>
      <c r="BG89" s="5">
        <f t="shared" si="26"/>
        <v>0</v>
      </c>
      <c r="BH89" s="315" t="str">
        <f t="shared" si="27"/>
        <v/>
      </c>
      <c r="BI89" s="315" t="str">
        <f t="shared" si="28"/>
        <v/>
      </c>
      <c r="BJ89" s="315"/>
      <c r="BK89" s="109">
        <f t="shared" si="29"/>
        <v>0</v>
      </c>
      <c r="BL89" s="5">
        <f t="shared" si="30"/>
        <v>0</v>
      </c>
      <c r="BM89" s="188">
        <f t="shared" si="31"/>
        <v>0</v>
      </c>
      <c r="BN89" s="59">
        <f t="shared" si="32"/>
        <v>0</v>
      </c>
      <c r="BO89" s="136">
        <f t="shared" si="33"/>
        <v>0</v>
      </c>
      <c r="BP89" s="59">
        <f t="shared" si="34"/>
        <v>0</v>
      </c>
      <c r="BQ89" s="136">
        <f t="shared" si="36"/>
        <v>0</v>
      </c>
      <c r="BR89" s="59">
        <f t="shared" si="35"/>
        <v>0</v>
      </c>
      <c r="BS89" s="81"/>
      <c r="BT89" s="53"/>
      <c r="BU89" s="53"/>
      <c r="BV89" s="53"/>
      <c r="BW89" s="53"/>
      <c r="BX89" s="12"/>
      <c r="CQ89" s="42" t="str">
        <f>BM60</f>
        <v>Cs. de la Vida: Cuerpo humano y Salud</v>
      </c>
    </row>
    <row r="90" spans="1:95" ht="12.75" customHeight="1" x14ac:dyDescent="0.2">
      <c r="A90" s="3"/>
      <c r="B90" s="5">
        <f t="shared" si="37"/>
        <v>27</v>
      </c>
      <c r="C90" s="364"/>
      <c r="D90" s="365"/>
      <c r="E90" s="13"/>
      <c r="F90" s="115"/>
      <c r="G90" s="116">
        <f t="shared" si="2"/>
        <v>0</v>
      </c>
      <c r="H90" s="115"/>
      <c r="I90" s="116">
        <f t="shared" si="3"/>
        <v>0</v>
      </c>
      <c r="J90" s="115"/>
      <c r="K90" s="116">
        <f t="shared" si="4"/>
        <v>0</v>
      </c>
      <c r="L90" s="115"/>
      <c r="M90" s="116">
        <f t="shared" si="5"/>
        <v>0</v>
      </c>
      <c r="N90" s="115"/>
      <c r="O90" s="116">
        <f t="shared" si="6"/>
        <v>0</v>
      </c>
      <c r="P90" s="115"/>
      <c r="Q90" s="116">
        <f t="shared" si="7"/>
        <v>0</v>
      </c>
      <c r="R90" s="115"/>
      <c r="S90" s="116">
        <f t="shared" si="8"/>
        <v>0</v>
      </c>
      <c r="T90" s="115"/>
      <c r="U90" s="116">
        <f t="shared" si="9"/>
        <v>0</v>
      </c>
      <c r="V90" s="115"/>
      <c r="W90" s="116">
        <f t="shared" si="10"/>
        <v>0</v>
      </c>
      <c r="X90" s="115"/>
      <c r="Y90" s="116">
        <f t="shared" si="11"/>
        <v>0</v>
      </c>
      <c r="Z90" s="115"/>
      <c r="AA90" s="116">
        <f t="shared" si="12"/>
        <v>0</v>
      </c>
      <c r="AB90" s="115"/>
      <c r="AC90" s="116"/>
      <c r="AD90" s="115"/>
      <c r="AE90" s="116">
        <f t="shared" si="13"/>
        <v>0</v>
      </c>
      <c r="AF90" s="115"/>
      <c r="AG90" s="116">
        <f t="shared" si="14"/>
        <v>0</v>
      </c>
      <c r="AH90" s="115"/>
      <c r="AI90" s="116">
        <f t="shared" si="15"/>
        <v>0</v>
      </c>
      <c r="AJ90" s="115"/>
      <c r="AK90" s="116">
        <f t="shared" si="16"/>
        <v>0</v>
      </c>
      <c r="AL90" s="115"/>
      <c r="AM90" s="116">
        <f t="shared" si="17"/>
        <v>0</v>
      </c>
      <c r="AN90" s="115"/>
      <c r="AO90" s="116">
        <f t="shared" si="18"/>
        <v>0</v>
      </c>
      <c r="AP90" s="115"/>
      <c r="AQ90" s="116">
        <f t="shared" si="19"/>
        <v>0</v>
      </c>
      <c r="AR90" s="115"/>
      <c r="AS90" s="116">
        <f t="shared" si="20"/>
        <v>0</v>
      </c>
      <c r="AT90" s="115"/>
      <c r="AU90" s="116">
        <f t="shared" si="21"/>
        <v>0</v>
      </c>
      <c r="AV90" s="115"/>
      <c r="AW90" s="116">
        <f t="shared" si="22"/>
        <v>0</v>
      </c>
      <c r="AX90" s="115"/>
      <c r="AY90" s="116"/>
      <c r="AZ90" s="115"/>
      <c r="BA90" s="116"/>
      <c r="BB90" s="115"/>
      <c r="BC90" s="116">
        <f t="shared" si="23"/>
        <v>0</v>
      </c>
      <c r="BD90" s="5">
        <f t="shared" si="24"/>
        <v>0</v>
      </c>
      <c r="BE90" s="109">
        <f t="shared" si="1"/>
        <v>0</v>
      </c>
      <c r="BF90" s="10">
        <f t="shared" si="25"/>
        <v>2</v>
      </c>
      <c r="BG90" s="5">
        <f t="shared" si="26"/>
        <v>0</v>
      </c>
      <c r="BH90" s="315" t="str">
        <f t="shared" si="27"/>
        <v/>
      </c>
      <c r="BI90" s="315" t="str">
        <f t="shared" si="28"/>
        <v/>
      </c>
      <c r="BJ90" s="315"/>
      <c r="BK90" s="109">
        <f t="shared" si="29"/>
        <v>0</v>
      </c>
      <c r="BL90" s="5">
        <f t="shared" si="30"/>
        <v>0</v>
      </c>
      <c r="BM90" s="188">
        <f t="shared" si="31"/>
        <v>0</v>
      </c>
      <c r="BN90" s="59">
        <f t="shared" si="32"/>
        <v>0</v>
      </c>
      <c r="BO90" s="136">
        <f t="shared" si="33"/>
        <v>0</v>
      </c>
      <c r="BP90" s="59">
        <f t="shared" si="34"/>
        <v>0</v>
      </c>
      <c r="BQ90" s="136">
        <f t="shared" si="36"/>
        <v>0</v>
      </c>
      <c r="BR90" s="59">
        <f t="shared" si="35"/>
        <v>0</v>
      </c>
      <c r="BS90" s="81"/>
      <c r="BT90" s="53"/>
      <c r="BU90" s="53"/>
      <c r="BV90" s="53"/>
      <c r="BW90" s="53"/>
      <c r="BX90" s="12"/>
      <c r="CQ90" s="42" t="str">
        <f>BO60</f>
        <v>Cs. Físicas y Químicas</v>
      </c>
    </row>
    <row r="91" spans="1:95" ht="12.75" customHeight="1" x14ac:dyDescent="0.2">
      <c r="A91" s="3"/>
      <c r="B91" s="5">
        <f t="shared" si="37"/>
        <v>28</v>
      </c>
      <c r="C91" s="364"/>
      <c r="D91" s="365"/>
      <c r="E91" s="13"/>
      <c r="F91" s="115"/>
      <c r="G91" s="116">
        <f t="shared" si="2"/>
        <v>0</v>
      </c>
      <c r="H91" s="115"/>
      <c r="I91" s="116">
        <f t="shared" si="3"/>
        <v>0</v>
      </c>
      <c r="J91" s="115"/>
      <c r="K91" s="116">
        <f t="shared" si="4"/>
        <v>0</v>
      </c>
      <c r="L91" s="115"/>
      <c r="M91" s="116">
        <f t="shared" si="5"/>
        <v>0</v>
      </c>
      <c r="N91" s="115"/>
      <c r="O91" s="116">
        <f t="shared" si="6"/>
        <v>0</v>
      </c>
      <c r="P91" s="115"/>
      <c r="Q91" s="116">
        <f t="shared" si="7"/>
        <v>0</v>
      </c>
      <c r="R91" s="115"/>
      <c r="S91" s="116">
        <f t="shared" si="8"/>
        <v>0</v>
      </c>
      <c r="T91" s="115"/>
      <c r="U91" s="116">
        <f t="shared" si="9"/>
        <v>0</v>
      </c>
      <c r="V91" s="115"/>
      <c r="W91" s="116">
        <f t="shared" si="10"/>
        <v>0</v>
      </c>
      <c r="X91" s="115"/>
      <c r="Y91" s="116">
        <f t="shared" si="11"/>
        <v>0</v>
      </c>
      <c r="Z91" s="115"/>
      <c r="AA91" s="116">
        <f t="shared" si="12"/>
        <v>0</v>
      </c>
      <c r="AB91" s="115"/>
      <c r="AC91" s="116"/>
      <c r="AD91" s="115"/>
      <c r="AE91" s="116">
        <f t="shared" si="13"/>
        <v>0</v>
      </c>
      <c r="AF91" s="115"/>
      <c r="AG91" s="116">
        <f t="shared" si="14"/>
        <v>0</v>
      </c>
      <c r="AH91" s="115"/>
      <c r="AI91" s="116">
        <f t="shared" si="15"/>
        <v>0</v>
      </c>
      <c r="AJ91" s="115"/>
      <c r="AK91" s="116">
        <f t="shared" si="16"/>
        <v>0</v>
      </c>
      <c r="AL91" s="115"/>
      <c r="AM91" s="116">
        <f t="shared" si="17"/>
        <v>0</v>
      </c>
      <c r="AN91" s="115"/>
      <c r="AO91" s="116">
        <f t="shared" si="18"/>
        <v>0</v>
      </c>
      <c r="AP91" s="115"/>
      <c r="AQ91" s="116">
        <f t="shared" si="19"/>
        <v>0</v>
      </c>
      <c r="AR91" s="115"/>
      <c r="AS91" s="116">
        <f t="shared" si="20"/>
        <v>0</v>
      </c>
      <c r="AT91" s="115"/>
      <c r="AU91" s="116">
        <f t="shared" si="21"/>
        <v>0</v>
      </c>
      <c r="AV91" s="115"/>
      <c r="AW91" s="116">
        <f t="shared" si="22"/>
        <v>0</v>
      </c>
      <c r="AX91" s="115"/>
      <c r="AY91" s="116"/>
      <c r="AZ91" s="115"/>
      <c r="BA91" s="116"/>
      <c r="BB91" s="115"/>
      <c r="BC91" s="116">
        <f t="shared" si="23"/>
        <v>0</v>
      </c>
      <c r="BD91" s="5">
        <f t="shared" si="24"/>
        <v>0</v>
      </c>
      <c r="BE91" s="109">
        <f t="shared" si="1"/>
        <v>0</v>
      </c>
      <c r="BF91" s="10">
        <f t="shared" si="25"/>
        <v>2</v>
      </c>
      <c r="BG91" s="5">
        <f t="shared" si="26"/>
        <v>0</v>
      </c>
      <c r="BH91" s="315" t="str">
        <f t="shared" si="27"/>
        <v/>
      </c>
      <c r="BI91" s="315" t="str">
        <f t="shared" si="28"/>
        <v/>
      </c>
      <c r="BJ91" s="315"/>
      <c r="BK91" s="109">
        <f t="shared" si="29"/>
        <v>0</v>
      </c>
      <c r="BL91" s="5">
        <f t="shared" si="30"/>
        <v>0</v>
      </c>
      <c r="BM91" s="188">
        <f t="shared" si="31"/>
        <v>0</v>
      </c>
      <c r="BN91" s="59">
        <f t="shared" si="32"/>
        <v>0</v>
      </c>
      <c r="BO91" s="136">
        <f t="shared" si="33"/>
        <v>0</v>
      </c>
      <c r="BP91" s="59">
        <f t="shared" si="34"/>
        <v>0</v>
      </c>
      <c r="BQ91" s="136">
        <f t="shared" si="36"/>
        <v>0</v>
      </c>
      <c r="BR91" s="59">
        <f t="shared" si="35"/>
        <v>0</v>
      </c>
      <c r="BS91" s="81"/>
      <c r="BT91" s="53"/>
      <c r="BU91" s="53"/>
      <c r="BV91" s="53"/>
      <c r="BW91" s="53"/>
      <c r="BX91" s="12"/>
      <c r="CQ91" s="42" t="str">
        <f>BQ60</f>
        <v xml:space="preserve"> Ciencias de la Tierra y
el Universo</v>
      </c>
    </row>
    <row r="92" spans="1:95" ht="12.75" customHeight="1" x14ac:dyDescent="0.2">
      <c r="A92" s="3"/>
      <c r="B92" s="5">
        <f t="shared" si="37"/>
        <v>29</v>
      </c>
      <c r="C92" s="364"/>
      <c r="D92" s="365"/>
      <c r="E92" s="13"/>
      <c r="F92" s="115"/>
      <c r="G92" s="116">
        <f t="shared" si="2"/>
        <v>0</v>
      </c>
      <c r="H92" s="115"/>
      <c r="I92" s="116">
        <f t="shared" si="3"/>
        <v>0</v>
      </c>
      <c r="J92" s="115"/>
      <c r="K92" s="116">
        <f t="shared" si="4"/>
        <v>0</v>
      </c>
      <c r="L92" s="115"/>
      <c r="M92" s="116">
        <f t="shared" si="5"/>
        <v>0</v>
      </c>
      <c r="N92" s="115"/>
      <c r="O92" s="116">
        <f t="shared" si="6"/>
        <v>0</v>
      </c>
      <c r="P92" s="115"/>
      <c r="Q92" s="116">
        <f t="shared" si="7"/>
        <v>0</v>
      </c>
      <c r="R92" s="115"/>
      <c r="S92" s="116">
        <f t="shared" si="8"/>
        <v>0</v>
      </c>
      <c r="T92" s="115"/>
      <c r="U92" s="116">
        <f t="shared" si="9"/>
        <v>0</v>
      </c>
      <c r="V92" s="115"/>
      <c r="W92" s="116">
        <f t="shared" si="10"/>
        <v>0</v>
      </c>
      <c r="X92" s="115"/>
      <c r="Y92" s="116">
        <f t="shared" si="11"/>
        <v>0</v>
      </c>
      <c r="Z92" s="115"/>
      <c r="AA92" s="116">
        <f t="shared" si="12"/>
        <v>0</v>
      </c>
      <c r="AB92" s="115"/>
      <c r="AC92" s="116"/>
      <c r="AD92" s="115"/>
      <c r="AE92" s="116">
        <f t="shared" si="13"/>
        <v>0</v>
      </c>
      <c r="AF92" s="115"/>
      <c r="AG92" s="116">
        <f t="shared" si="14"/>
        <v>0</v>
      </c>
      <c r="AH92" s="115"/>
      <c r="AI92" s="116">
        <f t="shared" si="15"/>
        <v>0</v>
      </c>
      <c r="AJ92" s="115"/>
      <c r="AK92" s="116">
        <f t="shared" si="16"/>
        <v>0</v>
      </c>
      <c r="AL92" s="115"/>
      <c r="AM92" s="116">
        <f t="shared" si="17"/>
        <v>0</v>
      </c>
      <c r="AN92" s="115"/>
      <c r="AO92" s="116">
        <f t="shared" si="18"/>
        <v>0</v>
      </c>
      <c r="AP92" s="115"/>
      <c r="AQ92" s="116">
        <f t="shared" si="19"/>
        <v>0</v>
      </c>
      <c r="AR92" s="115"/>
      <c r="AS92" s="116">
        <f t="shared" si="20"/>
        <v>0</v>
      </c>
      <c r="AT92" s="115"/>
      <c r="AU92" s="116">
        <f t="shared" si="21"/>
        <v>0</v>
      </c>
      <c r="AV92" s="115"/>
      <c r="AW92" s="116">
        <f t="shared" si="22"/>
        <v>0</v>
      </c>
      <c r="AX92" s="115"/>
      <c r="AY92" s="116"/>
      <c r="AZ92" s="115"/>
      <c r="BA92" s="116"/>
      <c r="BB92" s="115"/>
      <c r="BC92" s="116">
        <f t="shared" si="23"/>
        <v>0</v>
      </c>
      <c r="BD92" s="5">
        <f t="shared" si="24"/>
        <v>0</v>
      </c>
      <c r="BE92" s="109">
        <f t="shared" si="1"/>
        <v>0</v>
      </c>
      <c r="BF92" s="10">
        <f t="shared" si="25"/>
        <v>2</v>
      </c>
      <c r="BG92" s="5">
        <f t="shared" si="26"/>
        <v>0</v>
      </c>
      <c r="BH92" s="315" t="str">
        <f t="shared" si="27"/>
        <v/>
      </c>
      <c r="BI92" s="315" t="str">
        <f t="shared" si="28"/>
        <v/>
      </c>
      <c r="BJ92" s="315"/>
      <c r="BK92" s="109">
        <f t="shared" si="29"/>
        <v>0</v>
      </c>
      <c r="BL92" s="5">
        <f t="shared" si="30"/>
        <v>0</v>
      </c>
      <c r="BM92" s="188">
        <f t="shared" si="31"/>
        <v>0</v>
      </c>
      <c r="BN92" s="59">
        <f t="shared" si="32"/>
        <v>0</v>
      </c>
      <c r="BO92" s="136">
        <f t="shared" si="33"/>
        <v>0</v>
      </c>
      <c r="BP92" s="59">
        <f t="shared" si="34"/>
        <v>0</v>
      </c>
      <c r="BQ92" s="136">
        <f t="shared" si="36"/>
        <v>0</v>
      </c>
      <c r="BR92" s="59">
        <f t="shared" si="35"/>
        <v>0</v>
      </c>
      <c r="BS92" s="81"/>
      <c r="BT92" s="53"/>
      <c r="BU92" s="53"/>
      <c r="BV92" s="53"/>
      <c r="BW92" s="53"/>
      <c r="BX92" s="12"/>
      <c r="CQ92" s="42"/>
    </row>
    <row r="93" spans="1:95" ht="12.75" customHeight="1" x14ac:dyDescent="0.2">
      <c r="A93" s="3"/>
      <c r="B93" s="5">
        <f t="shared" si="37"/>
        <v>30</v>
      </c>
      <c r="C93" s="364"/>
      <c r="D93" s="365"/>
      <c r="E93" s="13"/>
      <c r="F93" s="115"/>
      <c r="G93" s="116">
        <f t="shared" si="2"/>
        <v>0</v>
      </c>
      <c r="H93" s="115"/>
      <c r="I93" s="116">
        <f t="shared" si="3"/>
        <v>0</v>
      </c>
      <c r="J93" s="115"/>
      <c r="K93" s="116">
        <f t="shared" si="4"/>
        <v>0</v>
      </c>
      <c r="L93" s="115"/>
      <c r="M93" s="116">
        <f t="shared" si="5"/>
        <v>0</v>
      </c>
      <c r="N93" s="115"/>
      <c r="O93" s="116">
        <f t="shared" si="6"/>
        <v>0</v>
      </c>
      <c r="P93" s="115"/>
      <c r="Q93" s="116">
        <f t="shared" si="7"/>
        <v>0</v>
      </c>
      <c r="R93" s="115"/>
      <c r="S93" s="116">
        <f t="shared" si="8"/>
        <v>0</v>
      </c>
      <c r="T93" s="115"/>
      <c r="U93" s="116">
        <f t="shared" si="9"/>
        <v>0</v>
      </c>
      <c r="V93" s="115"/>
      <c r="W93" s="116">
        <f t="shared" si="10"/>
        <v>0</v>
      </c>
      <c r="X93" s="115"/>
      <c r="Y93" s="116">
        <f t="shared" si="11"/>
        <v>0</v>
      </c>
      <c r="Z93" s="115"/>
      <c r="AA93" s="116">
        <f t="shared" si="12"/>
        <v>0</v>
      </c>
      <c r="AB93" s="115"/>
      <c r="AC93" s="116"/>
      <c r="AD93" s="115"/>
      <c r="AE93" s="116">
        <f t="shared" si="13"/>
        <v>0</v>
      </c>
      <c r="AF93" s="115"/>
      <c r="AG93" s="116">
        <f t="shared" si="14"/>
        <v>0</v>
      </c>
      <c r="AH93" s="115"/>
      <c r="AI93" s="116">
        <f t="shared" si="15"/>
        <v>0</v>
      </c>
      <c r="AJ93" s="115"/>
      <c r="AK93" s="116">
        <f t="shared" si="16"/>
        <v>0</v>
      </c>
      <c r="AL93" s="115"/>
      <c r="AM93" s="116">
        <f t="shared" si="17"/>
        <v>0</v>
      </c>
      <c r="AN93" s="115"/>
      <c r="AO93" s="116">
        <f t="shared" si="18"/>
        <v>0</v>
      </c>
      <c r="AP93" s="115"/>
      <c r="AQ93" s="116">
        <f t="shared" si="19"/>
        <v>0</v>
      </c>
      <c r="AR93" s="115"/>
      <c r="AS93" s="116">
        <f t="shared" si="20"/>
        <v>0</v>
      </c>
      <c r="AT93" s="115"/>
      <c r="AU93" s="116">
        <f t="shared" si="21"/>
        <v>0</v>
      </c>
      <c r="AV93" s="115"/>
      <c r="AW93" s="116">
        <f t="shared" si="22"/>
        <v>0</v>
      </c>
      <c r="AX93" s="115"/>
      <c r="AY93" s="116"/>
      <c r="AZ93" s="115"/>
      <c r="BA93" s="116"/>
      <c r="BB93" s="115"/>
      <c r="BC93" s="116">
        <f t="shared" si="23"/>
        <v>0</v>
      </c>
      <c r="BD93" s="5">
        <f t="shared" si="24"/>
        <v>0</v>
      </c>
      <c r="BE93" s="109">
        <f t="shared" si="1"/>
        <v>0</v>
      </c>
      <c r="BF93" s="10">
        <f t="shared" si="25"/>
        <v>2</v>
      </c>
      <c r="BG93" s="5">
        <f t="shared" si="26"/>
        <v>0</v>
      </c>
      <c r="BH93" s="315" t="str">
        <f t="shared" si="27"/>
        <v/>
      </c>
      <c r="BI93" s="315" t="str">
        <f t="shared" si="28"/>
        <v/>
      </c>
      <c r="BJ93" s="315"/>
      <c r="BK93" s="109">
        <f t="shared" si="29"/>
        <v>0</v>
      </c>
      <c r="BL93" s="5">
        <f t="shared" si="30"/>
        <v>0</v>
      </c>
      <c r="BM93" s="188">
        <f t="shared" si="31"/>
        <v>0</v>
      </c>
      <c r="BN93" s="59">
        <f t="shared" si="32"/>
        <v>0</v>
      </c>
      <c r="BO93" s="136">
        <f t="shared" si="33"/>
        <v>0</v>
      </c>
      <c r="BP93" s="59">
        <f t="shared" si="34"/>
        <v>0</v>
      </c>
      <c r="BQ93" s="136">
        <f t="shared" si="36"/>
        <v>0</v>
      </c>
      <c r="BR93" s="59">
        <f t="shared" si="35"/>
        <v>0</v>
      </c>
      <c r="BS93" s="81"/>
      <c r="BT93" s="53"/>
      <c r="BU93" s="53"/>
      <c r="BV93" s="53"/>
      <c r="BW93" s="53"/>
      <c r="BX93" s="12"/>
      <c r="CQ93" s="42"/>
    </row>
    <row r="94" spans="1:95" ht="12.75" customHeight="1" x14ac:dyDescent="0.2">
      <c r="A94" s="3"/>
      <c r="B94" s="5">
        <f t="shared" si="37"/>
        <v>31</v>
      </c>
      <c r="C94" s="364"/>
      <c r="D94" s="365"/>
      <c r="E94" s="13"/>
      <c r="F94" s="115"/>
      <c r="G94" s="116">
        <f t="shared" si="2"/>
        <v>0</v>
      </c>
      <c r="H94" s="115"/>
      <c r="I94" s="116">
        <f t="shared" si="3"/>
        <v>0</v>
      </c>
      <c r="J94" s="115"/>
      <c r="K94" s="116">
        <f t="shared" si="4"/>
        <v>0</v>
      </c>
      <c r="L94" s="115"/>
      <c r="M94" s="116">
        <f t="shared" si="5"/>
        <v>0</v>
      </c>
      <c r="N94" s="115"/>
      <c r="O94" s="116">
        <f t="shared" si="6"/>
        <v>0</v>
      </c>
      <c r="P94" s="115"/>
      <c r="Q94" s="116">
        <f t="shared" si="7"/>
        <v>0</v>
      </c>
      <c r="R94" s="115"/>
      <c r="S94" s="116">
        <f t="shared" si="8"/>
        <v>0</v>
      </c>
      <c r="T94" s="115"/>
      <c r="U94" s="116">
        <f t="shared" si="9"/>
        <v>0</v>
      </c>
      <c r="V94" s="115"/>
      <c r="W94" s="116">
        <f t="shared" si="10"/>
        <v>0</v>
      </c>
      <c r="X94" s="115"/>
      <c r="Y94" s="116">
        <f t="shared" si="11"/>
        <v>0</v>
      </c>
      <c r="Z94" s="115"/>
      <c r="AA94" s="116">
        <f t="shared" si="12"/>
        <v>0</v>
      </c>
      <c r="AB94" s="115"/>
      <c r="AC94" s="116"/>
      <c r="AD94" s="115"/>
      <c r="AE94" s="116">
        <f t="shared" si="13"/>
        <v>0</v>
      </c>
      <c r="AF94" s="115"/>
      <c r="AG94" s="116">
        <f t="shared" si="14"/>
        <v>0</v>
      </c>
      <c r="AH94" s="115"/>
      <c r="AI94" s="116">
        <f t="shared" si="15"/>
        <v>0</v>
      </c>
      <c r="AJ94" s="115"/>
      <c r="AK94" s="116">
        <f t="shared" si="16"/>
        <v>0</v>
      </c>
      <c r="AL94" s="115"/>
      <c r="AM94" s="116">
        <f t="shared" si="17"/>
        <v>0</v>
      </c>
      <c r="AN94" s="115"/>
      <c r="AO94" s="116">
        <f t="shared" si="18"/>
        <v>0</v>
      </c>
      <c r="AP94" s="115"/>
      <c r="AQ94" s="116">
        <f t="shared" si="19"/>
        <v>0</v>
      </c>
      <c r="AR94" s="115"/>
      <c r="AS94" s="116">
        <f t="shared" si="20"/>
        <v>0</v>
      </c>
      <c r="AT94" s="115"/>
      <c r="AU94" s="116">
        <f t="shared" si="21"/>
        <v>0</v>
      </c>
      <c r="AV94" s="115"/>
      <c r="AW94" s="116">
        <f t="shared" si="22"/>
        <v>0</v>
      </c>
      <c r="AX94" s="115"/>
      <c r="AY94" s="116"/>
      <c r="AZ94" s="115"/>
      <c r="BA94" s="116"/>
      <c r="BB94" s="115"/>
      <c r="BC94" s="116">
        <f t="shared" si="23"/>
        <v>0</v>
      </c>
      <c r="BD94" s="5">
        <f t="shared" si="24"/>
        <v>0</v>
      </c>
      <c r="BE94" s="109">
        <f t="shared" si="1"/>
        <v>0</v>
      </c>
      <c r="BF94" s="10">
        <f t="shared" si="25"/>
        <v>2</v>
      </c>
      <c r="BG94" s="5">
        <f t="shared" si="26"/>
        <v>0</v>
      </c>
      <c r="BH94" s="315" t="str">
        <f t="shared" si="27"/>
        <v/>
      </c>
      <c r="BI94" s="315" t="str">
        <f t="shared" si="28"/>
        <v/>
      </c>
      <c r="BJ94" s="315"/>
      <c r="BK94" s="109">
        <f t="shared" si="29"/>
        <v>0</v>
      </c>
      <c r="BL94" s="5">
        <f t="shared" si="30"/>
        <v>0</v>
      </c>
      <c r="BM94" s="188">
        <f t="shared" si="31"/>
        <v>0</v>
      </c>
      <c r="BN94" s="59">
        <f t="shared" si="32"/>
        <v>0</v>
      </c>
      <c r="BO94" s="136">
        <f t="shared" si="33"/>
        <v>0</v>
      </c>
      <c r="BP94" s="59">
        <f t="shared" si="34"/>
        <v>0</v>
      </c>
      <c r="BQ94" s="136">
        <f t="shared" si="36"/>
        <v>0</v>
      </c>
      <c r="BR94" s="59">
        <f t="shared" si="35"/>
        <v>0</v>
      </c>
      <c r="BS94" s="81"/>
      <c r="BT94" s="53"/>
      <c r="BU94" s="53"/>
      <c r="BV94" s="53"/>
      <c r="BW94" s="53"/>
      <c r="BX94" s="12"/>
    </row>
    <row r="95" spans="1:95" ht="12.75" customHeight="1" x14ac:dyDescent="0.2">
      <c r="A95" s="3"/>
      <c r="B95" s="5">
        <f t="shared" si="37"/>
        <v>32</v>
      </c>
      <c r="C95" s="364"/>
      <c r="D95" s="365"/>
      <c r="E95" s="13"/>
      <c r="F95" s="115"/>
      <c r="G95" s="116">
        <f t="shared" si="2"/>
        <v>0</v>
      </c>
      <c r="H95" s="115"/>
      <c r="I95" s="116">
        <f t="shared" si="3"/>
        <v>0</v>
      </c>
      <c r="J95" s="115"/>
      <c r="K95" s="116">
        <f t="shared" si="4"/>
        <v>0</v>
      </c>
      <c r="L95" s="115"/>
      <c r="M95" s="116">
        <f t="shared" si="5"/>
        <v>0</v>
      </c>
      <c r="N95" s="115"/>
      <c r="O95" s="116">
        <f t="shared" si="6"/>
        <v>0</v>
      </c>
      <c r="P95" s="115"/>
      <c r="Q95" s="116">
        <f t="shared" si="7"/>
        <v>0</v>
      </c>
      <c r="R95" s="115"/>
      <c r="S95" s="116">
        <f t="shared" si="8"/>
        <v>0</v>
      </c>
      <c r="T95" s="115"/>
      <c r="U95" s="116">
        <f t="shared" si="9"/>
        <v>0</v>
      </c>
      <c r="V95" s="115"/>
      <c r="W95" s="116">
        <f t="shared" si="10"/>
        <v>0</v>
      </c>
      <c r="X95" s="115"/>
      <c r="Y95" s="116">
        <f t="shared" si="11"/>
        <v>0</v>
      </c>
      <c r="Z95" s="115"/>
      <c r="AA95" s="116">
        <f t="shared" si="12"/>
        <v>0</v>
      </c>
      <c r="AB95" s="115"/>
      <c r="AC95" s="116"/>
      <c r="AD95" s="115"/>
      <c r="AE95" s="116">
        <f t="shared" si="13"/>
        <v>0</v>
      </c>
      <c r="AF95" s="115"/>
      <c r="AG95" s="116">
        <f t="shared" si="14"/>
        <v>0</v>
      </c>
      <c r="AH95" s="115"/>
      <c r="AI95" s="116">
        <f t="shared" si="15"/>
        <v>0</v>
      </c>
      <c r="AJ95" s="115"/>
      <c r="AK95" s="116">
        <f t="shared" si="16"/>
        <v>0</v>
      </c>
      <c r="AL95" s="115"/>
      <c r="AM95" s="116">
        <f t="shared" si="17"/>
        <v>0</v>
      </c>
      <c r="AN95" s="115"/>
      <c r="AO95" s="116">
        <f t="shared" si="18"/>
        <v>0</v>
      </c>
      <c r="AP95" s="115"/>
      <c r="AQ95" s="116">
        <f t="shared" si="19"/>
        <v>0</v>
      </c>
      <c r="AR95" s="115"/>
      <c r="AS95" s="116">
        <f t="shared" si="20"/>
        <v>0</v>
      </c>
      <c r="AT95" s="115"/>
      <c r="AU95" s="116">
        <f t="shared" si="21"/>
        <v>0</v>
      </c>
      <c r="AV95" s="115"/>
      <c r="AW95" s="116">
        <f t="shared" si="22"/>
        <v>0</v>
      </c>
      <c r="AX95" s="115"/>
      <c r="AY95" s="116"/>
      <c r="AZ95" s="115"/>
      <c r="BA95" s="116"/>
      <c r="BB95" s="115"/>
      <c r="BC95" s="116">
        <f t="shared" si="23"/>
        <v>0</v>
      </c>
      <c r="BD95" s="5">
        <f t="shared" si="24"/>
        <v>0</v>
      </c>
      <c r="BE95" s="109">
        <f t="shared" si="1"/>
        <v>0</v>
      </c>
      <c r="BF95" s="10">
        <f t="shared" si="25"/>
        <v>2</v>
      </c>
      <c r="BG95" s="5">
        <f t="shared" si="26"/>
        <v>0</v>
      </c>
      <c r="BH95" s="315" t="str">
        <f t="shared" si="27"/>
        <v/>
      </c>
      <c r="BI95" s="315" t="str">
        <f t="shared" si="28"/>
        <v/>
      </c>
      <c r="BJ95" s="315"/>
      <c r="BK95" s="109">
        <f t="shared" si="29"/>
        <v>0</v>
      </c>
      <c r="BL95" s="5">
        <f t="shared" si="30"/>
        <v>0</v>
      </c>
      <c r="BM95" s="188">
        <f t="shared" si="31"/>
        <v>0</v>
      </c>
      <c r="BN95" s="59">
        <f t="shared" si="32"/>
        <v>0</v>
      </c>
      <c r="BO95" s="136">
        <f t="shared" si="33"/>
        <v>0</v>
      </c>
      <c r="BP95" s="59">
        <f t="shared" si="34"/>
        <v>0</v>
      </c>
      <c r="BQ95" s="136">
        <f t="shared" si="36"/>
        <v>0</v>
      </c>
      <c r="BR95" s="59">
        <f t="shared" si="35"/>
        <v>0</v>
      </c>
      <c r="BS95" s="81"/>
      <c r="BT95" s="53"/>
      <c r="BU95" s="53"/>
      <c r="BV95" s="53"/>
      <c r="BW95" s="53"/>
      <c r="BX95" s="12"/>
    </row>
    <row r="96" spans="1:95" ht="12.75" customHeight="1" x14ac:dyDescent="0.2">
      <c r="A96" s="3"/>
      <c r="B96" s="5">
        <f t="shared" si="37"/>
        <v>33</v>
      </c>
      <c r="C96" s="364"/>
      <c r="D96" s="365"/>
      <c r="E96" s="13"/>
      <c r="F96" s="115"/>
      <c r="G96" s="116">
        <f t="shared" si="2"/>
        <v>0</v>
      </c>
      <c r="H96" s="115"/>
      <c r="I96" s="116">
        <f t="shared" si="3"/>
        <v>0</v>
      </c>
      <c r="J96" s="115"/>
      <c r="K96" s="116">
        <f t="shared" si="4"/>
        <v>0</v>
      </c>
      <c r="L96" s="115"/>
      <c r="M96" s="116">
        <f t="shared" si="5"/>
        <v>0</v>
      </c>
      <c r="N96" s="115"/>
      <c r="O96" s="116">
        <f t="shared" si="6"/>
        <v>0</v>
      </c>
      <c r="P96" s="115"/>
      <c r="Q96" s="116">
        <f t="shared" si="7"/>
        <v>0</v>
      </c>
      <c r="R96" s="115"/>
      <c r="S96" s="116">
        <f t="shared" si="8"/>
        <v>0</v>
      </c>
      <c r="T96" s="115"/>
      <c r="U96" s="116">
        <f t="shared" si="9"/>
        <v>0</v>
      </c>
      <c r="V96" s="115"/>
      <c r="W96" s="116">
        <f t="shared" si="10"/>
        <v>0</v>
      </c>
      <c r="X96" s="115"/>
      <c r="Y96" s="116">
        <f t="shared" si="11"/>
        <v>0</v>
      </c>
      <c r="Z96" s="115"/>
      <c r="AA96" s="116">
        <f t="shared" si="12"/>
        <v>0</v>
      </c>
      <c r="AB96" s="115"/>
      <c r="AC96" s="116"/>
      <c r="AD96" s="115"/>
      <c r="AE96" s="116">
        <f t="shared" si="13"/>
        <v>0</v>
      </c>
      <c r="AF96" s="115"/>
      <c r="AG96" s="116">
        <f t="shared" si="14"/>
        <v>0</v>
      </c>
      <c r="AH96" s="115"/>
      <c r="AI96" s="116">
        <f t="shared" si="15"/>
        <v>0</v>
      </c>
      <c r="AJ96" s="115"/>
      <c r="AK96" s="116">
        <f t="shared" si="16"/>
        <v>0</v>
      </c>
      <c r="AL96" s="115"/>
      <c r="AM96" s="116">
        <f t="shared" si="17"/>
        <v>0</v>
      </c>
      <c r="AN96" s="115"/>
      <c r="AO96" s="116">
        <f t="shared" si="18"/>
        <v>0</v>
      </c>
      <c r="AP96" s="115"/>
      <c r="AQ96" s="116">
        <f t="shared" si="19"/>
        <v>0</v>
      </c>
      <c r="AR96" s="115"/>
      <c r="AS96" s="116">
        <f t="shared" si="20"/>
        <v>0</v>
      </c>
      <c r="AT96" s="115"/>
      <c r="AU96" s="116">
        <f t="shared" si="21"/>
        <v>0</v>
      </c>
      <c r="AV96" s="115"/>
      <c r="AW96" s="116">
        <f t="shared" si="22"/>
        <v>0</v>
      </c>
      <c r="AX96" s="115"/>
      <c r="AY96" s="116"/>
      <c r="AZ96" s="115"/>
      <c r="BA96" s="116"/>
      <c r="BB96" s="115"/>
      <c r="BC96" s="116">
        <f t="shared" si="23"/>
        <v>0</v>
      </c>
      <c r="BD96" s="5">
        <f t="shared" si="24"/>
        <v>0</v>
      </c>
      <c r="BE96" s="109">
        <f t="shared" si="1"/>
        <v>0</v>
      </c>
      <c r="BF96" s="10">
        <f t="shared" si="25"/>
        <v>2</v>
      </c>
      <c r="BG96" s="5">
        <f t="shared" si="26"/>
        <v>0</v>
      </c>
      <c r="BH96" s="315" t="str">
        <f t="shared" si="27"/>
        <v/>
      </c>
      <c r="BI96" s="315" t="str">
        <f t="shared" si="28"/>
        <v/>
      </c>
      <c r="BJ96" s="315"/>
      <c r="BK96" s="109">
        <f t="shared" si="29"/>
        <v>0</v>
      </c>
      <c r="BL96" s="5">
        <f t="shared" si="30"/>
        <v>0</v>
      </c>
      <c r="BM96" s="188">
        <f t="shared" si="31"/>
        <v>0</v>
      </c>
      <c r="BN96" s="59">
        <f t="shared" si="32"/>
        <v>0</v>
      </c>
      <c r="BO96" s="136">
        <f t="shared" si="33"/>
        <v>0</v>
      </c>
      <c r="BP96" s="59">
        <f t="shared" si="34"/>
        <v>0</v>
      </c>
      <c r="BQ96" s="136">
        <f t="shared" si="36"/>
        <v>0</v>
      </c>
      <c r="BR96" s="59">
        <f t="shared" si="35"/>
        <v>0</v>
      </c>
      <c r="BS96" s="81"/>
      <c r="BT96" s="53"/>
      <c r="BU96" s="53"/>
      <c r="BV96" s="53"/>
      <c r="BW96" s="53"/>
      <c r="BX96" s="12"/>
    </row>
    <row r="97" spans="1:76" ht="12.75" customHeight="1" x14ac:dyDescent="0.2">
      <c r="A97" s="3"/>
      <c r="B97" s="5">
        <f t="shared" si="37"/>
        <v>34</v>
      </c>
      <c r="C97" s="364"/>
      <c r="D97" s="365"/>
      <c r="E97" s="13"/>
      <c r="F97" s="115"/>
      <c r="G97" s="116">
        <f t="shared" si="2"/>
        <v>0</v>
      </c>
      <c r="H97" s="115"/>
      <c r="I97" s="116">
        <f t="shared" si="3"/>
        <v>0</v>
      </c>
      <c r="J97" s="115"/>
      <c r="K97" s="116">
        <f t="shared" si="4"/>
        <v>0</v>
      </c>
      <c r="L97" s="115"/>
      <c r="M97" s="116">
        <f t="shared" si="5"/>
        <v>0</v>
      </c>
      <c r="N97" s="115"/>
      <c r="O97" s="116">
        <f t="shared" si="6"/>
        <v>0</v>
      </c>
      <c r="P97" s="115"/>
      <c r="Q97" s="116">
        <f t="shared" si="7"/>
        <v>0</v>
      </c>
      <c r="R97" s="115"/>
      <c r="S97" s="116">
        <f t="shared" si="8"/>
        <v>0</v>
      </c>
      <c r="T97" s="115"/>
      <c r="U97" s="116">
        <f t="shared" si="9"/>
        <v>0</v>
      </c>
      <c r="V97" s="115"/>
      <c r="W97" s="116">
        <f t="shared" si="10"/>
        <v>0</v>
      </c>
      <c r="X97" s="115"/>
      <c r="Y97" s="116">
        <f t="shared" si="11"/>
        <v>0</v>
      </c>
      <c r="Z97" s="115"/>
      <c r="AA97" s="116">
        <f t="shared" si="12"/>
        <v>0</v>
      </c>
      <c r="AB97" s="115"/>
      <c r="AC97" s="116"/>
      <c r="AD97" s="115"/>
      <c r="AE97" s="116">
        <f t="shared" si="13"/>
        <v>0</v>
      </c>
      <c r="AF97" s="115"/>
      <c r="AG97" s="116">
        <f t="shared" si="14"/>
        <v>0</v>
      </c>
      <c r="AH97" s="115"/>
      <c r="AI97" s="116">
        <f t="shared" si="15"/>
        <v>0</v>
      </c>
      <c r="AJ97" s="115"/>
      <c r="AK97" s="116">
        <f t="shared" si="16"/>
        <v>0</v>
      </c>
      <c r="AL97" s="115"/>
      <c r="AM97" s="116">
        <f t="shared" si="17"/>
        <v>0</v>
      </c>
      <c r="AN97" s="115"/>
      <c r="AO97" s="116">
        <f t="shared" si="18"/>
        <v>0</v>
      </c>
      <c r="AP97" s="115"/>
      <c r="AQ97" s="116">
        <f t="shared" si="19"/>
        <v>0</v>
      </c>
      <c r="AR97" s="115"/>
      <c r="AS97" s="116">
        <f t="shared" si="20"/>
        <v>0</v>
      </c>
      <c r="AT97" s="115"/>
      <c r="AU97" s="116">
        <f t="shared" si="21"/>
        <v>0</v>
      </c>
      <c r="AV97" s="115"/>
      <c r="AW97" s="116">
        <f t="shared" si="22"/>
        <v>0</v>
      </c>
      <c r="AX97" s="115"/>
      <c r="AY97" s="116"/>
      <c r="AZ97" s="115"/>
      <c r="BA97" s="116"/>
      <c r="BB97" s="115"/>
      <c r="BC97" s="116">
        <f t="shared" si="23"/>
        <v>0</v>
      </c>
      <c r="BD97" s="5">
        <f t="shared" si="24"/>
        <v>0</v>
      </c>
      <c r="BE97" s="109">
        <f t="shared" si="1"/>
        <v>0</v>
      </c>
      <c r="BF97" s="10">
        <f t="shared" si="25"/>
        <v>2</v>
      </c>
      <c r="BG97" s="5">
        <f t="shared" si="26"/>
        <v>0</v>
      </c>
      <c r="BH97" s="315" t="str">
        <f t="shared" si="27"/>
        <v/>
      </c>
      <c r="BI97" s="315" t="str">
        <f t="shared" si="28"/>
        <v/>
      </c>
      <c r="BJ97" s="315"/>
      <c r="BK97" s="109">
        <f t="shared" si="29"/>
        <v>0</v>
      </c>
      <c r="BL97" s="5">
        <f t="shared" si="30"/>
        <v>0</v>
      </c>
      <c r="BM97" s="188">
        <f t="shared" si="31"/>
        <v>0</v>
      </c>
      <c r="BN97" s="59">
        <f t="shared" si="32"/>
        <v>0</v>
      </c>
      <c r="BO97" s="136">
        <f t="shared" si="33"/>
        <v>0</v>
      </c>
      <c r="BP97" s="59">
        <f t="shared" si="34"/>
        <v>0</v>
      </c>
      <c r="BQ97" s="136">
        <f t="shared" si="36"/>
        <v>0</v>
      </c>
      <c r="BR97" s="59">
        <f t="shared" si="35"/>
        <v>0</v>
      </c>
      <c r="BS97" s="81"/>
      <c r="BT97" s="53"/>
      <c r="BU97" s="53"/>
      <c r="BV97" s="53"/>
      <c r="BW97" s="53"/>
      <c r="BX97" s="12"/>
    </row>
    <row r="98" spans="1:76" ht="12.75" customHeight="1" x14ac:dyDescent="0.2">
      <c r="A98" s="3"/>
      <c r="B98" s="5">
        <f t="shared" si="37"/>
        <v>35</v>
      </c>
      <c r="C98" s="364"/>
      <c r="D98" s="365"/>
      <c r="E98" s="13"/>
      <c r="F98" s="115"/>
      <c r="G98" s="116">
        <f t="shared" si="2"/>
        <v>0</v>
      </c>
      <c r="H98" s="115"/>
      <c r="I98" s="116">
        <f t="shared" si="3"/>
        <v>0</v>
      </c>
      <c r="J98" s="115"/>
      <c r="K98" s="116">
        <f t="shared" si="4"/>
        <v>0</v>
      </c>
      <c r="L98" s="115"/>
      <c r="M98" s="116">
        <f t="shared" si="5"/>
        <v>0</v>
      </c>
      <c r="N98" s="115"/>
      <c r="O98" s="116">
        <f t="shared" si="6"/>
        <v>0</v>
      </c>
      <c r="P98" s="115"/>
      <c r="Q98" s="116">
        <f t="shared" si="7"/>
        <v>0</v>
      </c>
      <c r="R98" s="115"/>
      <c r="S98" s="116">
        <f t="shared" si="8"/>
        <v>0</v>
      </c>
      <c r="T98" s="115"/>
      <c r="U98" s="116">
        <f t="shared" si="9"/>
        <v>0</v>
      </c>
      <c r="V98" s="115"/>
      <c r="W98" s="116">
        <f t="shared" si="10"/>
        <v>0</v>
      </c>
      <c r="X98" s="115"/>
      <c r="Y98" s="116">
        <f t="shared" si="11"/>
        <v>0</v>
      </c>
      <c r="Z98" s="115"/>
      <c r="AA98" s="116">
        <f t="shared" si="12"/>
        <v>0</v>
      </c>
      <c r="AB98" s="115"/>
      <c r="AC98" s="116"/>
      <c r="AD98" s="115"/>
      <c r="AE98" s="116">
        <f t="shared" si="13"/>
        <v>0</v>
      </c>
      <c r="AF98" s="115"/>
      <c r="AG98" s="116">
        <f t="shared" si="14"/>
        <v>0</v>
      </c>
      <c r="AH98" s="115"/>
      <c r="AI98" s="116">
        <f t="shared" si="15"/>
        <v>0</v>
      </c>
      <c r="AJ98" s="115"/>
      <c r="AK98" s="116">
        <f t="shared" si="16"/>
        <v>0</v>
      </c>
      <c r="AL98" s="115"/>
      <c r="AM98" s="116">
        <f t="shared" si="17"/>
        <v>0</v>
      </c>
      <c r="AN98" s="115"/>
      <c r="AO98" s="116">
        <f t="shared" si="18"/>
        <v>0</v>
      </c>
      <c r="AP98" s="115"/>
      <c r="AQ98" s="116">
        <f t="shared" si="19"/>
        <v>0</v>
      </c>
      <c r="AR98" s="115"/>
      <c r="AS98" s="116">
        <f t="shared" si="20"/>
        <v>0</v>
      </c>
      <c r="AT98" s="115"/>
      <c r="AU98" s="116">
        <f t="shared" si="21"/>
        <v>0</v>
      </c>
      <c r="AV98" s="115"/>
      <c r="AW98" s="116">
        <f t="shared" si="22"/>
        <v>0</v>
      </c>
      <c r="AX98" s="115"/>
      <c r="AY98" s="116"/>
      <c r="AZ98" s="115"/>
      <c r="BA98" s="116"/>
      <c r="BB98" s="115"/>
      <c r="BC98" s="116">
        <f t="shared" si="23"/>
        <v>0</v>
      </c>
      <c r="BD98" s="5">
        <f t="shared" si="24"/>
        <v>0</v>
      </c>
      <c r="BE98" s="109">
        <f t="shared" si="1"/>
        <v>0</v>
      </c>
      <c r="BF98" s="10">
        <f t="shared" si="25"/>
        <v>2</v>
      </c>
      <c r="BG98" s="5">
        <f t="shared" si="26"/>
        <v>0</v>
      </c>
      <c r="BH98" s="315" t="str">
        <f t="shared" si="27"/>
        <v/>
      </c>
      <c r="BI98" s="315" t="str">
        <f t="shared" si="28"/>
        <v/>
      </c>
      <c r="BJ98" s="315"/>
      <c r="BK98" s="109">
        <f t="shared" si="29"/>
        <v>0</v>
      </c>
      <c r="BL98" s="5">
        <f t="shared" si="30"/>
        <v>0</v>
      </c>
      <c r="BM98" s="188">
        <f t="shared" si="31"/>
        <v>0</v>
      </c>
      <c r="BN98" s="59">
        <f t="shared" si="32"/>
        <v>0</v>
      </c>
      <c r="BO98" s="136">
        <f t="shared" si="33"/>
        <v>0</v>
      </c>
      <c r="BP98" s="59">
        <f t="shared" si="34"/>
        <v>0</v>
      </c>
      <c r="BQ98" s="136">
        <f t="shared" si="36"/>
        <v>0</v>
      </c>
      <c r="BR98" s="59">
        <f t="shared" si="35"/>
        <v>0</v>
      </c>
      <c r="BS98" s="81"/>
      <c r="BT98" s="53"/>
      <c r="BU98" s="53"/>
      <c r="BV98" s="53"/>
      <c r="BW98" s="53"/>
      <c r="BX98" s="12"/>
    </row>
    <row r="99" spans="1:76" ht="12.75" customHeight="1" x14ac:dyDescent="0.2">
      <c r="A99" s="3"/>
      <c r="B99" s="5">
        <f t="shared" si="37"/>
        <v>36</v>
      </c>
      <c r="C99" s="364"/>
      <c r="D99" s="365"/>
      <c r="E99" s="13"/>
      <c r="F99" s="115"/>
      <c r="G99" s="116">
        <f t="shared" si="2"/>
        <v>0</v>
      </c>
      <c r="H99" s="115"/>
      <c r="I99" s="116">
        <f t="shared" si="3"/>
        <v>0</v>
      </c>
      <c r="J99" s="115"/>
      <c r="K99" s="116">
        <f t="shared" si="4"/>
        <v>0</v>
      </c>
      <c r="L99" s="115"/>
      <c r="M99" s="116">
        <f t="shared" si="5"/>
        <v>0</v>
      </c>
      <c r="N99" s="115"/>
      <c r="O99" s="116">
        <f t="shared" si="6"/>
        <v>0</v>
      </c>
      <c r="P99" s="115"/>
      <c r="Q99" s="116">
        <f t="shared" si="7"/>
        <v>0</v>
      </c>
      <c r="R99" s="115"/>
      <c r="S99" s="116">
        <f t="shared" si="8"/>
        <v>0</v>
      </c>
      <c r="T99" s="115"/>
      <c r="U99" s="116">
        <f t="shared" si="9"/>
        <v>0</v>
      </c>
      <c r="V99" s="115"/>
      <c r="W99" s="116">
        <f t="shared" si="10"/>
        <v>0</v>
      </c>
      <c r="X99" s="115"/>
      <c r="Y99" s="116">
        <f t="shared" si="11"/>
        <v>0</v>
      </c>
      <c r="Z99" s="115"/>
      <c r="AA99" s="116">
        <f t="shared" si="12"/>
        <v>0</v>
      </c>
      <c r="AB99" s="115"/>
      <c r="AC99" s="116"/>
      <c r="AD99" s="115"/>
      <c r="AE99" s="116">
        <f t="shared" si="13"/>
        <v>0</v>
      </c>
      <c r="AF99" s="115"/>
      <c r="AG99" s="116">
        <f t="shared" si="14"/>
        <v>0</v>
      </c>
      <c r="AH99" s="115"/>
      <c r="AI99" s="116">
        <f t="shared" si="15"/>
        <v>0</v>
      </c>
      <c r="AJ99" s="115"/>
      <c r="AK99" s="116">
        <f t="shared" si="16"/>
        <v>0</v>
      </c>
      <c r="AL99" s="115"/>
      <c r="AM99" s="116">
        <f t="shared" si="17"/>
        <v>0</v>
      </c>
      <c r="AN99" s="115"/>
      <c r="AO99" s="116">
        <f t="shared" si="18"/>
        <v>0</v>
      </c>
      <c r="AP99" s="115"/>
      <c r="AQ99" s="116">
        <f t="shared" si="19"/>
        <v>0</v>
      </c>
      <c r="AR99" s="115"/>
      <c r="AS99" s="116">
        <f t="shared" si="20"/>
        <v>0</v>
      </c>
      <c r="AT99" s="115"/>
      <c r="AU99" s="116">
        <f t="shared" si="21"/>
        <v>0</v>
      </c>
      <c r="AV99" s="115"/>
      <c r="AW99" s="116">
        <f t="shared" si="22"/>
        <v>0</v>
      </c>
      <c r="AX99" s="115"/>
      <c r="AY99" s="116"/>
      <c r="AZ99" s="115"/>
      <c r="BA99" s="116"/>
      <c r="BB99" s="115"/>
      <c r="BC99" s="116">
        <f t="shared" si="23"/>
        <v>0</v>
      </c>
      <c r="BD99" s="5">
        <f t="shared" si="24"/>
        <v>0</v>
      </c>
      <c r="BE99" s="109">
        <f t="shared" si="1"/>
        <v>0</v>
      </c>
      <c r="BF99" s="10">
        <f t="shared" si="25"/>
        <v>2</v>
      </c>
      <c r="BG99" s="5">
        <f t="shared" si="26"/>
        <v>0</v>
      </c>
      <c r="BH99" s="315" t="str">
        <f t="shared" si="27"/>
        <v/>
      </c>
      <c r="BI99" s="315" t="str">
        <f t="shared" si="28"/>
        <v/>
      </c>
      <c r="BJ99" s="315"/>
      <c r="BK99" s="109">
        <f t="shared" si="29"/>
        <v>0</v>
      </c>
      <c r="BL99" s="5">
        <f t="shared" si="30"/>
        <v>0</v>
      </c>
      <c r="BM99" s="188">
        <f t="shared" si="31"/>
        <v>0</v>
      </c>
      <c r="BN99" s="59">
        <f t="shared" si="32"/>
        <v>0</v>
      </c>
      <c r="BO99" s="136">
        <f t="shared" si="33"/>
        <v>0</v>
      </c>
      <c r="BP99" s="59">
        <f t="shared" si="34"/>
        <v>0</v>
      </c>
      <c r="BQ99" s="136">
        <f t="shared" si="36"/>
        <v>0</v>
      </c>
      <c r="BR99" s="59">
        <f t="shared" si="35"/>
        <v>0</v>
      </c>
      <c r="BS99" s="81"/>
      <c r="BT99" s="53"/>
      <c r="BU99" s="53"/>
      <c r="BV99" s="53"/>
      <c r="BW99" s="53"/>
      <c r="BX99" s="12"/>
    </row>
    <row r="100" spans="1:76" ht="12.75" customHeight="1" x14ac:dyDescent="0.2">
      <c r="A100" s="3"/>
      <c r="B100" s="5">
        <f t="shared" si="37"/>
        <v>37</v>
      </c>
      <c r="C100" s="364"/>
      <c r="D100" s="365"/>
      <c r="E100" s="13"/>
      <c r="F100" s="115"/>
      <c r="G100" s="116">
        <f t="shared" si="2"/>
        <v>0</v>
      </c>
      <c r="H100" s="115"/>
      <c r="I100" s="116">
        <f t="shared" si="3"/>
        <v>0</v>
      </c>
      <c r="J100" s="115"/>
      <c r="K100" s="116">
        <f t="shared" si="4"/>
        <v>0</v>
      </c>
      <c r="L100" s="115"/>
      <c r="M100" s="116">
        <f t="shared" si="5"/>
        <v>0</v>
      </c>
      <c r="N100" s="115"/>
      <c r="O100" s="116">
        <f t="shared" si="6"/>
        <v>0</v>
      </c>
      <c r="P100" s="115"/>
      <c r="Q100" s="116">
        <f t="shared" si="7"/>
        <v>0</v>
      </c>
      <c r="R100" s="115"/>
      <c r="S100" s="116">
        <f t="shared" si="8"/>
        <v>0</v>
      </c>
      <c r="T100" s="115"/>
      <c r="U100" s="116">
        <f t="shared" si="9"/>
        <v>0</v>
      </c>
      <c r="V100" s="115"/>
      <c r="W100" s="116">
        <f t="shared" si="10"/>
        <v>0</v>
      </c>
      <c r="X100" s="115"/>
      <c r="Y100" s="116">
        <f t="shared" si="11"/>
        <v>0</v>
      </c>
      <c r="Z100" s="115"/>
      <c r="AA100" s="116">
        <f t="shared" si="12"/>
        <v>0</v>
      </c>
      <c r="AB100" s="115"/>
      <c r="AC100" s="116"/>
      <c r="AD100" s="115"/>
      <c r="AE100" s="116">
        <f t="shared" si="13"/>
        <v>0</v>
      </c>
      <c r="AF100" s="115"/>
      <c r="AG100" s="116">
        <f t="shared" si="14"/>
        <v>0</v>
      </c>
      <c r="AH100" s="115"/>
      <c r="AI100" s="116">
        <f t="shared" si="15"/>
        <v>0</v>
      </c>
      <c r="AJ100" s="115"/>
      <c r="AK100" s="116">
        <f t="shared" si="16"/>
        <v>0</v>
      </c>
      <c r="AL100" s="115"/>
      <c r="AM100" s="116">
        <f t="shared" si="17"/>
        <v>0</v>
      </c>
      <c r="AN100" s="115"/>
      <c r="AO100" s="116">
        <f t="shared" si="18"/>
        <v>0</v>
      </c>
      <c r="AP100" s="115"/>
      <c r="AQ100" s="116">
        <f t="shared" si="19"/>
        <v>0</v>
      </c>
      <c r="AR100" s="115"/>
      <c r="AS100" s="116">
        <f t="shared" si="20"/>
        <v>0</v>
      </c>
      <c r="AT100" s="115"/>
      <c r="AU100" s="116">
        <f t="shared" si="21"/>
        <v>0</v>
      </c>
      <c r="AV100" s="115"/>
      <c r="AW100" s="116">
        <f t="shared" si="22"/>
        <v>0</v>
      </c>
      <c r="AX100" s="115"/>
      <c r="AY100" s="116"/>
      <c r="AZ100" s="115"/>
      <c r="BA100" s="116"/>
      <c r="BB100" s="115"/>
      <c r="BC100" s="116">
        <f t="shared" si="23"/>
        <v>0</v>
      </c>
      <c r="BD100" s="5">
        <f t="shared" si="24"/>
        <v>0</v>
      </c>
      <c r="BE100" s="109">
        <f t="shared" si="1"/>
        <v>0</v>
      </c>
      <c r="BF100" s="10">
        <f t="shared" si="25"/>
        <v>2</v>
      </c>
      <c r="BG100" s="5">
        <f t="shared" si="26"/>
        <v>0</v>
      </c>
      <c r="BH100" s="315" t="str">
        <f t="shared" si="27"/>
        <v/>
      </c>
      <c r="BI100" s="315" t="str">
        <f t="shared" si="28"/>
        <v/>
      </c>
      <c r="BJ100" s="315"/>
      <c r="BK100" s="109">
        <f t="shared" si="29"/>
        <v>0</v>
      </c>
      <c r="BL100" s="5">
        <f t="shared" si="30"/>
        <v>0</v>
      </c>
      <c r="BM100" s="188">
        <f t="shared" si="31"/>
        <v>0</v>
      </c>
      <c r="BN100" s="59">
        <f t="shared" si="32"/>
        <v>0</v>
      </c>
      <c r="BO100" s="136">
        <f t="shared" si="33"/>
        <v>0</v>
      </c>
      <c r="BP100" s="59">
        <f t="shared" si="34"/>
        <v>0</v>
      </c>
      <c r="BQ100" s="136">
        <f t="shared" si="36"/>
        <v>0</v>
      </c>
      <c r="BR100" s="59">
        <f t="shared" si="35"/>
        <v>0</v>
      </c>
      <c r="BS100" s="81"/>
      <c r="BT100" s="53"/>
      <c r="BU100" s="53"/>
      <c r="BV100" s="53"/>
      <c r="BW100" s="53"/>
      <c r="BX100" s="12"/>
    </row>
    <row r="101" spans="1:76" ht="12.75" customHeight="1" x14ac:dyDescent="0.2">
      <c r="A101" s="3"/>
      <c r="B101" s="5">
        <f t="shared" si="37"/>
        <v>38</v>
      </c>
      <c r="C101" s="364"/>
      <c r="D101" s="365"/>
      <c r="E101" s="13"/>
      <c r="F101" s="115"/>
      <c r="G101" s="116">
        <f t="shared" si="2"/>
        <v>0</v>
      </c>
      <c r="H101" s="115"/>
      <c r="I101" s="116">
        <f t="shared" si="3"/>
        <v>0</v>
      </c>
      <c r="J101" s="115"/>
      <c r="K101" s="116">
        <f t="shared" si="4"/>
        <v>0</v>
      </c>
      <c r="L101" s="115"/>
      <c r="M101" s="116">
        <f t="shared" si="5"/>
        <v>0</v>
      </c>
      <c r="N101" s="115"/>
      <c r="O101" s="116">
        <f t="shared" si="6"/>
        <v>0</v>
      </c>
      <c r="P101" s="115"/>
      <c r="Q101" s="116">
        <f t="shared" si="7"/>
        <v>0</v>
      </c>
      <c r="R101" s="115"/>
      <c r="S101" s="116">
        <f t="shared" si="8"/>
        <v>0</v>
      </c>
      <c r="T101" s="115"/>
      <c r="U101" s="116">
        <f t="shared" si="9"/>
        <v>0</v>
      </c>
      <c r="V101" s="115"/>
      <c r="W101" s="116">
        <f t="shared" si="10"/>
        <v>0</v>
      </c>
      <c r="X101" s="115"/>
      <c r="Y101" s="116">
        <f t="shared" si="11"/>
        <v>0</v>
      </c>
      <c r="Z101" s="115"/>
      <c r="AA101" s="116">
        <f t="shared" si="12"/>
        <v>0</v>
      </c>
      <c r="AB101" s="115"/>
      <c r="AC101" s="116"/>
      <c r="AD101" s="115"/>
      <c r="AE101" s="116">
        <f t="shared" si="13"/>
        <v>0</v>
      </c>
      <c r="AF101" s="115"/>
      <c r="AG101" s="116">
        <f t="shared" si="14"/>
        <v>0</v>
      </c>
      <c r="AH101" s="115"/>
      <c r="AI101" s="116">
        <f t="shared" si="15"/>
        <v>0</v>
      </c>
      <c r="AJ101" s="115"/>
      <c r="AK101" s="116">
        <f t="shared" si="16"/>
        <v>0</v>
      </c>
      <c r="AL101" s="115"/>
      <c r="AM101" s="116">
        <f t="shared" si="17"/>
        <v>0</v>
      </c>
      <c r="AN101" s="115"/>
      <c r="AO101" s="116">
        <f t="shared" si="18"/>
        <v>0</v>
      </c>
      <c r="AP101" s="115"/>
      <c r="AQ101" s="116">
        <f t="shared" si="19"/>
        <v>0</v>
      </c>
      <c r="AR101" s="115"/>
      <c r="AS101" s="116">
        <f t="shared" si="20"/>
        <v>0</v>
      </c>
      <c r="AT101" s="115"/>
      <c r="AU101" s="116">
        <f t="shared" si="21"/>
        <v>0</v>
      </c>
      <c r="AV101" s="115"/>
      <c r="AW101" s="116">
        <f t="shared" si="22"/>
        <v>0</v>
      </c>
      <c r="AX101" s="115"/>
      <c r="AY101" s="116"/>
      <c r="AZ101" s="115"/>
      <c r="BA101" s="116"/>
      <c r="BB101" s="115"/>
      <c r="BC101" s="116">
        <f t="shared" si="23"/>
        <v>0</v>
      </c>
      <c r="BD101" s="5">
        <f t="shared" si="24"/>
        <v>0</v>
      </c>
      <c r="BE101" s="109">
        <f t="shared" si="1"/>
        <v>0</v>
      </c>
      <c r="BF101" s="10">
        <f t="shared" si="25"/>
        <v>2</v>
      </c>
      <c r="BG101" s="5">
        <f t="shared" si="26"/>
        <v>0</v>
      </c>
      <c r="BH101" s="315" t="str">
        <f t="shared" si="27"/>
        <v/>
      </c>
      <c r="BI101" s="315" t="str">
        <f t="shared" si="28"/>
        <v/>
      </c>
      <c r="BJ101" s="315"/>
      <c r="BK101" s="109">
        <f t="shared" si="29"/>
        <v>0</v>
      </c>
      <c r="BL101" s="5">
        <f t="shared" si="30"/>
        <v>0</v>
      </c>
      <c r="BM101" s="188">
        <f t="shared" si="31"/>
        <v>0</v>
      </c>
      <c r="BN101" s="59">
        <f t="shared" si="32"/>
        <v>0</v>
      </c>
      <c r="BO101" s="136">
        <f t="shared" si="33"/>
        <v>0</v>
      </c>
      <c r="BP101" s="59">
        <f t="shared" si="34"/>
        <v>0</v>
      </c>
      <c r="BQ101" s="136">
        <f t="shared" si="36"/>
        <v>0</v>
      </c>
      <c r="BR101" s="59">
        <f t="shared" si="35"/>
        <v>0</v>
      </c>
      <c r="BS101" s="81"/>
      <c r="BT101" s="53"/>
      <c r="BU101" s="53"/>
      <c r="BV101" s="53"/>
      <c r="BW101" s="53"/>
      <c r="BX101" s="12"/>
    </row>
    <row r="102" spans="1:76" ht="12.75" customHeight="1" x14ac:dyDescent="0.2">
      <c r="A102" s="3"/>
      <c r="B102" s="5">
        <f t="shared" si="37"/>
        <v>39</v>
      </c>
      <c r="C102" s="364"/>
      <c r="D102" s="365"/>
      <c r="E102" s="13"/>
      <c r="F102" s="115"/>
      <c r="G102" s="116">
        <f t="shared" si="2"/>
        <v>0</v>
      </c>
      <c r="H102" s="115"/>
      <c r="I102" s="116">
        <f t="shared" si="3"/>
        <v>0</v>
      </c>
      <c r="J102" s="115"/>
      <c r="K102" s="116">
        <f t="shared" si="4"/>
        <v>0</v>
      </c>
      <c r="L102" s="115"/>
      <c r="M102" s="116">
        <f t="shared" si="5"/>
        <v>0</v>
      </c>
      <c r="N102" s="115"/>
      <c r="O102" s="116">
        <f t="shared" si="6"/>
        <v>0</v>
      </c>
      <c r="P102" s="115"/>
      <c r="Q102" s="116">
        <f t="shared" si="7"/>
        <v>0</v>
      </c>
      <c r="R102" s="115"/>
      <c r="S102" s="116">
        <f t="shared" si="8"/>
        <v>0</v>
      </c>
      <c r="T102" s="115"/>
      <c r="U102" s="116">
        <f t="shared" si="9"/>
        <v>0</v>
      </c>
      <c r="V102" s="115"/>
      <c r="W102" s="116">
        <f t="shared" si="10"/>
        <v>0</v>
      </c>
      <c r="X102" s="115"/>
      <c r="Y102" s="116">
        <f t="shared" si="11"/>
        <v>0</v>
      </c>
      <c r="Z102" s="115"/>
      <c r="AA102" s="116">
        <f t="shared" si="12"/>
        <v>0</v>
      </c>
      <c r="AB102" s="115"/>
      <c r="AC102" s="116"/>
      <c r="AD102" s="115"/>
      <c r="AE102" s="116">
        <f t="shared" si="13"/>
        <v>0</v>
      </c>
      <c r="AF102" s="115"/>
      <c r="AG102" s="116">
        <f t="shared" si="14"/>
        <v>0</v>
      </c>
      <c r="AH102" s="115"/>
      <c r="AI102" s="116">
        <f t="shared" si="15"/>
        <v>0</v>
      </c>
      <c r="AJ102" s="115"/>
      <c r="AK102" s="116">
        <f t="shared" si="16"/>
        <v>0</v>
      </c>
      <c r="AL102" s="115"/>
      <c r="AM102" s="116">
        <f t="shared" si="17"/>
        <v>0</v>
      </c>
      <c r="AN102" s="115"/>
      <c r="AO102" s="116">
        <f t="shared" si="18"/>
        <v>0</v>
      </c>
      <c r="AP102" s="115"/>
      <c r="AQ102" s="116">
        <f t="shared" si="19"/>
        <v>0</v>
      </c>
      <c r="AR102" s="115"/>
      <c r="AS102" s="116">
        <f t="shared" si="20"/>
        <v>0</v>
      </c>
      <c r="AT102" s="115"/>
      <c r="AU102" s="116">
        <f t="shared" si="21"/>
        <v>0</v>
      </c>
      <c r="AV102" s="115"/>
      <c r="AW102" s="116">
        <f t="shared" si="22"/>
        <v>0</v>
      </c>
      <c r="AX102" s="115"/>
      <c r="AY102" s="116"/>
      <c r="AZ102" s="115"/>
      <c r="BA102" s="116"/>
      <c r="BB102" s="115"/>
      <c r="BC102" s="116">
        <f t="shared" si="23"/>
        <v>0</v>
      </c>
      <c r="BD102" s="5">
        <f t="shared" si="24"/>
        <v>0</v>
      </c>
      <c r="BE102" s="109">
        <f t="shared" si="1"/>
        <v>0</v>
      </c>
      <c r="BF102" s="10">
        <f t="shared" si="25"/>
        <v>2</v>
      </c>
      <c r="BG102" s="5">
        <f t="shared" si="26"/>
        <v>0</v>
      </c>
      <c r="BH102" s="315" t="str">
        <f t="shared" si="27"/>
        <v/>
      </c>
      <c r="BI102" s="315" t="str">
        <f t="shared" si="28"/>
        <v/>
      </c>
      <c r="BJ102" s="315"/>
      <c r="BK102" s="109">
        <f t="shared" si="29"/>
        <v>0</v>
      </c>
      <c r="BL102" s="5">
        <f t="shared" si="30"/>
        <v>0</v>
      </c>
      <c r="BM102" s="188">
        <f t="shared" si="31"/>
        <v>0</v>
      </c>
      <c r="BN102" s="59">
        <f t="shared" si="32"/>
        <v>0</v>
      </c>
      <c r="BO102" s="136">
        <f t="shared" si="33"/>
        <v>0</v>
      </c>
      <c r="BP102" s="59">
        <f t="shared" si="34"/>
        <v>0</v>
      </c>
      <c r="BQ102" s="136">
        <f t="shared" si="36"/>
        <v>0</v>
      </c>
      <c r="BR102" s="59">
        <f t="shared" si="35"/>
        <v>0</v>
      </c>
      <c r="BS102" s="81"/>
      <c r="BT102" s="53"/>
      <c r="BU102" s="53"/>
      <c r="BV102" s="53"/>
      <c r="BW102" s="53"/>
      <c r="BX102" s="12"/>
    </row>
    <row r="103" spans="1:76" ht="12.75" customHeight="1" x14ac:dyDescent="0.2">
      <c r="A103" s="3"/>
      <c r="B103" s="5">
        <f t="shared" si="37"/>
        <v>40</v>
      </c>
      <c r="C103" s="364"/>
      <c r="D103" s="365"/>
      <c r="E103" s="13"/>
      <c r="F103" s="115"/>
      <c r="G103" s="116">
        <f t="shared" si="2"/>
        <v>0</v>
      </c>
      <c r="H103" s="115"/>
      <c r="I103" s="116">
        <f t="shared" si="3"/>
        <v>0</v>
      </c>
      <c r="J103" s="115"/>
      <c r="K103" s="116">
        <f t="shared" si="4"/>
        <v>0</v>
      </c>
      <c r="L103" s="115"/>
      <c r="M103" s="116">
        <f t="shared" si="5"/>
        <v>0</v>
      </c>
      <c r="N103" s="115"/>
      <c r="O103" s="116">
        <f t="shared" si="6"/>
        <v>0</v>
      </c>
      <c r="P103" s="115"/>
      <c r="Q103" s="116">
        <f t="shared" si="7"/>
        <v>0</v>
      </c>
      <c r="R103" s="115"/>
      <c r="S103" s="116">
        <f t="shared" si="8"/>
        <v>0</v>
      </c>
      <c r="T103" s="115"/>
      <c r="U103" s="116">
        <f t="shared" si="9"/>
        <v>0</v>
      </c>
      <c r="V103" s="115"/>
      <c r="W103" s="116">
        <f t="shared" si="10"/>
        <v>0</v>
      </c>
      <c r="X103" s="115"/>
      <c r="Y103" s="116">
        <f t="shared" si="11"/>
        <v>0</v>
      </c>
      <c r="Z103" s="115"/>
      <c r="AA103" s="116">
        <f t="shared" si="12"/>
        <v>0</v>
      </c>
      <c r="AB103" s="115"/>
      <c r="AC103" s="116"/>
      <c r="AD103" s="115"/>
      <c r="AE103" s="116">
        <f t="shared" si="13"/>
        <v>0</v>
      </c>
      <c r="AF103" s="115"/>
      <c r="AG103" s="116">
        <f t="shared" si="14"/>
        <v>0</v>
      </c>
      <c r="AH103" s="115"/>
      <c r="AI103" s="116">
        <f t="shared" si="15"/>
        <v>0</v>
      </c>
      <c r="AJ103" s="115"/>
      <c r="AK103" s="116">
        <f t="shared" si="16"/>
        <v>0</v>
      </c>
      <c r="AL103" s="115"/>
      <c r="AM103" s="116">
        <f t="shared" si="17"/>
        <v>0</v>
      </c>
      <c r="AN103" s="115"/>
      <c r="AO103" s="116">
        <f t="shared" si="18"/>
        <v>0</v>
      </c>
      <c r="AP103" s="115"/>
      <c r="AQ103" s="116">
        <f t="shared" si="19"/>
        <v>0</v>
      </c>
      <c r="AR103" s="115"/>
      <c r="AS103" s="116">
        <f t="shared" si="20"/>
        <v>0</v>
      </c>
      <c r="AT103" s="115"/>
      <c r="AU103" s="116">
        <f t="shared" si="21"/>
        <v>0</v>
      </c>
      <c r="AV103" s="115"/>
      <c r="AW103" s="116">
        <f t="shared" si="22"/>
        <v>0</v>
      </c>
      <c r="AX103" s="115"/>
      <c r="AY103" s="116"/>
      <c r="AZ103" s="115"/>
      <c r="BA103" s="116"/>
      <c r="BB103" s="115"/>
      <c r="BC103" s="116">
        <f t="shared" si="23"/>
        <v>0</v>
      </c>
      <c r="BD103" s="5">
        <f t="shared" si="24"/>
        <v>0</v>
      </c>
      <c r="BE103" s="109">
        <f t="shared" si="1"/>
        <v>0</v>
      </c>
      <c r="BF103" s="10">
        <f t="shared" si="25"/>
        <v>2</v>
      </c>
      <c r="BG103" s="5">
        <f t="shared" si="26"/>
        <v>0</v>
      </c>
      <c r="BH103" s="315" t="str">
        <f t="shared" si="27"/>
        <v/>
      </c>
      <c r="BI103" s="315" t="str">
        <f t="shared" si="28"/>
        <v/>
      </c>
      <c r="BJ103" s="315"/>
      <c r="BK103" s="109">
        <f t="shared" si="29"/>
        <v>0</v>
      </c>
      <c r="BL103" s="5">
        <f t="shared" si="30"/>
        <v>0</v>
      </c>
      <c r="BM103" s="188">
        <f t="shared" si="31"/>
        <v>0</v>
      </c>
      <c r="BN103" s="59">
        <f t="shared" si="32"/>
        <v>0</v>
      </c>
      <c r="BO103" s="136">
        <f t="shared" si="33"/>
        <v>0</v>
      </c>
      <c r="BP103" s="59">
        <f t="shared" si="34"/>
        <v>0</v>
      </c>
      <c r="BQ103" s="136">
        <f t="shared" si="36"/>
        <v>0</v>
      </c>
      <c r="BR103" s="59">
        <f t="shared" si="35"/>
        <v>0</v>
      </c>
      <c r="BS103" s="81"/>
      <c r="BT103" s="53"/>
      <c r="BU103" s="53"/>
      <c r="BV103" s="53"/>
      <c r="BW103" s="53"/>
      <c r="BX103" s="12"/>
    </row>
    <row r="104" spans="1:76" ht="12.75" customHeight="1" x14ac:dyDescent="0.2">
      <c r="A104" s="3"/>
      <c r="B104" s="5">
        <f t="shared" si="37"/>
        <v>41</v>
      </c>
      <c r="C104" s="364"/>
      <c r="D104" s="365"/>
      <c r="E104" s="13"/>
      <c r="F104" s="115"/>
      <c r="G104" s="116">
        <f t="shared" si="2"/>
        <v>0</v>
      </c>
      <c r="H104" s="115"/>
      <c r="I104" s="116">
        <f t="shared" si="3"/>
        <v>0</v>
      </c>
      <c r="J104" s="115"/>
      <c r="K104" s="116">
        <f t="shared" si="4"/>
        <v>0</v>
      </c>
      <c r="L104" s="115"/>
      <c r="M104" s="116">
        <f t="shared" si="5"/>
        <v>0</v>
      </c>
      <c r="N104" s="115"/>
      <c r="O104" s="116">
        <f t="shared" si="6"/>
        <v>0</v>
      </c>
      <c r="P104" s="115"/>
      <c r="Q104" s="116">
        <f t="shared" si="7"/>
        <v>0</v>
      </c>
      <c r="R104" s="115"/>
      <c r="S104" s="116">
        <f t="shared" si="8"/>
        <v>0</v>
      </c>
      <c r="T104" s="115"/>
      <c r="U104" s="116">
        <f t="shared" si="9"/>
        <v>0</v>
      </c>
      <c r="V104" s="115"/>
      <c r="W104" s="116">
        <f t="shared" si="10"/>
        <v>0</v>
      </c>
      <c r="X104" s="115"/>
      <c r="Y104" s="116">
        <f t="shared" si="11"/>
        <v>0</v>
      </c>
      <c r="Z104" s="115"/>
      <c r="AA104" s="116">
        <f t="shared" si="12"/>
        <v>0</v>
      </c>
      <c r="AB104" s="115"/>
      <c r="AC104" s="116"/>
      <c r="AD104" s="115"/>
      <c r="AE104" s="116">
        <f t="shared" si="13"/>
        <v>0</v>
      </c>
      <c r="AF104" s="115"/>
      <c r="AG104" s="116">
        <f t="shared" si="14"/>
        <v>0</v>
      </c>
      <c r="AH104" s="115"/>
      <c r="AI104" s="116">
        <f t="shared" si="15"/>
        <v>0</v>
      </c>
      <c r="AJ104" s="115"/>
      <c r="AK104" s="116">
        <f t="shared" si="16"/>
        <v>0</v>
      </c>
      <c r="AL104" s="115"/>
      <c r="AM104" s="116">
        <f t="shared" si="17"/>
        <v>0</v>
      </c>
      <c r="AN104" s="115"/>
      <c r="AO104" s="116">
        <f t="shared" si="18"/>
        <v>0</v>
      </c>
      <c r="AP104" s="115"/>
      <c r="AQ104" s="116">
        <f t="shared" si="19"/>
        <v>0</v>
      </c>
      <c r="AR104" s="115"/>
      <c r="AS104" s="116">
        <f t="shared" si="20"/>
        <v>0</v>
      </c>
      <c r="AT104" s="115"/>
      <c r="AU104" s="116">
        <f t="shared" si="21"/>
        <v>0</v>
      </c>
      <c r="AV104" s="115"/>
      <c r="AW104" s="116">
        <f t="shared" si="22"/>
        <v>0</v>
      </c>
      <c r="AX104" s="115"/>
      <c r="AY104" s="116"/>
      <c r="AZ104" s="115"/>
      <c r="BA104" s="116"/>
      <c r="BB104" s="115"/>
      <c r="BC104" s="116">
        <f t="shared" si="23"/>
        <v>0</v>
      </c>
      <c r="BD104" s="5">
        <f t="shared" si="24"/>
        <v>0</v>
      </c>
      <c r="BE104" s="109">
        <f t="shared" si="1"/>
        <v>0</v>
      </c>
      <c r="BF104" s="10">
        <f t="shared" si="25"/>
        <v>2</v>
      </c>
      <c r="BG104" s="5">
        <f t="shared" si="26"/>
        <v>0</v>
      </c>
      <c r="BH104" s="315" t="str">
        <f t="shared" si="27"/>
        <v/>
      </c>
      <c r="BI104" s="315" t="str">
        <f t="shared" si="28"/>
        <v/>
      </c>
      <c r="BJ104" s="315"/>
      <c r="BK104" s="109">
        <f t="shared" si="29"/>
        <v>0</v>
      </c>
      <c r="BL104" s="5">
        <f t="shared" si="30"/>
        <v>0</v>
      </c>
      <c r="BM104" s="188">
        <f t="shared" si="31"/>
        <v>0</v>
      </c>
      <c r="BN104" s="59">
        <f t="shared" si="32"/>
        <v>0</v>
      </c>
      <c r="BO104" s="136">
        <f t="shared" si="33"/>
        <v>0</v>
      </c>
      <c r="BP104" s="59">
        <f t="shared" si="34"/>
        <v>0</v>
      </c>
      <c r="BQ104" s="136">
        <f t="shared" si="36"/>
        <v>0</v>
      </c>
      <c r="BR104" s="59">
        <f t="shared" si="35"/>
        <v>0</v>
      </c>
      <c r="BS104" s="81"/>
      <c r="BT104" s="53"/>
      <c r="BU104" s="53"/>
      <c r="BV104" s="53"/>
      <c r="BW104" s="53"/>
      <c r="BX104" s="12"/>
    </row>
    <row r="105" spans="1:76" ht="12.75" customHeight="1" x14ac:dyDescent="0.2">
      <c r="A105" s="3"/>
      <c r="B105" s="5">
        <f t="shared" si="37"/>
        <v>42</v>
      </c>
      <c r="C105" s="364"/>
      <c r="D105" s="365"/>
      <c r="E105" s="13"/>
      <c r="F105" s="115"/>
      <c r="G105" s="116">
        <f t="shared" si="2"/>
        <v>0</v>
      </c>
      <c r="H105" s="115"/>
      <c r="I105" s="116">
        <f t="shared" si="3"/>
        <v>0</v>
      </c>
      <c r="J105" s="115"/>
      <c r="K105" s="116">
        <f t="shared" si="4"/>
        <v>0</v>
      </c>
      <c r="L105" s="115"/>
      <c r="M105" s="116">
        <f t="shared" si="5"/>
        <v>0</v>
      </c>
      <c r="N105" s="115"/>
      <c r="O105" s="116">
        <f t="shared" si="6"/>
        <v>0</v>
      </c>
      <c r="P105" s="115"/>
      <c r="Q105" s="116">
        <f t="shared" si="7"/>
        <v>0</v>
      </c>
      <c r="R105" s="115"/>
      <c r="S105" s="116">
        <f t="shared" si="8"/>
        <v>0</v>
      </c>
      <c r="T105" s="115"/>
      <c r="U105" s="116">
        <f t="shared" si="9"/>
        <v>0</v>
      </c>
      <c r="V105" s="115"/>
      <c r="W105" s="116">
        <f t="shared" si="10"/>
        <v>0</v>
      </c>
      <c r="X105" s="115"/>
      <c r="Y105" s="116">
        <f t="shared" si="11"/>
        <v>0</v>
      </c>
      <c r="Z105" s="115"/>
      <c r="AA105" s="116">
        <f t="shared" si="12"/>
        <v>0</v>
      </c>
      <c r="AB105" s="115"/>
      <c r="AC105" s="116"/>
      <c r="AD105" s="115"/>
      <c r="AE105" s="116">
        <f t="shared" si="13"/>
        <v>0</v>
      </c>
      <c r="AF105" s="115"/>
      <c r="AG105" s="116">
        <f t="shared" si="14"/>
        <v>0</v>
      </c>
      <c r="AH105" s="115"/>
      <c r="AI105" s="116">
        <f t="shared" si="15"/>
        <v>0</v>
      </c>
      <c r="AJ105" s="115"/>
      <c r="AK105" s="116">
        <f t="shared" si="16"/>
        <v>0</v>
      </c>
      <c r="AL105" s="115"/>
      <c r="AM105" s="116">
        <f t="shared" si="17"/>
        <v>0</v>
      </c>
      <c r="AN105" s="115"/>
      <c r="AO105" s="116">
        <f t="shared" si="18"/>
        <v>0</v>
      </c>
      <c r="AP105" s="115"/>
      <c r="AQ105" s="116">
        <f t="shared" si="19"/>
        <v>0</v>
      </c>
      <c r="AR105" s="115"/>
      <c r="AS105" s="116">
        <f t="shared" si="20"/>
        <v>0</v>
      </c>
      <c r="AT105" s="115"/>
      <c r="AU105" s="116">
        <f t="shared" si="21"/>
        <v>0</v>
      </c>
      <c r="AV105" s="115"/>
      <c r="AW105" s="116">
        <f t="shared" si="22"/>
        <v>0</v>
      </c>
      <c r="AX105" s="115"/>
      <c r="AY105" s="116"/>
      <c r="AZ105" s="115"/>
      <c r="BA105" s="116"/>
      <c r="BB105" s="115"/>
      <c r="BC105" s="116">
        <f t="shared" si="23"/>
        <v>0</v>
      </c>
      <c r="BD105" s="5">
        <f t="shared" si="24"/>
        <v>0</v>
      </c>
      <c r="BE105" s="109">
        <f t="shared" si="1"/>
        <v>0</v>
      </c>
      <c r="BF105" s="10">
        <f t="shared" si="25"/>
        <v>2</v>
      </c>
      <c r="BG105" s="5">
        <f t="shared" si="26"/>
        <v>0</v>
      </c>
      <c r="BH105" s="315" t="str">
        <f t="shared" si="27"/>
        <v/>
      </c>
      <c r="BI105" s="315" t="str">
        <f t="shared" si="28"/>
        <v/>
      </c>
      <c r="BJ105" s="315"/>
      <c r="BK105" s="109">
        <f t="shared" si="29"/>
        <v>0</v>
      </c>
      <c r="BL105" s="5">
        <f t="shared" si="30"/>
        <v>0</v>
      </c>
      <c r="BM105" s="188">
        <f t="shared" si="31"/>
        <v>0</v>
      </c>
      <c r="BN105" s="59">
        <f t="shared" si="32"/>
        <v>0</v>
      </c>
      <c r="BO105" s="136">
        <f t="shared" si="33"/>
        <v>0</v>
      </c>
      <c r="BP105" s="59">
        <f t="shared" si="34"/>
        <v>0</v>
      </c>
      <c r="BQ105" s="136">
        <f t="shared" si="36"/>
        <v>0</v>
      </c>
      <c r="BR105" s="59">
        <f t="shared" si="35"/>
        <v>0</v>
      </c>
      <c r="BS105" s="81"/>
      <c r="BT105" s="53"/>
      <c r="BU105" s="53"/>
      <c r="BV105" s="53"/>
      <c r="BW105" s="53"/>
      <c r="BX105" s="12"/>
    </row>
    <row r="106" spans="1:76" ht="12.75" customHeight="1" x14ac:dyDescent="0.2">
      <c r="A106" s="3"/>
      <c r="B106" s="5">
        <f t="shared" si="37"/>
        <v>43</v>
      </c>
      <c r="C106" s="364"/>
      <c r="D106" s="365"/>
      <c r="E106" s="13"/>
      <c r="F106" s="115"/>
      <c r="G106" s="116">
        <f t="shared" si="2"/>
        <v>0</v>
      </c>
      <c r="H106" s="115"/>
      <c r="I106" s="116">
        <f t="shared" si="3"/>
        <v>0</v>
      </c>
      <c r="J106" s="115"/>
      <c r="K106" s="116">
        <f t="shared" si="4"/>
        <v>0</v>
      </c>
      <c r="L106" s="115"/>
      <c r="M106" s="116">
        <f t="shared" si="5"/>
        <v>0</v>
      </c>
      <c r="N106" s="115"/>
      <c r="O106" s="116">
        <f t="shared" si="6"/>
        <v>0</v>
      </c>
      <c r="P106" s="115"/>
      <c r="Q106" s="116">
        <f t="shared" si="7"/>
        <v>0</v>
      </c>
      <c r="R106" s="115"/>
      <c r="S106" s="116">
        <f t="shared" si="8"/>
        <v>0</v>
      </c>
      <c r="T106" s="115"/>
      <c r="U106" s="116">
        <f t="shared" si="9"/>
        <v>0</v>
      </c>
      <c r="V106" s="115"/>
      <c r="W106" s="116">
        <f t="shared" si="10"/>
        <v>0</v>
      </c>
      <c r="X106" s="115"/>
      <c r="Y106" s="116">
        <f t="shared" si="11"/>
        <v>0</v>
      </c>
      <c r="Z106" s="115"/>
      <c r="AA106" s="116">
        <f t="shared" si="12"/>
        <v>0</v>
      </c>
      <c r="AB106" s="115"/>
      <c r="AC106" s="116"/>
      <c r="AD106" s="115"/>
      <c r="AE106" s="116">
        <f t="shared" si="13"/>
        <v>0</v>
      </c>
      <c r="AF106" s="115"/>
      <c r="AG106" s="116">
        <f t="shared" si="14"/>
        <v>0</v>
      </c>
      <c r="AH106" s="115"/>
      <c r="AI106" s="116">
        <f t="shared" si="15"/>
        <v>0</v>
      </c>
      <c r="AJ106" s="115"/>
      <c r="AK106" s="116">
        <f t="shared" si="16"/>
        <v>0</v>
      </c>
      <c r="AL106" s="115"/>
      <c r="AM106" s="116">
        <f t="shared" si="17"/>
        <v>0</v>
      </c>
      <c r="AN106" s="115"/>
      <c r="AO106" s="116">
        <f t="shared" si="18"/>
        <v>0</v>
      </c>
      <c r="AP106" s="115"/>
      <c r="AQ106" s="116">
        <f t="shared" si="19"/>
        <v>0</v>
      </c>
      <c r="AR106" s="115"/>
      <c r="AS106" s="116">
        <f t="shared" si="20"/>
        <v>0</v>
      </c>
      <c r="AT106" s="115"/>
      <c r="AU106" s="116">
        <f t="shared" si="21"/>
        <v>0</v>
      </c>
      <c r="AV106" s="115"/>
      <c r="AW106" s="116">
        <f t="shared" si="22"/>
        <v>0</v>
      </c>
      <c r="AX106" s="115"/>
      <c r="AY106" s="116"/>
      <c r="AZ106" s="115"/>
      <c r="BA106" s="116"/>
      <c r="BB106" s="115"/>
      <c r="BC106" s="116">
        <f t="shared" si="23"/>
        <v>0</v>
      </c>
      <c r="BD106" s="5">
        <f t="shared" si="24"/>
        <v>0</v>
      </c>
      <c r="BE106" s="109">
        <f t="shared" si="1"/>
        <v>0</v>
      </c>
      <c r="BF106" s="10">
        <f t="shared" si="25"/>
        <v>2</v>
      </c>
      <c r="BG106" s="5">
        <f t="shared" si="26"/>
        <v>0</v>
      </c>
      <c r="BH106" s="315" t="str">
        <f t="shared" si="27"/>
        <v/>
      </c>
      <c r="BI106" s="315" t="str">
        <f t="shared" si="28"/>
        <v/>
      </c>
      <c r="BJ106" s="315"/>
      <c r="BK106" s="109">
        <f t="shared" si="29"/>
        <v>0</v>
      </c>
      <c r="BL106" s="5">
        <f t="shared" si="30"/>
        <v>0</v>
      </c>
      <c r="BM106" s="188">
        <f t="shared" si="31"/>
        <v>0</v>
      </c>
      <c r="BN106" s="59">
        <f t="shared" si="32"/>
        <v>0</v>
      </c>
      <c r="BO106" s="136">
        <f t="shared" si="33"/>
        <v>0</v>
      </c>
      <c r="BP106" s="59">
        <f t="shared" si="34"/>
        <v>0</v>
      </c>
      <c r="BQ106" s="136">
        <f t="shared" si="36"/>
        <v>0</v>
      </c>
      <c r="BR106" s="59">
        <f t="shared" si="35"/>
        <v>0</v>
      </c>
      <c r="BS106" s="81"/>
      <c r="BT106" s="53"/>
      <c r="BU106" s="53"/>
      <c r="BV106" s="53"/>
      <c r="BW106" s="53"/>
      <c r="BX106" s="12"/>
    </row>
    <row r="107" spans="1:76" ht="12.75" customHeight="1" x14ac:dyDescent="0.2">
      <c r="A107" s="3"/>
      <c r="B107" s="5">
        <f>B106+1</f>
        <v>44</v>
      </c>
      <c r="C107" s="364"/>
      <c r="D107" s="365"/>
      <c r="E107" s="13"/>
      <c r="F107" s="115"/>
      <c r="G107" s="116">
        <f t="shared" si="2"/>
        <v>0</v>
      </c>
      <c r="H107" s="115"/>
      <c r="I107" s="116">
        <f t="shared" si="3"/>
        <v>0</v>
      </c>
      <c r="J107" s="115"/>
      <c r="K107" s="116">
        <f t="shared" si="4"/>
        <v>0</v>
      </c>
      <c r="L107" s="115"/>
      <c r="M107" s="116">
        <f t="shared" si="5"/>
        <v>0</v>
      </c>
      <c r="N107" s="115"/>
      <c r="O107" s="116">
        <f t="shared" si="6"/>
        <v>0</v>
      </c>
      <c r="P107" s="115"/>
      <c r="Q107" s="116">
        <f t="shared" si="7"/>
        <v>0</v>
      </c>
      <c r="R107" s="115"/>
      <c r="S107" s="116">
        <f t="shared" si="8"/>
        <v>0</v>
      </c>
      <c r="T107" s="115"/>
      <c r="U107" s="116">
        <f t="shared" si="9"/>
        <v>0</v>
      </c>
      <c r="V107" s="115"/>
      <c r="W107" s="116">
        <f t="shared" si="10"/>
        <v>0</v>
      </c>
      <c r="X107" s="115"/>
      <c r="Y107" s="116">
        <f t="shared" si="11"/>
        <v>0</v>
      </c>
      <c r="Z107" s="115"/>
      <c r="AA107" s="116">
        <f t="shared" si="12"/>
        <v>0</v>
      </c>
      <c r="AB107" s="115"/>
      <c r="AC107" s="116"/>
      <c r="AD107" s="115"/>
      <c r="AE107" s="116">
        <f t="shared" si="13"/>
        <v>0</v>
      </c>
      <c r="AF107" s="115"/>
      <c r="AG107" s="116">
        <f t="shared" si="14"/>
        <v>0</v>
      </c>
      <c r="AH107" s="115"/>
      <c r="AI107" s="116">
        <f t="shared" si="15"/>
        <v>0</v>
      </c>
      <c r="AJ107" s="115"/>
      <c r="AK107" s="116">
        <f t="shared" si="16"/>
        <v>0</v>
      </c>
      <c r="AL107" s="115"/>
      <c r="AM107" s="116">
        <f t="shared" si="17"/>
        <v>0</v>
      </c>
      <c r="AN107" s="115"/>
      <c r="AO107" s="116">
        <f t="shared" si="18"/>
        <v>0</v>
      </c>
      <c r="AP107" s="115"/>
      <c r="AQ107" s="116">
        <f t="shared" si="19"/>
        <v>0</v>
      </c>
      <c r="AR107" s="115"/>
      <c r="AS107" s="116">
        <f t="shared" si="20"/>
        <v>0</v>
      </c>
      <c r="AT107" s="115"/>
      <c r="AU107" s="116">
        <f t="shared" si="21"/>
        <v>0</v>
      </c>
      <c r="AV107" s="115"/>
      <c r="AW107" s="116">
        <f t="shared" si="22"/>
        <v>0</v>
      </c>
      <c r="AX107" s="115"/>
      <c r="AY107" s="116"/>
      <c r="AZ107" s="115"/>
      <c r="BA107" s="116"/>
      <c r="BB107" s="115"/>
      <c r="BC107" s="116">
        <f t="shared" si="23"/>
        <v>0</v>
      </c>
      <c r="BD107" s="5">
        <f t="shared" si="24"/>
        <v>0</v>
      </c>
      <c r="BE107" s="109">
        <f t="shared" si="1"/>
        <v>0</v>
      </c>
      <c r="BF107" s="10">
        <f t="shared" si="25"/>
        <v>2</v>
      </c>
      <c r="BG107" s="5">
        <f t="shared" si="26"/>
        <v>0</v>
      </c>
      <c r="BH107" s="315" t="str">
        <f t="shared" si="27"/>
        <v/>
      </c>
      <c r="BI107" s="315" t="str">
        <f t="shared" si="28"/>
        <v/>
      </c>
      <c r="BJ107" s="315"/>
      <c r="BK107" s="109">
        <f t="shared" si="29"/>
        <v>0</v>
      </c>
      <c r="BL107" s="5">
        <f t="shared" si="30"/>
        <v>0</v>
      </c>
      <c r="BM107" s="188">
        <f t="shared" si="31"/>
        <v>0</v>
      </c>
      <c r="BN107" s="59">
        <f t="shared" si="32"/>
        <v>0</v>
      </c>
      <c r="BO107" s="136">
        <f t="shared" si="33"/>
        <v>0</v>
      </c>
      <c r="BP107" s="59">
        <f t="shared" si="34"/>
        <v>0</v>
      </c>
      <c r="BQ107" s="136">
        <f t="shared" si="36"/>
        <v>0</v>
      </c>
      <c r="BR107" s="59">
        <f t="shared" si="35"/>
        <v>0</v>
      </c>
      <c r="BS107" s="81"/>
      <c r="BT107" s="53"/>
      <c r="BU107" s="53"/>
      <c r="BV107" s="53"/>
      <c r="BW107" s="53"/>
      <c r="BX107" s="12"/>
    </row>
    <row r="108" spans="1:76" ht="12.75" customHeight="1" x14ac:dyDescent="0.2">
      <c r="A108" s="3"/>
      <c r="B108" s="5">
        <f t="shared" si="37"/>
        <v>45</v>
      </c>
      <c r="C108" s="364"/>
      <c r="D108" s="365"/>
      <c r="E108" s="13"/>
      <c r="F108" s="115"/>
      <c r="G108" s="116">
        <f t="shared" si="2"/>
        <v>0</v>
      </c>
      <c r="H108" s="115"/>
      <c r="I108" s="116">
        <f t="shared" si="3"/>
        <v>0</v>
      </c>
      <c r="J108" s="115"/>
      <c r="K108" s="116">
        <f t="shared" si="4"/>
        <v>0</v>
      </c>
      <c r="L108" s="115"/>
      <c r="M108" s="116">
        <f t="shared" si="5"/>
        <v>0</v>
      </c>
      <c r="N108" s="115"/>
      <c r="O108" s="116">
        <f t="shared" si="6"/>
        <v>0</v>
      </c>
      <c r="P108" s="115"/>
      <c r="Q108" s="116">
        <f t="shared" si="7"/>
        <v>0</v>
      </c>
      <c r="R108" s="115"/>
      <c r="S108" s="116">
        <f t="shared" si="8"/>
        <v>0</v>
      </c>
      <c r="T108" s="115"/>
      <c r="U108" s="116">
        <f t="shared" si="9"/>
        <v>0</v>
      </c>
      <c r="V108" s="115"/>
      <c r="W108" s="116">
        <f t="shared" si="10"/>
        <v>0</v>
      </c>
      <c r="X108" s="115"/>
      <c r="Y108" s="116">
        <f t="shared" si="11"/>
        <v>0</v>
      </c>
      <c r="Z108" s="115"/>
      <c r="AA108" s="116">
        <f t="shared" si="12"/>
        <v>0</v>
      </c>
      <c r="AB108" s="115"/>
      <c r="AC108" s="116"/>
      <c r="AD108" s="115"/>
      <c r="AE108" s="116">
        <f t="shared" si="13"/>
        <v>0</v>
      </c>
      <c r="AF108" s="115"/>
      <c r="AG108" s="116">
        <f t="shared" si="14"/>
        <v>0</v>
      </c>
      <c r="AH108" s="115"/>
      <c r="AI108" s="116">
        <f t="shared" si="15"/>
        <v>0</v>
      </c>
      <c r="AJ108" s="115"/>
      <c r="AK108" s="116">
        <f t="shared" si="16"/>
        <v>0</v>
      </c>
      <c r="AL108" s="115"/>
      <c r="AM108" s="116">
        <f t="shared" si="17"/>
        <v>0</v>
      </c>
      <c r="AN108" s="115"/>
      <c r="AO108" s="116">
        <f t="shared" si="18"/>
        <v>0</v>
      </c>
      <c r="AP108" s="115"/>
      <c r="AQ108" s="116">
        <f t="shared" si="19"/>
        <v>0</v>
      </c>
      <c r="AR108" s="115"/>
      <c r="AS108" s="116">
        <f t="shared" si="20"/>
        <v>0</v>
      </c>
      <c r="AT108" s="115"/>
      <c r="AU108" s="116">
        <f t="shared" si="21"/>
        <v>0</v>
      </c>
      <c r="AV108" s="115"/>
      <c r="AW108" s="116">
        <f t="shared" si="22"/>
        <v>0</v>
      </c>
      <c r="AX108" s="115"/>
      <c r="AY108" s="116"/>
      <c r="AZ108" s="115"/>
      <c r="BA108" s="116"/>
      <c r="BB108" s="115"/>
      <c r="BC108" s="116">
        <f t="shared" si="23"/>
        <v>0</v>
      </c>
      <c r="BD108" s="5">
        <f t="shared" si="24"/>
        <v>0</v>
      </c>
      <c r="BE108" s="109">
        <f t="shared" si="1"/>
        <v>0</v>
      </c>
      <c r="BF108" s="10">
        <f t="shared" si="25"/>
        <v>2</v>
      </c>
      <c r="BG108" s="5">
        <f t="shared" si="26"/>
        <v>0</v>
      </c>
      <c r="BH108" s="315" t="str">
        <f t="shared" si="27"/>
        <v/>
      </c>
      <c r="BI108" s="315" t="str">
        <f t="shared" si="28"/>
        <v/>
      </c>
      <c r="BJ108" s="315"/>
      <c r="BK108" s="109">
        <f t="shared" si="29"/>
        <v>0</v>
      </c>
      <c r="BL108" s="5">
        <f t="shared" si="30"/>
        <v>0</v>
      </c>
      <c r="BM108" s="188">
        <f t="shared" si="31"/>
        <v>0</v>
      </c>
      <c r="BN108" s="59">
        <f t="shared" si="32"/>
        <v>0</v>
      </c>
      <c r="BO108" s="136">
        <f t="shared" si="33"/>
        <v>0</v>
      </c>
      <c r="BP108" s="59">
        <f t="shared" si="34"/>
        <v>0</v>
      </c>
      <c r="BQ108" s="136">
        <f t="shared" si="36"/>
        <v>0</v>
      </c>
      <c r="BR108" s="59">
        <f t="shared" si="35"/>
        <v>0</v>
      </c>
      <c r="BS108" s="81"/>
      <c r="BT108" s="53"/>
      <c r="BU108" s="53"/>
      <c r="BV108" s="53"/>
      <c r="BW108" s="53"/>
      <c r="BX108" s="12"/>
    </row>
    <row r="109" spans="1:76" ht="12.75" customHeight="1" x14ac:dyDescent="0.2">
      <c r="A109" s="3"/>
      <c r="B109" s="5">
        <f t="shared" si="37"/>
        <v>46</v>
      </c>
      <c r="C109" s="364"/>
      <c r="D109" s="365"/>
      <c r="E109" s="13"/>
      <c r="F109" s="115"/>
      <c r="G109" s="116">
        <f t="shared" si="2"/>
        <v>0</v>
      </c>
      <c r="H109" s="115"/>
      <c r="I109" s="116">
        <f t="shared" si="3"/>
        <v>0</v>
      </c>
      <c r="J109" s="115"/>
      <c r="K109" s="116">
        <f t="shared" si="4"/>
        <v>0</v>
      </c>
      <c r="L109" s="115"/>
      <c r="M109" s="116">
        <f t="shared" si="5"/>
        <v>0</v>
      </c>
      <c r="N109" s="115"/>
      <c r="O109" s="116">
        <f t="shared" si="6"/>
        <v>0</v>
      </c>
      <c r="P109" s="115"/>
      <c r="Q109" s="116">
        <f t="shared" si="7"/>
        <v>0</v>
      </c>
      <c r="R109" s="115"/>
      <c r="S109" s="116">
        <f t="shared" si="8"/>
        <v>0</v>
      </c>
      <c r="T109" s="115"/>
      <c r="U109" s="116">
        <f t="shared" si="9"/>
        <v>0</v>
      </c>
      <c r="V109" s="115"/>
      <c r="W109" s="116">
        <f t="shared" si="10"/>
        <v>0</v>
      </c>
      <c r="X109" s="115"/>
      <c r="Y109" s="116">
        <f t="shared" si="11"/>
        <v>0</v>
      </c>
      <c r="Z109" s="115"/>
      <c r="AA109" s="116">
        <f t="shared" si="12"/>
        <v>0</v>
      </c>
      <c r="AB109" s="115"/>
      <c r="AC109" s="116"/>
      <c r="AD109" s="115"/>
      <c r="AE109" s="116">
        <f t="shared" si="13"/>
        <v>0</v>
      </c>
      <c r="AF109" s="115"/>
      <c r="AG109" s="116">
        <f t="shared" si="14"/>
        <v>0</v>
      </c>
      <c r="AH109" s="115"/>
      <c r="AI109" s="116">
        <f t="shared" si="15"/>
        <v>0</v>
      </c>
      <c r="AJ109" s="115"/>
      <c r="AK109" s="116">
        <f t="shared" si="16"/>
        <v>0</v>
      </c>
      <c r="AL109" s="115"/>
      <c r="AM109" s="116">
        <f t="shared" si="17"/>
        <v>0</v>
      </c>
      <c r="AN109" s="115"/>
      <c r="AO109" s="116">
        <f t="shared" si="18"/>
        <v>0</v>
      </c>
      <c r="AP109" s="115"/>
      <c r="AQ109" s="116">
        <f t="shared" si="19"/>
        <v>0</v>
      </c>
      <c r="AR109" s="115"/>
      <c r="AS109" s="116">
        <f t="shared" si="20"/>
        <v>0</v>
      </c>
      <c r="AT109" s="115"/>
      <c r="AU109" s="116">
        <f t="shared" si="21"/>
        <v>0</v>
      </c>
      <c r="AV109" s="115"/>
      <c r="AW109" s="116">
        <f t="shared" si="22"/>
        <v>0</v>
      </c>
      <c r="AX109" s="115"/>
      <c r="AY109" s="116"/>
      <c r="AZ109" s="115"/>
      <c r="BA109" s="116"/>
      <c r="BB109" s="115"/>
      <c r="BC109" s="116">
        <f t="shared" si="23"/>
        <v>0</v>
      </c>
      <c r="BD109" s="5">
        <f t="shared" si="24"/>
        <v>0</v>
      </c>
      <c r="BE109" s="109">
        <f t="shared" si="1"/>
        <v>0</v>
      </c>
      <c r="BF109" s="10">
        <f t="shared" si="25"/>
        <v>2</v>
      </c>
      <c r="BG109" s="5">
        <f t="shared" si="26"/>
        <v>0</v>
      </c>
      <c r="BH109" s="315" t="str">
        <f t="shared" si="27"/>
        <v/>
      </c>
      <c r="BI109" s="315" t="str">
        <f t="shared" si="28"/>
        <v/>
      </c>
      <c r="BJ109" s="315"/>
      <c r="BK109" s="109">
        <f t="shared" si="29"/>
        <v>0</v>
      </c>
      <c r="BL109" s="5">
        <f t="shared" si="30"/>
        <v>0</v>
      </c>
      <c r="BM109" s="188">
        <f t="shared" si="31"/>
        <v>0</v>
      </c>
      <c r="BN109" s="59">
        <f t="shared" si="32"/>
        <v>0</v>
      </c>
      <c r="BO109" s="136">
        <f t="shared" si="33"/>
        <v>0</v>
      </c>
      <c r="BP109" s="59">
        <f t="shared" si="34"/>
        <v>0</v>
      </c>
      <c r="BQ109" s="136">
        <f t="shared" si="36"/>
        <v>0</v>
      </c>
      <c r="BR109" s="59">
        <f t="shared" si="35"/>
        <v>0</v>
      </c>
      <c r="BS109" s="81"/>
      <c r="BT109" s="53"/>
      <c r="BU109" s="53"/>
      <c r="BV109" s="53"/>
      <c r="BW109" s="53"/>
      <c r="BX109" s="12"/>
    </row>
    <row r="110" spans="1:76" ht="12.75" customHeight="1" x14ac:dyDescent="0.2">
      <c r="A110" s="3"/>
      <c r="B110" s="5">
        <v>47</v>
      </c>
      <c r="C110" s="364"/>
      <c r="D110" s="365"/>
      <c r="E110" s="13"/>
      <c r="F110" s="115"/>
      <c r="G110" s="116">
        <f t="shared" si="2"/>
        <v>0</v>
      </c>
      <c r="H110" s="115"/>
      <c r="I110" s="116">
        <f t="shared" si="3"/>
        <v>0</v>
      </c>
      <c r="J110" s="115"/>
      <c r="K110" s="116">
        <f t="shared" si="4"/>
        <v>0</v>
      </c>
      <c r="L110" s="115"/>
      <c r="M110" s="116">
        <f t="shared" si="5"/>
        <v>0</v>
      </c>
      <c r="N110" s="115"/>
      <c r="O110" s="116">
        <f t="shared" si="6"/>
        <v>0</v>
      </c>
      <c r="P110" s="115"/>
      <c r="Q110" s="116">
        <f t="shared" si="7"/>
        <v>0</v>
      </c>
      <c r="R110" s="115"/>
      <c r="S110" s="116">
        <f t="shared" si="8"/>
        <v>0</v>
      </c>
      <c r="T110" s="115"/>
      <c r="U110" s="116">
        <f t="shared" si="9"/>
        <v>0</v>
      </c>
      <c r="V110" s="115"/>
      <c r="W110" s="116">
        <f t="shared" si="10"/>
        <v>0</v>
      </c>
      <c r="X110" s="115"/>
      <c r="Y110" s="116">
        <f t="shared" si="11"/>
        <v>0</v>
      </c>
      <c r="Z110" s="115"/>
      <c r="AA110" s="116">
        <f t="shared" si="12"/>
        <v>0</v>
      </c>
      <c r="AB110" s="115"/>
      <c r="AC110" s="116"/>
      <c r="AD110" s="115"/>
      <c r="AE110" s="116">
        <f t="shared" si="13"/>
        <v>0</v>
      </c>
      <c r="AF110" s="115"/>
      <c r="AG110" s="116">
        <f t="shared" si="14"/>
        <v>0</v>
      </c>
      <c r="AH110" s="115"/>
      <c r="AI110" s="116">
        <f t="shared" si="15"/>
        <v>0</v>
      </c>
      <c r="AJ110" s="115"/>
      <c r="AK110" s="116">
        <f t="shared" si="16"/>
        <v>0</v>
      </c>
      <c r="AL110" s="115"/>
      <c r="AM110" s="116">
        <f t="shared" si="17"/>
        <v>0</v>
      </c>
      <c r="AN110" s="115"/>
      <c r="AO110" s="116">
        <f t="shared" si="18"/>
        <v>0</v>
      </c>
      <c r="AP110" s="115"/>
      <c r="AQ110" s="116">
        <f t="shared" si="19"/>
        <v>0</v>
      </c>
      <c r="AR110" s="115"/>
      <c r="AS110" s="116">
        <f t="shared" si="20"/>
        <v>0</v>
      </c>
      <c r="AT110" s="115"/>
      <c r="AU110" s="116">
        <f t="shared" si="21"/>
        <v>0</v>
      </c>
      <c r="AV110" s="115"/>
      <c r="AW110" s="116">
        <f t="shared" si="22"/>
        <v>0</v>
      </c>
      <c r="AX110" s="115"/>
      <c r="AY110" s="116"/>
      <c r="AZ110" s="115"/>
      <c r="BA110" s="116"/>
      <c r="BB110" s="115"/>
      <c r="BC110" s="116">
        <f t="shared" si="23"/>
        <v>0</v>
      </c>
      <c r="BD110" s="5">
        <f t="shared" si="24"/>
        <v>0</v>
      </c>
      <c r="BE110" s="109">
        <f t="shared" si="1"/>
        <v>0</v>
      </c>
      <c r="BF110" s="10">
        <f t="shared" si="25"/>
        <v>2</v>
      </c>
      <c r="BG110" s="5">
        <f t="shared" si="26"/>
        <v>0</v>
      </c>
      <c r="BH110" s="315" t="str">
        <f t="shared" si="27"/>
        <v/>
      </c>
      <c r="BI110" s="315" t="str">
        <f t="shared" si="28"/>
        <v/>
      </c>
      <c r="BJ110" s="315"/>
      <c r="BK110" s="109">
        <f t="shared" si="29"/>
        <v>0</v>
      </c>
      <c r="BL110" s="5">
        <f t="shared" si="30"/>
        <v>0</v>
      </c>
      <c r="BM110" s="188">
        <f t="shared" si="31"/>
        <v>0</v>
      </c>
      <c r="BN110" s="59">
        <f t="shared" si="32"/>
        <v>0</v>
      </c>
      <c r="BO110" s="136">
        <f t="shared" si="33"/>
        <v>0</v>
      </c>
      <c r="BP110" s="59">
        <f t="shared" si="34"/>
        <v>0</v>
      </c>
      <c r="BQ110" s="136">
        <f t="shared" si="36"/>
        <v>0</v>
      </c>
      <c r="BR110" s="59">
        <f t="shared" si="35"/>
        <v>0</v>
      </c>
      <c r="BS110" s="81"/>
      <c r="BT110" s="53"/>
      <c r="BU110" s="53"/>
      <c r="BV110" s="53"/>
      <c r="BW110" s="53"/>
      <c r="BX110" s="12"/>
    </row>
    <row r="111" spans="1:76" s="141" customFormat="1" ht="12.75" customHeight="1" thickBot="1" x14ac:dyDescent="0.25">
      <c r="B111" s="142"/>
      <c r="C111" s="433"/>
      <c r="D111" s="433"/>
      <c r="E111" s="143"/>
      <c r="F111" s="167">
        <v>1</v>
      </c>
      <c r="G111" s="168"/>
      <c r="H111" s="167">
        <f>F111+1</f>
        <v>2</v>
      </c>
      <c r="I111" s="167"/>
      <c r="J111" s="167">
        <f t="shared" ref="J111:BB111" si="38">H111+1</f>
        <v>3</v>
      </c>
      <c r="K111" s="167"/>
      <c r="L111" s="167">
        <f t="shared" si="38"/>
        <v>4</v>
      </c>
      <c r="M111" s="167"/>
      <c r="N111" s="167">
        <f t="shared" si="38"/>
        <v>5</v>
      </c>
      <c r="O111" s="167"/>
      <c r="P111" s="167">
        <f t="shared" si="38"/>
        <v>6</v>
      </c>
      <c r="Q111" s="167"/>
      <c r="R111" s="167">
        <f t="shared" si="38"/>
        <v>7</v>
      </c>
      <c r="S111" s="167"/>
      <c r="T111" s="167">
        <f t="shared" si="38"/>
        <v>8</v>
      </c>
      <c r="U111" s="167"/>
      <c r="V111" s="167">
        <f t="shared" si="38"/>
        <v>9</v>
      </c>
      <c r="W111" s="167"/>
      <c r="X111" s="167">
        <f t="shared" si="38"/>
        <v>10</v>
      </c>
      <c r="Y111" s="167"/>
      <c r="Z111" s="167">
        <f t="shared" si="38"/>
        <v>11</v>
      </c>
      <c r="AA111" s="167"/>
      <c r="AB111" s="167">
        <f t="shared" si="38"/>
        <v>12</v>
      </c>
      <c r="AC111" s="167"/>
      <c r="AD111" s="167">
        <f t="shared" si="38"/>
        <v>13</v>
      </c>
      <c r="AE111" s="167"/>
      <c r="AF111" s="167">
        <f t="shared" si="38"/>
        <v>14</v>
      </c>
      <c r="AG111" s="167"/>
      <c r="AH111" s="167">
        <f t="shared" si="38"/>
        <v>15</v>
      </c>
      <c r="AI111" s="167"/>
      <c r="AJ111" s="167">
        <f t="shared" si="38"/>
        <v>16</v>
      </c>
      <c r="AK111" s="167"/>
      <c r="AL111" s="167">
        <f t="shared" si="38"/>
        <v>17</v>
      </c>
      <c r="AM111" s="167"/>
      <c r="AN111" s="167">
        <f t="shared" si="38"/>
        <v>18</v>
      </c>
      <c r="AO111" s="167"/>
      <c r="AP111" s="167">
        <f t="shared" si="38"/>
        <v>19</v>
      </c>
      <c r="AQ111" s="167"/>
      <c r="AR111" s="167">
        <f t="shared" si="38"/>
        <v>20</v>
      </c>
      <c r="AS111" s="167"/>
      <c r="AT111" s="167">
        <f t="shared" si="38"/>
        <v>21</v>
      </c>
      <c r="AU111" s="167"/>
      <c r="AV111" s="167">
        <f t="shared" si="38"/>
        <v>22</v>
      </c>
      <c r="AW111" s="167"/>
      <c r="AX111" s="167">
        <f t="shared" si="38"/>
        <v>23</v>
      </c>
      <c r="AY111" s="167"/>
      <c r="AZ111" s="167">
        <f t="shared" si="38"/>
        <v>24</v>
      </c>
      <c r="BA111" s="167"/>
      <c r="BB111" s="167">
        <f t="shared" si="38"/>
        <v>25</v>
      </c>
      <c r="BC111" s="143"/>
      <c r="BD111" s="142"/>
      <c r="BE111" s="142"/>
      <c r="BF111" s="142"/>
      <c r="BG111" s="142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5"/>
      <c r="BT111" s="144"/>
      <c r="BU111" s="144"/>
      <c r="BV111" s="144"/>
      <c r="BW111" s="144"/>
      <c r="BX111" s="146"/>
    </row>
    <row r="112" spans="1:76" ht="12.75" customHeight="1" thickBot="1" x14ac:dyDescent="0.25">
      <c r="B112" s="3"/>
      <c r="C112" s="372" t="s">
        <v>42</v>
      </c>
      <c r="D112" s="434"/>
      <c r="E112" s="373"/>
      <c r="F112" s="117">
        <f>SUMIF($E$64:$E$110,"=P",G64:G110)</f>
        <v>0</v>
      </c>
      <c r="G112" s="118"/>
      <c r="H112" s="117">
        <f>SUMIF($E$64:$E$110,"=P",I64:I110)</f>
        <v>0</v>
      </c>
      <c r="I112" s="117"/>
      <c r="J112" s="117">
        <f>SUMIF($E$64:$E$110,"=P",K64:K110)</f>
        <v>0</v>
      </c>
      <c r="K112" s="117"/>
      <c r="L112" s="117">
        <f>SUMIF($E$64:$E$110,"=P",M64:M110)</f>
        <v>0</v>
      </c>
      <c r="M112" s="117"/>
      <c r="N112" s="117">
        <f>SUMIF($E$64:$E$110,"=P",O64:O110)</f>
        <v>0</v>
      </c>
      <c r="O112" s="117"/>
      <c r="P112" s="117">
        <f>SUMIF($E$64:$E$110,"=P",Q64:Q110)</f>
        <v>0</v>
      </c>
      <c r="Q112" s="117"/>
      <c r="R112" s="117">
        <f>SUMIF($E$64:$E$110,"=P",S64:S110)</f>
        <v>0</v>
      </c>
      <c r="S112" s="117"/>
      <c r="T112" s="117">
        <f>SUMIF($E$64:$E$110,"=P",U64:U110)</f>
        <v>0</v>
      </c>
      <c r="U112" s="117"/>
      <c r="V112" s="117">
        <f>SUMIF($E$64:$E$110,"=P",W64:W110)</f>
        <v>0</v>
      </c>
      <c r="W112" s="117"/>
      <c r="X112" s="117">
        <f>SUMIF($E$64:$E$110,"=P",Y64:Y110)</f>
        <v>0</v>
      </c>
      <c r="Y112" s="117"/>
      <c r="Z112" s="117">
        <f>SUMIF($E$64:$E$110,"=P",AA64:AA110)</f>
        <v>0</v>
      </c>
      <c r="AA112" s="117"/>
      <c r="AB112" s="117">
        <f>SUMIF($E$64:$E$110,"=P",AB64:AB110)</f>
        <v>0</v>
      </c>
      <c r="AC112" s="117"/>
      <c r="AD112" s="117">
        <f>SUMIF($E$64:$E$110,"=P",AE64:AE110)</f>
        <v>0</v>
      </c>
      <c r="AE112" s="117"/>
      <c r="AF112" s="117">
        <f>SUMIF($E$64:$E$110,"=P",AG64:AG110)</f>
        <v>0</v>
      </c>
      <c r="AG112" s="117"/>
      <c r="AH112" s="117">
        <f>SUMIF($E$64:$E$110,"=P",AI64:AI110)</f>
        <v>0</v>
      </c>
      <c r="AI112" s="117"/>
      <c r="AJ112" s="117">
        <f>SUMIF($E$64:$E$110,"=P",AK64:AK110)</f>
        <v>0</v>
      </c>
      <c r="AK112" s="117"/>
      <c r="AL112" s="117">
        <f>SUMIF($E$64:$E$110,"=P",AM64:AM110)</f>
        <v>0</v>
      </c>
      <c r="AM112" s="117"/>
      <c r="AN112" s="117">
        <f>SUMIF($E$64:$E$110,"=P",AO64:AO110)</f>
        <v>0</v>
      </c>
      <c r="AO112" s="117"/>
      <c r="AP112" s="117">
        <f>SUMIF($E$64:$E$110,"=P",AQ64:AQ110)</f>
        <v>0</v>
      </c>
      <c r="AQ112" s="117"/>
      <c r="AR112" s="117">
        <f>SUMIF($E$64:$E$110,"=P",AS64:AS110)</f>
        <v>0</v>
      </c>
      <c r="AS112" s="117"/>
      <c r="AT112" s="117">
        <f>SUMIF($E$64:$E$110,"=P",AU64:AU110)</f>
        <v>0</v>
      </c>
      <c r="AU112" s="117"/>
      <c r="AV112" s="117">
        <f>SUMIF($E$64:$E$110,"=P",AW64:AW110)</f>
        <v>0</v>
      </c>
      <c r="AW112" s="117"/>
      <c r="AX112" s="117">
        <f>SUMIF($E$64:$E$110,"=P",AX64:AX110)</f>
        <v>0</v>
      </c>
      <c r="AY112" s="117"/>
      <c r="AZ112" s="117">
        <f>SUMIF($E$64:$E$110,"=P",AZ64:AZ110)</f>
        <v>0</v>
      </c>
      <c r="BA112" s="117"/>
      <c r="BB112" s="117">
        <f>SUMIF($E$64:$E$110,"=P",BC64:BC110)</f>
        <v>0</v>
      </c>
      <c r="BC112" s="117"/>
      <c r="BD112" s="7"/>
      <c r="BE112" s="124" t="s">
        <v>25</v>
      </c>
      <c r="BF112" s="128" t="s">
        <v>24</v>
      </c>
      <c r="BG112" s="130" t="s">
        <v>44</v>
      </c>
      <c r="BH112" s="182"/>
      <c r="BI112" s="182"/>
      <c r="BJ112" s="12"/>
      <c r="BK112" s="12"/>
      <c r="BL112" s="12"/>
      <c r="BM112" s="12"/>
      <c r="BN112" s="12"/>
      <c r="BO112" s="12"/>
      <c r="BP112" s="12"/>
      <c r="BQ112" s="12"/>
      <c r="BR112" s="12"/>
      <c r="BS112" s="98"/>
      <c r="BT112" s="12"/>
      <c r="BU112" s="12"/>
      <c r="BV112" s="12"/>
      <c r="BW112" s="12"/>
    </row>
    <row r="113" spans="2:94" ht="12.75" customHeight="1" thickBot="1" x14ac:dyDescent="0.25">
      <c r="B113" s="3"/>
      <c r="C113" s="432" t="s">
        <v>28</v>
      </c>
      <c r="D113" s="432"/>
      <c r="E113" s="432"/>
      <c r="F113" s="9" t="e">
        <f>(F112*100)/(C17*F11)</f>
        <v>#DIV/0!</v>
      </c>
      <c r="G113" s="40"/>
      <c r="H113" s="9" t="e">
        <f>(H112*100)/(C18*F11)</f>
        <v>#DIV/0!</v>
      </c>
      <c r="I113" s="9"/>
      <c r="J113" s="9" t="e">
        <f>(J112*100)/(C19*F11)</f>
        <v>#DIV/0!</v>
      </c>
      <c r="K113" s="9"/>
      <c r="L113" s="9" t="e">
        <f>(L112*100)/(C20*F11)</f>
        <v>#DIV/0!</v>
      </c>
      <c r="M113" s="9"/>
      <c r="N113" s="9" t="e">
        <f>(N112*100)/(C21*F11)</f>
        <v>#DIV/0!</v>
      </c>
      <c r="O113" s="9"/>
      <c r="P113" s="9" t="e">
        <f>(P112*100)/(C22*F11)</f>
        <v>#DIV/0!</v>
      </c>
      <c r="Q113" s="9"/>
      <c r="R113" s="9" t="e">
        <f>(R112*100)/(C23*F11)</f>
        <v>#DIV/0!</v>
      </c>
      <c r="S113" s="9"/>
      <c r="T113" s="9" t="e">
        <f>(T112*100)/(C24*F11)</f>
        <v>#DIV/0!</v>
      </c>
      <c r="U113" s="9"/>
      <c r="V113" s="9" t="e">
        <f>(V112*100)/(C25*F11)</f>
        <v>#DIV/0!</v>
      </c>
      <c r="W113" s="9"/>
      <c r="X113" s="9" t="e">
        <f>(X112*100)/(C26*F11)</f>
        <v>#DIV/0!</v>
      </c>
      <c r="Y113" s="9"/>
      <c r="Z113" s="9" t="e">
        <f>(Z112*100)/(C27*F11)</f>
        <v>#DIV/0!</v>
      </c>
      <c r="AA113" s="9"/>
      <c r="AB113" s="9" t="e">
        <f>(AB112*100)/(C28*F11)</f>
        <v>#DIV/0!</v>
      </c>
      <c r="AC113" s="9"/>
      <c r="AD113" s="9" t="e">
        <f>(AD112*100)/(C29*F11)</f>
        <v>#DIV/0!</v>
      </c>
      <c r="AE113" s="9"/>
      <c r="AF113" s="9" t="e">
        <f>(AF112*100)/(C30*F11)</f>
        <v>#DIV/0!</v>
      </c>
      <c r="AG113" s="9"/>
      <c r="AH113" s="9" t="e">
        <f>(AH112*100)/(C31*F11)</f>
        <v>#DIV/0!</v>
      </c>
      <c r="AI113" s="10"/>
      <c r="AJ113" s="9" t="e">
        <f>(AJ112*100)/(C32*F11)</f>
        <v>#DIV/0!</v>
      </c>
      <c r="AK113" s="10"/>
      <c r="AL113" s="9" t="e">
        <f>(AL112*100)/(C33*F11)</f>
        <v>#DIV/0!</v>
      </c>
      <c r="AM113" s="10"/>
      <c r="AN113" s="9" t="e">
        <f>(AN112*100)/(C34*F11)</f>
        <v>#DIV/0!</v>
      </c>
      <c r="AO113" s="10"/>
      <c r="AP113" s="9" t="e">
        <f>(AP112*100)/(C35*F11)</f>
        <v>#DIV/0!</v>
      </c>
      <c r="AQ113" s="10"/>
      <c r="AR113" s="9" t="e">
        <f>(AR112*100)/(C36*F11)</f>
        <v>#DIV/0!</v>
      </c>
      <c r="AS113" s="10"/>
      <c r="AT113" s="9" t="e">
        <f>(AT112*100)/(C37*F11)</f>
        <v>#DIV/0!</v>
      </c>
      <c r="AU113" s="10"/>
      <c r="AV113" s="9" t="e">
        <f>(AV112*100)/(C38*F11)</f>
        <v>#DIV/0!</v>
      </c>
      <c r="AW113" s="10"/>
      <c r="AX113" s="9" t="e">
        <f>(AX112*100)/(C39*F11)</f>
        <v>#DIV/0!</v>
      </c>
      <c r="AY113" s="10"/>
      <c r="AZ113" s="9" t="e">
        <f>(AZ112*100)/(C40*F11)</f>
        <v>#DIV/0!</v>
      </c>
      <c r="BA113" s="10"/>
      <c r="BB113" s="9" t="e">
        <f>(BB112*100)/(C41*F11)</f>
        <v>#DIV/0!</v>
      </c>
      <c r="BC113" s="10"/>
      <c r="BD113" s="7"/>
      <c r="BE113" s="125" t="e">
        <f>SUM(BE64:BE110)/COUNTIF(BE64:BE110,"&gt;0")</f>
        <v>#DIV/0!</v>
      </c>
      <c r="BF113" s="129" t="e">
        <f>SUMIF($E$64:$E$110,"=P",$BF$64:$BF$110)/COUNTIF($E$64:$E$110,"=P")</f>
        <v>#DIV/0!</v>
      </c>
      <c r="BG113" s="131" t="e">
        <f>IF(BE113&lt;=25%,"B",IF(BE113&lt;=50%,"MB",IF(BE113&lt;=75%,"MA",IF(BE113&lt;=100%,"A"))))</f>
        <v>#DIV/0!</v>
      </c>
      <c r="BH113" s="182"/>
      <c r="BI113" s="182"/>
      <c r="BJ113" s="12"/>
      <c r="BK113" s="12"/>
      <c r="BL113" s="12"/>
      <c r="BM113" s="12"/>
      <c r="BN113" s="12"/>
      <c r="BO113" s="12"/>
      <c r="BP113" s="12"/>
      <c r="BQ113" s="12"/>
      <c r="BR113" s="12"/>
      <c r="BS113" s="98"/>
      <c r="BT113" s="12"/>
      <c r="BU113" s="12"/>
      <c r="BV113" s="12"/>
      <c r="BW113" s="12"/>
    </row>
    <row r="114" spans="2:94" ht="12.75" customHeight="1" x14ac:dyDescent="0.2">
      <c r="B114" s="12"/>
      <c r="C114" s="87"/>
      <c r="D114" s="87"/>
      <c r="E114" s="87"/>
      <c r="F114" s="105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7"/>
      <c r="AJ114" s="105"/>
      <c r="AK114" s="107"/>
      <c r="AL114" s="105"/>
      <c r="AM114" s="107"/>
      <c r="AN114" s="105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2"/>
      <c r="BE114" s="126"/>
      <c r="BF114" s="127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98"/>
      <c r="BT114" s="12"/>
      <c r="BU114" s="12"/>
      <c r="BV114" s="12"/>
      <c r="BW114" s="12"/>
    </row>
    <row r="115" spans="2:94" ht="12.75" customHeight="1" x14ac:dyDescent="0.25">
      <c r="C115" s="427" t="s">
        <v>56</v>
      </c>
      <c r="D115" s="428"/>
      <c r="E115" s="429"/>
      <c r="F115" s="43" t="e">
        <f>AVERAGE(F113:J113)</f>
        <v>#DIV/0!</v>
      </c>
      <c r="G115" s="43"/>
      <c r="H115" s="43" t="e">
        <f>AVERAGE(L113:N113)</f>
        <v>#DIV/0!</v>
      </c>
      <c r="I115" s="43"/>
      <c r="J115" s="43" t="e">
        <f>AVERAGE(P113:R113)</f>
        <v>#DIV/0!</v>
      </c>
      <c r="K115" s="43"/>
      <c r="L115" s="43" t="e">
        <f>AVERAGE(T113:V113)</f>
        <v>#DIV/0!</v>
      </c>
      <c r="M115" s="43"/>
      <c r="N115" s="43" t="e">
        <f>AVERAGE(X113:Z113)</f>
        <v>#DIV/0!</v>
      </c>
      <c r="O115" s="43"/>
      <c r="P115" s="43" t="e">
        <f>AVERAGE(AB113)</f>
        <v>#DIV/0!</v>
      </c>
      <c r="Q115" s="43"/>
      <c r="R115" s="43" t="e">
        <f>AVERAGE(AD113:AF113)</f>
        <v>#DIV/0!</v>
      </c>
      <c r="S115" s="43"/>
      <c r="T115" s="43" t="e">
        <f>AVERAGE(AH113)</f>
        <v>#DIV/0!</v>
      </c>
      <c r="U115" s="43"/>
      <c r="V115" s="43" t="e">
        <f>AVERAGE(AJ113)</f>
        <v>#DIV/0!</v>
      </c>
      <c r="W115" s="43"/>
      <c r="X115" s="43" t="e">
        <f>AVERAGE(AL113)</f>
        <v>#DIV/0!</v>
      </c>
      <c r="Y115" s="43"/>
      <c r="Z115" s="43" t="e">
        <f>AVERAGE(AN113:AP113)</f>
        <v>#DIV/0!</v>
      </c>
      <c r="AA115" s="43"/>
      <c r="AB115" s="43" t="e">
        <f>AVERAGE(AR113)</f>
        <v>#DIV/0!</v>
      </c>
      <c r="AC115" s="43"/>
      <c r="AD115" s="43" t="e">
        <f>AVERAGE(AT113:AV113)</f>
        <v>#DIV/0!</v>
      </c>
      <c r="AE115" s="43"/>
      <c r="AF115" s="43" t="e">
        <f>AVERAGE(AX113)</f>
        <v>#DIV/0!</v>
      </c>
      <c r="AG115" s="43"/>
      <c r="AH115" s="43" t="e">
        <f>AVERAGE(AZ113)</f>
        <v>#DIV/0!</v>
      </c>
      <c r="AI115" s="43"/>
      <c r="AJ115" s="43" t="e">
        <f>AVERAGE(BB113)</f>
        <v>#DIV/0!</v>
      </c>
      <c r="AK115" s="43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G115" s="68"/>
      <c r="BH115" s="68"/>
      <c r="BI115" s="68"/>
      <c r="BJ115" s="68"/>
      <c r="BK115" s="422"/>
      <c r="BL115" s="423"/>
      <c r="BM115" s="423"/>
      <c r="BN115" s="423"/>
      <c r="BO115" s="423"/>
      <c r="BP115" s="423"/>
      <c r="BQ115" s="423"/>
      <c r="BR115" s="423"/>
      <c r="BS115" s="99"/>
      <c r="CB115" s="42" t="s">
        <v>36</v>
      </c>
      <c r="CC115" s="42" t="s">
        <v>37</v>
      </c>
      <c r="CD115" s="42" t="s">
        <v>38</v>
      </c>
      <c r="CE115" s="42"/>
      <c r="CO115" s="42" t="str">
        <f>AP17</f>
        <v>1) Relacionar</v>
      </c>
      <c r="CP115" s="42"/>
    </row>
    <row r="116" spans="2:94" s="34" customFormat="1" ht="12.75" customHeight="1" x14ac:dyDescent="0.2">
      <c r="C116" s="430"/>
      <c r="D116" s="431"/>
      <c r="E116" s="431"/>
      <c r="F116" s="35"/>
      <c r="G116" s="12"/>
      <c r="H116" s="12"/>
      <c r="I116" s="12"/>
      <c r="J116" s="12"/>
      <c r="K116" s="12"/>
      <c r="L116" s="12"/>
      <c r="M116" s="33"/>
      <c r="N116" s="425"/>
      <c r="O116" s="426"/>
      <c r="P116" s="426"/>
      <c r="Q116" s="426"/>
      <c r="R116" s="426"/>
      <c r="S116" s="33"/>
      <c r="T116" s="36"/>
      <c r="U116" s="33"/>
      <c r="V116" s="425"/>
      <c r="W116" s="426"/>
      <c r="X116" s="426"/>
      <c r="Y116" s="426"/>
      <c r="Z116" s="426"/>
      <c r="AA116" s="33"/>
      <c r="AB116" s="36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E116" s="12"/>
      <c r="BF116" s="12"/>
      <c r="BJ116" s="52"/>
      <c r="BK116" s="52"/>
      <c r="BL116" s="52"/>
      <c r="BM116" s="52"/>
      <c r="BN116" s="52"/>
      <c r="BO116" s="52"/>
      <c r="BP116" s="52"/>
      <c r="BQ116" s="52"/>
      <c r="BR116" s="52"/>
      <c r="BS116" s="76"/>
      <c r="BT116" s="52"/>
      <c r="BU116" s="52"/>
      <c r="BV116" s="52"/>
      <c r="BW116" s="52"/>
      <c r="BX116" s="52"/>
      <c r="CO116" s="135" t="str">
        <f>AP18</f>
        <v>2) Interpretar</v>
      </c>
      <c r="CP116" s="135"/>
    </row>
    <row r="117" spans="2:94" s="34" customFormat="1" ht="12.75" customHeight="1" x14ac:dyDescent="0.2">
      <c r="C117" s="427" t="s">
        <v>46</v>
      </c>
      <c r="D117" s="428"/>
      <c r="E117" s="429"/>
      <c r="F117" s="43" t="e">
        <f>AVERAGE(F113:V113)</f>
        <v>#DIV/0!</v>
      </c>
      <c r="G117" s="44"/>
      <c r="H117" s="43" t="e">
        <f>AVERAGE(X113:AH113)</f>
        <v>#DIV/0!</v>
      </c>
      <c r="I117" s="43"/>
      <c r="J117" s="43" t="e">
        <f>AVERAGE(AJ113:AV113)</f>
        <v>#DIV/0!</v>
      </c>
      <c r="K117" s="43"/>
      <c r="L117" s="43" t="e">
        <f>AVERAGE(AX113:BB113)</f>
        <v>#DIV/0!</v>
      </c>
      <c r="M117" s="47"/>
      <c r="N117" s="46"/>
      <c r="O117" s="47"/>
      <c r="P117" s="46"/>
      <c r="Q117" s="33"/>
      <c r="R117" s="33"/>
      <c r="S117" s="33"/>
      <c r="T117" s="36"/>
      <c r="U117" s="33"/>
      <c r="V117" s="36"/>
      <c r="W117" s="33"/>
      <c r="X117" s="33"/>
      <c r="Y117" s="33"/>
      <c r="Z117" s="33"/>
      <c r="AA117" s="33"/>
      <c r="AB117" s="36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E117" s="12"/>
      <c r="BF117" s="12"/>
      <c r="BJ117" s="52"/>
      <c r="BK117" s="52"/>
      <c r="BL117" s="52"/>
      <c r="BM117" s="52"/>
      <c r="BN117" s="52"/>
      <c r="BO117" s="52"/>
      <c r="BP117" s="52"/>
      <c r="BQ117" s="52"/>
      <c r="BR117" s="52"/>
      <c r="BS117" s="76"/>
      <c r="BT117" s="52"/>
      <c r="BU117" s="52"/>
      <c r="BV117" s="52"/>
      <c r="BW117" s="52"/>
      <c r="BX117" s="52"/>
      <c r="CO117" s="135" t="str">
        <f>AP19</f>
        <v>3) Concluir</v>
      </c>
      <c r="CP117" s="135"/>
    </row>
    <row r="118" spans="2:94" s="34" customFormat="1" ht="12.75" customHeight="1" x14ac:dyDescent="0.2">
      <c r="C118" s="75"/>
      <c r="D118" s="12"/>
      <c r="E118" s="12"/>
      <c r="F118" s="35"/>
      <c r="G118" s="12"/>
      <c r="H118" s="12"/>
      <c r="I118" s="12"/>
      <c r="J118" s="12"/>
      <c r="K118" s="12"/>
      <c r="L118" s="12"/>
      <c r="M118" s="33"/>
      <c r="N118" s="36"/>
      <c r="O118" s="33"/>
      <c r="P118" s="33"/>
      <c r="Q118" s="33"/>
      <c r="R118" s="33"/>
      <c r="S118" s="33"/>
      <c r="T118" s="36"/>
      <c r="U118" s="33"/>
      <c r="V118" s="36"/>
      <c r="W118" s="33"/>
      <c r="X118" s="33"/>
      <c r="Y118" s="33"/>
      <c r="Z118" s="33"/>
      <c r="AA118" s="33"/>
      <c r="AB118" s="36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 t="s">
        <v>31</v>
      </c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E118" s="12"/>
      <c r="BF118" s="12"/>
      <c r="BJ118" s="52"/>
      <c r="BK118" s="52"/>
      <c r="BL118" s="52"/>
      <c r="BM118" s="52"/>
      <c r="BN118" s="52"/>
      <c r="BO118" s="52"/>
      <c r="BP118" s="52"/>
      <c r="BQ118" s="52"/>
      <c r="BR118" s="52"/>
      <c r="BS118" s="76"/>
      <c r="BT118" s="52"/>
      <c r="BU118" s="52"/>
      <c r="BV118" s="52"/>
      <c r="BW118" s="52"/>
      <c r="BX118" s="52"/>
      <c r="CO118" s="135" t="str">
        <f>AP20</f>
        <v>4) Reconocer</v>
      </c>
      <c r="CP118" s="135"/>
    </row>
    <row r="119" spans="2:94" ht="12.75" customHeight="1" x14ac:dyDescent="0.25">
      <c r="C119" s="427" t="s">
        <v>47</v>
      </c>
      <c r="D119" s="428"/>
      <c r="E119" s="429"/>
      <c r="F119" s="43" t="e">
        <f>AVERAGE(F113)</f>
        <v>#DIV/0!</v>
      </c>
      <c r="G119" s="44"/>
      <c r="H119" s="43" t="e">
        <f>AVERAGE(H113)</f>
        <v>#DIV/0!</v>
      </c>
      <c r="I119" s="43"/>
      <c r="J119" s="43" t="e">
        <f>AVERAGE(J113,AT113)</f>
        <v>#DIV/0!</v>
      </c>
      <c r="K119" s="43"/>
      <c r="L119" s="43" t="e">
        <f>AVERAGE(L113:P113,T113:V113,Z113,AF113:AJ113,AN113,AR113)</f>
        <v>#DIV/0!</v>
      </c>
      <c r="M119" s="43"/>
      <c r="N119" s="43" t="e">
        <f>AVERAGE(R113,AV113)</f>
        <v>#DIV/0!</v>
      </c>
      <c r="O119" s="43"/>
      <c r="P119" s="43" t="e">
        <f>AVERAGE(X113,AD113,AP113)</f>
        <v>#DIV/0!</v>
      </c>
      <c r="Q119" s="43"/>
      <c r="R119" s="43" t="e">
        <f>AVERAGE(AB113,AZ113)</f>
        <v>#DIV/0!</v>
      </c>
      <c r="S119" s="43"/>
      <c r="T119" s="43" t="e">
        <f>AVERAGE(AL113)</f>
        <v>#DIV/0!</v>
      </c>
      <c r="U119" s="43"/>
      <c r="V119" s="43" t="e">
        <f>AVERAGE(AX113,BB113)</f>
        <v>#DIV/0!</v>
      </c>
      <c r="W119" s="46"/>
      <c r="X119" s="46"/>
      <c r="Y119" s="46"/>
      <c r="Z119" s="46"/>
      <c r="AA119" s="46"/>
      <c r="AB119" s="46"/>
      <c r="BG119" s="68"/>
      <c r="BH119" s="68"/>
      <c r="BI119" s="68"/>
      <c r="BJ119" s="68"/>
      <c r="BK119" s="424"/>
      <c r="BL119" s="424"/>
      <c r="BM119" s="424"/>
      <c r="BN119" s="424"/>
      <c r="BO119" s="424"/>
      <c r="BP119" s="424"/>
      <c r="BQ119" s="424"/>
      <c r="BR119" s="424"/>
      <c r="BS119" s="100"/>
      <c r="CO119" s="42" t="str">
        <f>AP23</f>
        <v>5) Predecir</v>
      </c>
      <c r="CP119" s="42"/>
    </row>
    <row r="120" spans="2:94" ht="12.75" customHeight="1" x14ac:dyDescent="0.25">
      <c r="Q120" s="45"/>
      <c r="R120" s="45"/>
      <c r="S120" s="45"/>
      <c r="T120" s="45"/>
      <c r="U120" s="45"/>
      <c r="V120" s="45"/>
      <c r="W120" s="42"/>
      <c r="X120" s="42"/>
      <c r="AV120" t="s">
        <v>31</v>
      </c>
      <c r="BG120" s="68"/>
      <c r="BH120" s="68"/>
      <c r="BI120" s="68"/>
      <c r="BJ120" s="68"/>
      <c r="BK120" s="424"/>
      <c r="BL120" s="424"/>
      <c r="BM120" s="424"/>
      <c r="BN120" s="424"/>
      <c r="BO120" s="424"/>
      <c r="BP120" s="424"/>
      <c r="BQ120" s="424"/>
      <c r="BR120" s="424"/>
      <c r="BS120" s="100"/>
      <c r="CO120" s="42" t="str">
        <f>AP26</f>
        <v>6) Identificar</v>
      </c>
      <c r="CP120" s="42"/>
    </row>
    <row r="121" spans="2:94" ht="12.75" customHeight="1" x14ac:dyDescent="0.25">
      <c r="BG121" s="68"/>
      <c r="BH121" s="68"/>
      <c r="BI121" s="68"/>
      <c r="BJ121" s="68"/>
      <c r="BK121" s="424"/>
      <c r="BL121" s="424"/>
      <c r="BM121" s="424"/>
      <c r="BN121" s="424"/>
      <c r="BO121" s="424"/>
      <c r="BP121" s="424"/>
      <c r="BQ121" s="424"/>
      <c r="BR121" s="424"/>
      <c r="BS121" s="100"/>
      <c r="CO121" s="42" t="str">
        <f>AP28</f>
        <v>7) Explicar</v>
      </c>
      <c r="CP121" s="42"/>
    </row>
    <row r="122" spans="2:94" ht="12.75" customHeight="1" x14ac:dyDescent="0.2">
      <c r="CO122" s="42" t="str">
        <f>AP33</f>
        <v>8) Analizar</v>
      </c>
      <c r="CP122" s="42"/>
    </row>
    <row r="123" spans="2:94" ht="12.75" customHeight="1" x14ac:dyDescent="0.25">
      <c r="BG123" s="421"/>
      <c r="BH123" s="421"/>
      <c r="BI123" s="421"/>
      <c r="BJ123" s="421"/>
      <c r="BK123" s="69"/>
      <c r="BL123" s="70"/>
      <c r="BM123" s="69"/>
      <c r="BN123" s="70"/>
      <c r="BO123" s="69"/>
      <c r="BP123" s="70"/>
      <c r="BQ123" s="69"/>
      <c r="BR123" s="70"/>
      <c r="BS123" s="101"/>
      <c r="CO123" s="42" t="str">
        <f>AP39</f>
        <v>9) Comunicar</v>
      </c>
      <c r="CP123" s="42"/>
    </row>
    <row r="124" spans="2:94" ht="12.75" customHeight="1" x14ac:dyDescent="0.25">
      <c r="P124" t="s">
        <v>31</v>
      </c>
      <c r="BG124" s="421"/>
      <c r="BH124" s="421"/>
      <c r="BI124" s="421"/>
      <c r="BJ124" s="421"/>
      <c r="BK124" s="69"/>
      <c r="BL124" s="70"/>
      <c r="BM124" s="69"/>
      <c r="BN124" s="70"/>
      <c r="BO124" s="69"/>
      <c r="BP124" s="70"/>
      <c r="BQ124" s="69"/>
      <c r="BR124" s="70"/>
      <c r="BS124" s="101"/>
    </row>
    <row r="125" spans="2:94" ht="12.75" customHeight="1" x14ac:dyDescent="0.25">
      <c r="BG125" s="421"/>
      <c r="BH125" s="421"/>
      <c r="BI125" s="421"/>
      <c r="BJ125" s="421"/>
      <c r="BK125" s="69"/>
      <c r="BL125" s="70"/>
      <c r="BM125" s="69"/>
      <c r="BN125" s="70"/>
      <c r="BO125" s="69"/>
      <c r="BP125" s="70"/>
      <c r="BQ125" s="69"/>
      <c r="BR125" s="70"/>
      <c r="BS125" s="101"/>
    </row>
  </sheetData>
  <sheetProtection password="88B8" sheet="1" scenarios="1" selectLockedCells="1"/>
  <dataConsolidate/>
  <mergeCells count="163">
    <mergeCell ref="BG123:BJ123"/>
    <mergeCell ref="BG124:BJ124"/>
    <mergeCell ref="BG125:BJ125"/>
    <mergeCell ref="C117:E117"/>
    <mergeCell ref="C119:E119"/>
    <mergeCell ref="BK119:BL121"/>
    <mergeCell ref="BM119:BN121"/>
    <mergeCell ref="BO119:BP121"/>
    <mergeCell ref="BQ119:BR121"/>
    <mergeCell ref="C111:D111"/>
    <mergeCell ref="C112:E112"/>
    <mergeCell ref="C113:E113"/>
    <mergeCell ref="C115:E115"/>
    <mergeCell ref="BK115:BR115"/>
    <mergeCell ref="C116:E116"/>
    <mergeCell ref="N116:R116"/>
    <mergeCell ref="V116:Z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3:D83"/>
    <mergeCell ref="CO83:CQ83"/>
    <mergeCell ref="C84:D84"/>
    <mergeCell ref="CO84:CQ84"/>
    <mergeCell ref="C85:D85"/>
    <mergeCell ref="C86:D86"/>
    <mergeCell ref="C80:D80"/>
    <mergeCell ref="CO80:CQ80"/>
    <mergeCell ref="C81:D81"/>
    <mergeCell ref="CO81:CQ81"/>
    <mergeCell ref="C82:D82"/>
    <mergeCell ref="CO82:CQ82"/>
    <mergeCell ref="C75:D75"/>
    <mergeCell ref="C76:D76"/>
    <mergeCell ref="C77:D77"/>
    <mergeCell ref="C78:D78"/>
    <mergeCell ref="CO78:CQ78"/>
    <mergeCell ref="C79:D79"/>
    <mergeCell ref="CO79:CQ79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BX60:BX63"/>
    <mergeCell ref="BK61:BL61"/>
    <mergeCell ref="BM61:BN61"/>
    <mergeCell ref="BO61:BP61"/>
    <mergeCell ref="BQ61:BR61"/>
    <mergeCell ref="BK62:BL62"/>
    <mergeCell ref="BM62:BN62"/>
    <mergeCell ref="BO62:BP62"/>
    <mergeCell ref="BQ62:BR62"/>
    <mergeCell ref="BM60:BN60"/>
    <mergeCell ref="BO60:BP60"/>
    <mergeCell ref="BQ60:BR60"/>
    <mergeCell ref="BU60:BU63"/>
    <mergeCell ref="BV60:BV63"/>
    <mergeCell ref="BW60:BW63"/>
    <mergeCell ref="F60:BC60"/>
    <mergeCell ref="BD60:BD63"/>
    <mergeCell ref="BE60:BE63"/>
    <mergeCell ref="BF60:BF63"/>
    <mergeCell ref="BG60:BG63"/>
    <mergeCell ref="BK60:BL60"/>
    <mergeCell ref="D52:N52"/>
    <mergeCell ref="P52:AF52"/>
    <mergeCell ref="F53:BF53"/>
    <mergeCell ref="F58:P58"/>
    <mergeCell ref="BK59:BR59"/>
    <mergeCell ref="BU59:BX59"/>
    <mergeCell ref="D44:E44"/>
    <mergeCell ref="D45:E45"/>
    <mergeCell ref="BK47:BR48"/>
    <mergeCell ref="BK49:BL51"/>
    <mergeCell ref="BM49:BN51"/>
    <mergeCell ref="BO49:BP51"/>
    <mergeCell ref="BQ49:BR51"/>
    <mergeCell ref="D39:V39"/>
    <mergeCell ref="X39:AN41"/>
    <mergeCell ref="AP39:BB39"/>
    <mergeCell ref="D40:V40"/>
    <mergeCell ref="AP40:BB40"/>
    <mergeCell ref="D41:V41"/>
    <mergeCell ref="AP41:BB41"/>
    <mergeCell ref="D37:V38"/>
    <mergeCell ref="AP37:BB37"/>
    <mergeCell ref="AP38:BB38"/>
    <mergeCell ref="AP28:BB28"/>
    <mergeCell ref="D29:V30"/>
    <mergeCell ref="AP29:BB29"/>
    <mergeCell ref="AP30:BB32"/>
    <mergeCell ref="D31:V31"/>
    <mergeCell ref="D32:V32"/>
    <mergeCell ref="X32:AN38"/>
    <mergeCell ref="D33:V33"/>
    <mergeCell ref="AP33:BB33"/>
    <mergeCell ref="D34:V35"/>
    <mergeCell ref="D26:V27"/>
    <mergeCell ref="X26:AN31"/>
    <mergeCell ref="AP26:BB26"/>
    <mergeCell ref="AP27:BB27"/>
    <mergeCell ref="D28:V28"/>
    <mergeCell ref="AP34:BB34"/>
    <mergeCell ref="AP35:BB35"/>
    <mergeCell ref="D36:V36"/>
    <mergeCell ref="AP36:BB36"/>
    <mergeCell ref="B15:BB15"/>
    <mergeCell ref="D16:V16"/>
    <mergeCell ref="W16:AN16"/>
    <mergeCell ref="AP16:BB16"/>
    <mergeCell ref="D17:V19"/>
    <mergeCell ref="X17:AN25"/>
    <mergeCell ref="AP17:BB17"/>
    <mergeCell ref="AP18:BB18"/>
    <mergeCell ref="AP19:BB19"/>
    <mergeCell ref="D20:V21"/>
    <mergeCell ref="AP20:BB22"/>
    <mergeCell ref="D22:V23"/>
    <mergeCell ref="AP23:BB23"/>
    <mergeCell ref="D24:V25"/>
    <mergeCell ref="AP24:BB25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F113:BF114">
    <cfRule type="cellIs" dxfId="63" priority="57" stopIfTrue="1" operator="greaterThanOrEqual">
      <formula>3.95</formula>
    </cfRule>
    <cfRule type="cellIs" dxfId="62" priority="58" stopIfTrue="1" operator="between">
      <formula>2.05</formula>
      <formula>3.94</formula>
    </cfRule>
    <cfRule type="cellIs" dxfId="61" priority="59" stopIfTrue="1" operator="lessThanOrEqual">
      <formula>2</formula>
    </cfRule>
  </conditionalFormatting>
  <conditionalFormatting sqref="BF64:BF110">
    <cfRule type="cellIs" dxfId="60" priority="54" stopIfTrue="1" operator="greaterThanOrEqual">
      <formula>3.95</formula>
    </cfRule>
    <cfRule type="cellIs" dxfId="59" priority="55" stopIfTrue="1" operator="between">
      <formula>2.05</formula>
      <formula>3.94</formula>
    </cfRule>
    <cfRule type="cellIs" dxfId="58" priority="56" stopIfTrue="1" operator="lessThanOrEqual">
      <formula>2</formula>
    </cfRule>
  </conditionalFormatting>
  <conditionalFormatting sqref="F64:F110">
    <cfRule type="cellIs" dxfId="57" priority="24" stopIfTrue="1" operator="equal">
      <formula>$F$61</formula>
    </cfRule>
    <cfRule type="cellIs" dxfId="56" priority="25" stopIfTrue="1" operator="notEqual">
      <formula>$F$61</formula>
    </cfRule>
  </conditionalFormatting>
  <conditionalFormatting sqref="H64:H110">
    <cfRule type="cellIs" dxfId="55" priority="26" stopIfTrue="1" operator="equal">
      <formula>$H$61</formula>
    </cfRule>
    <cfRule type="cellIs" dxfId="54" priority="27" stopIfTrue="1" operator="notEqual">
      <formula>$H$61</formula>
    </cfRule>
  </conditionalFormatting>
  <conditionalFormatting sqref="L64:L110">
    <cfRule type="cellIs" dxfId="53" priority="28" stopIfTrue="1" operator="equal">
      <formula>$L$61</formula>
    </cfRule>
    <cfRule type="cellIs" dxfId="52" priority="29" stopIfTrue="1" operator="notEqual">
      <formula>$L$61</formula>
    </cfRule>
  </conditionalFormatting>
  <conditionalFormatting sqref="N64:N110">
    <cfRule type="cellIs" dxfId="51" priority="30" stopIfTrue="1" operator="equal">
      <formula>$N$61</formula>
    </cfRule>
    <cfRule type="cellIs" dxfId="50" priority="31" stopIfTrue="1" operator="notEqual">
      <formula>$N$61</formula>
    </cfRule>
  </conditionalFormatting>
  <conditionalFormatting sqref="P64:P110">
    <cfRule type="cellIs" dxfId="49" priority="32" stopIfTrue="1" operator="notEqual">
      <formula>$P$61</formula>
    </cfRule>
    <cfRule type="cellIs" dxfId="48" priority="33" stopIfTrue="1" operator="equal">
      <formula>$P$61</formula>
    </cfRule>
  </conditionalFormatting>
  <conditionalFormatting sqref="R64:R110">
    <cfRule type="cellIs" dxfId="47" priority="34" stopIfTrue="1" operator="equal">
      <formula>$R$61</formula>
    </cfRule>
    <cfRule type="cellIs" dxfId="46" priority="35" stopIfTrue="1" operator="notEqual">
      <formula>$R$61</formula>
    </cfRule>
  </conditionalFormatting>
  <conditionalFormatting sqref="T64:T110">
    <cfRule type="cellIs" dxfId="45" priority="36" stopIfTrue="1" operator="equal">
      <formula>$T$61</formula>
    </cfRule>
    <cfRule type="cellIs" dxfId="44" priority="37" stopIfTrue="1" operator="notEqual">
      <formula>$T$61</formula>
    </cfRule>
  </conditionalFormatting>
  <conditionalFormatting sqref="V64:V110">
    <cfRule type="cellIs" dxfId="43" priority="38" stopIfTrue="1" operator="equal">
      <formula>$V$61</formula>
    </cfRule>
    <cfRule type="cellIs" dxfId="42" priority="39" stopIfTrue="1" operator="notEqual">
      <formula>$V$61</formula>
    </cfRule>
  </conditionalFormatting>
  <conditionalFormatting sqref="Z64:Z110">
    <cfRule type="cellIs" dxfId="41" priority="40" stopIfTrue="1" operator="equal">
      <formula>$Z$61</formula>
    </cfRule>
    <cfRule type="cellIs" dxfId="40" priority="41" stopIfTrue="1" operator="notEqual">
      <formula>$Z$61</formula>
    </cfRule>
  </conditionalFormatting>
  <conditionalFormatting sqref="AF64:AF110">
    <cfRule type="cellIs" dxfId="39" priority="42" stopIfTrue="1" operator="equal">
      <formula>$AF$61</formula>
    </cfRule>
    <cfRule type="cellIs" dxfId="38" priority="43" stopIfTrue="1" operator="notEqual">
      <formula>$AF$61</formula>
    </cfRule>
  </conditionalFormatting>
  <conditionalFormatting sqref="AH64:AH110">
    <cfRule type="cellIs" dxfId="37" priority="44" stopIfTrue="1" operator="equal">
      <formula>$AH$61</formula>
    </cfRule>
    <cfRule type="cellIs" dxfId="36" priority="45" stopIfTrue="1" operator="notEqual">
      <formula>$AH$61</formula>
    </cfRule>
  </conditionalFormatting>
  <conditionalFormatting sqref="AJ64:AJ110">
    <cfRule type="cellIs" dxfId="35" priority="46" stopIfTrue="1" operator="equal">
      <formula>$AJ$61</formula>
    </cfRule>
    <cfRule type="cellIs" dxfId="34" priority="47" stopIfTrue="1" operator="notEqual">
      <formula>$AJ$61</formula>
    </cfRule>
  </conditionalFormatting>
  <conditionalFormatting sqref="AL64:AL110">
    <cfRule type="cellIs" dxfId="33" priority="48" stopIfTrue="1" operator="equal">
      <formula>$AL$61</formula>
    </cfRule>
    <cfRule type="cellIs" dxfId="32" priority="49" stopIfTrue="1" operator="notEqual">
      <formula>$AL$61</formula>
    </cfRule>
  </conditionalFormatting>
  <conditionalFormatting sqref="AP64:AP110">
    <cfRule type="cellIs" dxfId="31" priority="50" stopIfTrue="1" operator="equal">
      <formula>$AP$61</formula>
    </cfRule>
    <cfRule type="cellIs" dxfId="30" priority="51" stopIfTrue="1" operator="notEqual">
      <formula>$AP$61</formula>
    </cfRule>
  </conditionalFormatting>
  <conditionalFormatting sqref="AT64:AT110">
    <cfRule type="cellIs" dxfId="29" priority="52" stopIfTrue="1" operator="equal">
      <formula>$AT$61</formula>
    </cfRule>
    <cfRule type="cellIs" dxfId="28" priority="53" stopIfTrue="1" operator="notEqual">
      <formula>$AT$61</formula>
    </cfRule>
  </conditionalFormatting>
  <conditionalFormatting sqref="BG112:BI113">
    <cfRule type="cellIs" dxfId="27" priority="21" stopIfTrue="1" operator="greaterThanOrEqual">
      <formula>3.95</formula>
    </cfRule>
    <cfRule type="cellIs" dxfId="26" priority="22" stopIfTrue="1" operator="between">
      <formula>2.05</formula>
      <formula>3.94</formula>
    </cfRule>
    <cfRule type="cellIs" dxfId="25" priority="23" stopIfTrue="1" operator="lessThanOrEqual">
      <formula>2</formula>
    </cfRule>
  </conditionalFormatting>
  <conditionalFormatting sqref="J64:J110">
    <cfRule type="cellIs" dxfId="24" priority="19" stopIfTrue="1" operator="equal">
      <formula>$J$61</formula>
    </cfRule>
    <cfRule type="cellIs" dxfId="23" priority="20" stopIfTrue="1" operator="notEqual">
      <formula>$J$61</formula>
    </cfRule>
  </conditionalFormatting>
  <conditionalFormatting sqref="X64:X110">
    <cfRule type="cellIs" dxfId="22" priority="17" stopIfTrue="1" operator="equal">
      <formula>$X$61</formula>
    </cfRule>
    <cfRule type="cellIs" dxfId="21" priority="18" stopIfTrue="1" operator="notEqual">
      <formula>$X$61</formula>
    </cfRule>
  </conditionalFormatting>
  <conditionalFormatting sqref="BB64:BB110">
    <cfRule type="cellIs" dxfId="20" priority="15" stopIfTrue="1" operator="equal">
      <formula>$BB$61</formula>
    </cfRule>
    <cfRule type="cellIs" dxfId="19" priority="16" stopIfTrue="1" operator="notEqual">
      <formula>$BB$61</formula>
    </cfRule>
  </conditionalFormatting>
  <conditionalFormatting sqref="AB64:AB110">
    <cfRule type="cellIs" dxfId="18" priority="13" stopIfTrue="1" operator="equal">
      <formula>2</formula>
    </cfRule>
    <cfRule type="cellIs" dxfId="17" priority="14" stopIfTrue="1" operator="notEqual">
      <formula>2</formula>
    </cfRule>
  </conditionalFormatting>
  <conditionalFormatting sqref="AX64:AX110">
    <cfRule type="cellIs" dxfId="16" priority="11" stopIfTrue="1" operator="equal">
      <formula>2</formula>
    </cfRule>
    <cfRule type="cellIs" dxfId="15" priority="12" stopIfTrue="1" operator="notEqual">
      <formula>2</formula>
    </cfRule>
  </conditionalFormatting>
  <conditionalFormatting sqref="AZ64:AZ110">
    <cfRule type="cellIs" dxfId="14" priority="9" stopIfTrue="1" operator="equal">
      <formula>2</formula>
    </cfRule>
    <cfRule type="cellIs" dxfId="13" priority="10" stopIfTrue="1" operator="notEqual">
      <formula>2</formula>
    </cfRule>
  </conditionalFormatting>
  <conditionalFormatting sqref="AD64:AD110">
    <cfRule type="cellIs" dxfId="12" priority="7" stopIfTrue="1" operator="equal">
      <formula>$AD$61</formula>
    </cfRule>
    <cfRule type="cellIs" dxfId="11" priority="8" stopIfTrue="1" operator="notEqual">
      <formula>$AD$61</formula>
    </cfRule>
  </conditionalFormatting>
  <conditionalFormatting sqref="AN64:AN110">
    <cfRule type="cellIs" dxfId="10" priority="5" stopIfTrue="1" operator="equal">
      <formula>$AN$61</formula>
    </cfRule>
    <cfRule type="cellIs" dxfId="9" priority="6" stopIfTrue="1" operator="notEqual">
      <formula>$AN$61</formula>
    </cfRule>
  </conditionalFormatting>
  <conditionalFormatting sqref="AR64:AR110">
    <cfRule type="cellIs" dxfId="8" priority="3" stopIfTrue="1" operator="equal">
      <formula>$AR$61</formula>
    </cfRule>
    <cfRule type="cellIs" dxfId="7" priority="4" stopIfTrue="1" operator="notEqual">
      <formula>$AR$61</formula>
    </cfRule>
  </conditionalFormatting>
  <conditionalFormatting sqref="AV64:AV110">
    <cfRule type="cellIs" dxfId="6" priority="1" stopIfTrue="1" operator="equal">
      <formula>$AV$61</formula>
    </cfRule>
    <cfRule type="cellIs" dxfId="5" priority="2" stopIfTrue="1" operator="notEqual">
      <formula>$AV$61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64:AA110">
      <formula1>0</formula1>
      <formula2>2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64:W110">
      <formula1>0</formula1>
      <formula2>2.5</formula2>
    </dataValidation>
    <dataValidation type="list" allowBlank="1" showInputMessage="1" showErrorMessage="1" errorTitle="ERROR" error="SOLO SE ADMITEN LAS ALTERNATIVAS: A, B, C y D." sqref="BB64:BB110 P64:P110 AD64:AD110 N64:N110 AN64:AN110 AT64:AT110 L64:L110 AP64:AP110 J64:J110 AL64:AL110 AJ64:AJ110 AH64:AH110 AF64:AF110 X64:X110 F64:F110 R64:R110 Z64:Z110 V64:V110 T64:T110 AR64:AR110 AV64:AV110 H64:H110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64:E110">
      <formula1>$CC$14:$CC$15</formula1>
    </dataValidation>
    <dataValidation type="list" allowBlank="1" showInputMessage="1" showErrorMessage="1" errorTitle="ERROR" error="PREGUNTA ABIERTA, SOLO SE ADMITEN LOS VALORES NUMÉRICOS: 0, 1 Y 2." sqref="AZ64:AZ110 AX64:AX110 AB64:AB110">
      <formula1>$L$9:$L$11</formula1>
    </dataValidation>
  </dataValidations>
  <pageMargins left="0.14000000000000001" right="0.27" top="0.19" bottom="0.2" header="0.16" footer="0.28999999999999998"/>
  <pageSetup paperSize="258" scale="23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CD128"/>
  <sheetViews>
    <sheetView showGridLines="0" topLeftCell="A6" zoomScale="59" zoomScaleNormal="59" workbookViewId="0">
      <selection activeCell="D8" sqref="D8:G8"/>
    </sheetView>
  </sheetViews>
  <sheetFormatPr baseColWidth="10" defaultColWidth="9.140625" defaultRowHeight="12.75" x14ac:dyDescent="0.2"/>
  <cols>
    <col min="2" max="2" width="29.140625" customWidth="1"/>
    <col min="3" max="4" width="22.28515625" customWidth="1"/>
    <col min="5" max="5" width="22.28515625" style="16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16" customWidth="1"/>
    <col min="11" max="11" width="16.42578125" style="16" customWidth="1"/>
    <col min="12" max="12" width="8.5703125" style="16" customWidth="1"/>
    <col min="13" max="13" width="5.85546875" style="16" customWidth="1"/>
    <col min="14" max="20" width="7" style="16" customWidth="1"/>
    <col min="21" max="25" width="7.28515625" style="16" customWidth="1"/>
    <col min="26" max="26" width="7.28515625" customWidth="1"/>
    <col min="27" max="29" width="7.28515625" style="48" customWidth="1"/>
    <col min="30" max="31" width="5.85546875" style="48" customWidth="1"/>
    <col min="32" max="32" width="7.28515625" style="48" customWidth="1"/>
    <col min="33" max="33" width="29.5703125" style="48" customWidth="1"/>
    <col min="34" max="34" width="35.5703125" style="48" customWidth="1"/>
    <col min="35" max="35" width="17.7109375" style="48" customWidth="1"/>
    <col min="36" max="36" width="17.7109375" style="189" customWidth="1"/>
    <col min="37" max="38" width="17.7109375" style="48" customWidth="1"/>
    <col min="39" max="39" width="18.85546875" style="48" customWidth="1"/>
    <col min="40" max="40" width="8.140625" style="48" customWidth="1"/>
    <col min="41" max="41" width="28.7109375" style="48" customWidth="1"/>
    <col min="42" max="42" width="17.5703125" style="48" customWidth="1"/>
    <col min="43" max="44" width="19.42578125" style="48" customWidth="1"/>
    <col min="45" max="45" width="15.140625" style="48" bestFit="1" customWidth="1"/>
    <col min="46" max="47" width="12.42578125" style="48" bestFit="1" customWidth="1"/>
    <col min="48" max="50" width="17.42578125" customWidth="1"/>
    <col min="51" max="51" width="13.42578125" customWidth="1"/>
    <col min="52" max="52" width="5.5703125" customWidth="1"/>
    <col min="56" max="56" width="46.140625" customWidth="1"/>
    <col min="57" max="57" width="10.7109375" customWidth="1"/>
    <col min="58" max="58" width="10.28515625" customWidth="1"/>
    <col min="59" max="59" width="10.7109375" customWidth="1"/>
    <col min="60" max="60" width="10.28515625" customWidth="1"/>
    <col min="61" max="61" width="10.7109375" customWidth="1"/>
    <col min="62" max="62" width="10.28515625" customWidth="1"/>
    <col min="63" max="63" width="10.7109375" customWidth="1"/>
    <col min="64" max="64" width="10.28515625" customWidth="1"/>
    <col min="65" max="65" width="10.7109375" customWidth="1"/>
    <col min="66" max="66" width="10.28515625" customWidth="1"/>
    <col min="67" max="69" width="10" customWidth="1"/>
    <col min="70" max="77" width="11.7109375" bestFit="1" customWidth="1"/>
    <col min="78" max="79" width="11.5703125" bestFit="1" customWidth="1"/>
  </cols>
  <sheetData>
    <row r="2" spans="2:64" ht="12.75" customHeight="1" x14ac:dyDescent="0.2">
      <c r="C2" s="382"/>
      <c r="D2" s="382"/>
      <c r="E2" s="382"/>
      <c r="F2" s="382"/>
      <c r="G2" s="382"/>
      <c r="H2" s="382"/>
      <c r="I2" s="382"/>
      <c r="J2" s="382"/>
    </row>
    <row r="3" spans="2:64" ht="12.75" customHeight="1" x14ac:dyDescent="0.2">
      <c r="C3" s="386"/>
      <c r="D3" s="387"/>
      <c r="E3" s="387"/>
      <c r="F3" s="387"/>
      <c r="G3" s="387"/>
      <c r="H3" s="387"/>
      <c r="I3" s="387"/>
      <c r="J3" s="387"/>
    </row>
    <row r="4" spans="2:64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4" ht="23.25" customHeight="1" thickBot="1" x14ac:dyDescent="0.25">
      <c r="C5" s="588" t="s">
        <v>175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BC5" s="190"/>
      <c r="BD5" s="190"/>
      <c r="BE5" s="191"/>
      <c r="BF5" s="191"/>
      <c r="BG5" s="191"/>
      <c r="BH5" s="191"/>
      <c r="BI5" s="191"/>
      <c r="BJ5" s="191"/>
      <c r="BK5" s="191"/>
      <c r="BL5" s="191"/>
    </row>
    <row r="6" spans="2:64" ht="47.25" customHeight="1" x14ac:dyDescent="0.2">
      <c r="C6" s="2"/>
      <c r="D6" s="2"/>
      <c r="E6" s="14"/>
      <c r="F6" s="2"/>
      <c r="G6" s="2"/>
      <c r="I6" s="12"/>
      <c r="J6" s="33"/>
      <c r="K6" s="33"/>
      <c r="L6" s="192"/>
      <c r="AI6" s="589" t="s">
        <v>172</v>
      </c>
      <c r="AJ6" s="590"/>
      <c r="BC6" s="190"/>
      <c r="BD6" s="190"/>
      <c r="BE6" s="591" t="s">
        <v>97</v>
      </c>
      <c r="BF6" s="592"/>
      <c r="BG6" s="592"/>
      <c r="BH6" s="592"/>
      <c r="BI6" s="592"/>
      <c r="BJ6" s="592"/>
      <c r="BK6" s="592"/>
      <c r="BL6" s="593"/>
    </row>
    <row r="7" spans="2:64" ht="25.5" customHeight="1" thickBot="1" x14ac:dyDescent="0.25">
      <c r="B7" s="3"/>
      <c r="C7" s="193" t="s">
        <v>98</v>
      </c>
      <c r="D7" s="597"/>
      <c r="E7" s="597"/>
      <c r="F7" s="597"/>
      <c r="G7" s="597"/>
      <c r="H7" s="60"/>
      <c r="I7" s="30"/>
      <c r="J7" s="30"/>
      <c r="K7" s="194"/>
      <c r="L7" s="192"/>
      <c r="AI7" s="303" t="s">
        <v>99</v>
      </c>
      <c r="AJ7" s="304" t="s">
        <v>100</v>
      </c>
      <c r="BC7" s="190"/>
      <c r="BD7" s="195"/>
      <c r="BE7" s="594"/>
      <c r="BF7" s="595"/>
      <c r="BG7" s="595"/>
      <c r="BH7" s="595"/>
      <c r="BI7" s="595"/>
      <c r="BJ7" s="595"/>
      <c r="BK7" s="595"/>
      <c r="BL7" s="596"/>
    </row>
    <row r="8" spans="2:64" ht="27" customHeight="1" x14ac:dyDescent="0.2">
      <c r="B8" s="3"/>
      <c r="C8" s="193" t="s">
        <v>1</v>
      </c>
      <c r="D8" s="556"/>
      <c r="E8" s="557"/>
      <c r="F8" s="557"/>
      <c r="G8" s="558"/>
      <c r="H8" s="73"/>
      <c r="I8" s="30"/>
      <c r="J8" s="30"/>
      <c r="K8" s="194"/>
      <c r="L8" s="192"/>
      <c r="M8" s="30"/>
      <c r="N8" s="30"/>
      <c r="O8" s="30"/>
      <c r="P8" s="30"/>
      <c r="Q8" s="30"/>
      <c r="R8" s="30"/>
      <c r="S8" s="30"/>
      <c r="T8" s="30"/>
      <c r="U8" s="30"/>
      <c r="V8" s="30"/>
      <c r="AI8" s="303">
        <v>1</v>
      </c>
      <c r="AJ8" s="305" t="str">
        <f>IFERROR(AVERAGEIF(BF21:BF23,"&gt;=0"),"")</f>
        <v/>
      </c>
      <c r="BC8" s="196"/>
      <c r="BD8" s="197"/>
      <c r="BE8" s="559" t="s">
        <v>49</v>
      </c>
      <c r="BF8" s="560"/>
      <c r="BG8" s="565" t="s">
        <v>53</v>
      </c>
      <c r="BH8" s="566"/>
      <c r="BI8" s="571" t="s">
        <v>50</v>
      </c>
      <c r="BJ8" s="571"/>
      <c r="BK8" s="574" t="s">
        <v>54</v>
      </c>
      <c r="BL8" s="575"/>
    </row>
    <row r="9" spans="2:64" ht="27" customHeight="1" x14ac:dyDescent="0.2">
      <c r="B9" s="3"/>
      <c r="C9" s="193" t="s">
        <v>3</v>
      </c>
      <c r="D9" s="580">
        <f ca="1">TODAY()</f>
        <v>42450</v>
      </c>
      <c r="E9" s="581"/>
      <c r="F9" s="581"/>
      <c r="G9" s="582"/>
      <c r="H9" s="73"/>
      <c r="I9" s="30"/>
      <c r="J9" s="30"/>
      <c r="K9" s="194"/>
      <c r="L9" s="192"/>
      <c r="M9" s="30"/>
      <c r="N9" s="30"/>
      <c r="O9" s="30"/>
      <c r="P9" s="30"/>
      <c r="Q9" s="30"/>
      <c r="R9" s="30"/>
      <c r="S9" s="30"/>
      <c r="T9" s="30"/>
      <c r="U9" s="30"/>
      <c r="V9" s="30"/>
      <c r="AI9" s="303">
        <v>2</v>
      </c>
      <c r="AJ9" s="305" t="str">
        <f>IFERROR(AVERAGEIF(BG21:BG23,"&gt;=0"),"")</f>
        <v/>
      </c>
      <c r="BC9" s="196"/>
      <c r="BD9" s="197"/>
      <c r="BE9" s="561"/>
      <c r="BF9" s="562"/>
      <c r="BG9" s="567"/>
      <c r="BH9" s="568"/>
      <c r="BI9" s="572"/>
      <c r="BJ9" s="572"/>
      <c r="BK9" s="576"/>
      <c r="BL9" s="577"/>
    </row>
    <row r="10" spans="2:64" ht="27" customHeight="1" thickBot="1" x14ac:dyDescent="0.25">
      <c r="B10" s="3"/>
      <c r="C10" s="583" t="s">
        <v>101</v>
      </c>
      <c r="D10" s="584"/>
      <c r="E10" s="585"/>
      <c r="F10" s="586" t="e">
        <f>SUM('4º básico A'!F10:H10,#REF!,'4º básico C'!F10:H10)</f>
        <v>#REF!</v>
      </c>
      <c r="G10" s="587"/>
      <c r="H10" s="198"/>
      <c r="I10" s="30"/>
      <c r="J10" s="30"/>
      <c r="K10" s="194"/>
      <c r="L10" s="192"/>
      <c r="M10" s="30"/>
      <c r="N10" s="30"/>
      <c r="O10" s="30"/>
      <c r="P10" s="30"/>
      <c r="Q10" s="30"/>
      <c r="R10" s="30"/>
      <c r="S10" s="30"/>
      <c r="T10" s="30"/>
      <c r="U10" s="30"/>
      <c r="V10" s="30"/>
      <c r="AI10" s="306">
        <v>3</v>
      </c>
      <c r="AJ10" s="307" t="str">
        <f>IFERROR(AVERAGEIF(BH21:BH23,"&gt;=0"),"")</f>
        <v/>
      </c>
      <c r="BC10" s="196"/>
      <c r="BD10" s="197"/>
      <c r="BE10" s="563"/>
      <c r="BF10" s="564"/>
      <c r="BG10" s="569"/>
      <c r="BH10" s="570"/>
      <c r="BI10" s="573"/>
      <c r="BJ10" s="573"/>
      <c r="BK10" s="578"/>
      <c r="BL10" s="579"/>
    </row>
    <row r="11" spans="2:64" ht="34.5" customHeight="1" thickBot="1" x14ac:dyDescent="0.25">
      <c r="B11" s="3"/>
      <c r="C11" s="583" t="s">
        <v>102</v>
      </c>
      <c r="D11" s="584"/>
      <c r="E11" s="585"/>
      <c r="F11" s="586" t="e">
        <f>SUM('4º básico A'!F11:H11,#REF!,'4º básico C'!F11:H11)</f>
        <v>#REF!</v>
      </c>
      <c r="G11" s="587"/>
      <c r="H11" s="73"/>
      <c r="I11" s="30" t="s">
        <v>31</v>
      </c>
      <c r="J11" s="30"/>
      <c r="K11" s="30"/>
      <c r="L11" s="19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29"/>
      <c r="AA11" s="49"/>
      <c r="AB11" s="49"/>
      <c r="AC11" s="49"/>
      <c r="AD11" s="49"/>
      <c r="AE11" s="49"/>
      <c r="AF11" s="49"/>
      <c r="AG11" s="49"/>
      <c r="AH11" s="49"/>
      <c r="AI11" s="303">
        <v>4</v>
      </c>
      <c r="AJ11" s="305" t="str">
        <f>IFERROR(AVERAGEIF(BI21:BI23,"&gt;=0"),"")</f>
        <v/>
      </c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BC11" s="196"/>
      <c r="BD11" s="197"/>
      <c r="BE11" s="199" t="s">
        <v>52</v>
      </c>
      <c r="BF11" s="200" t="s">
        <v>10</v>
      </c>
      <c r="BG11" s="201" t="s">
        <v>52</v>
      </c>
      <c r="BH11" s="202" t="s">
        <v>10</v>
      </c>
      <c r="BI11" s="203" t="s">
        <v>52</v>
      </c>
      <c r="BJ11" s="204" t="s">
        <v>10</v>
      </c>
      <c r="BK11" s="205" t="s">
        <v>52</v>
      </c>
      <c r="BL11" s="206" t="s">
        <v>10</v>
      </c>
    </row>
    <row r="12" spans="2:64" ht="25.5" customHeight="1" thickBot="1" x14ac:dyDescent="0.25">
      <c r="B12" s="3"/>
      <c r="C12" s="583" t="s">
        <v>9</v>
      </c>
      <c r="D12" s="584"/>
      <c r="E12" s="585"/>
      <c r="F12" s="586" t="e">
        <f>SUM('4º básico A'!F12:H12,#REF!,'4º básico C'!F12:H12)</f>
        <v>#REF!</v>
      </c>
      <c r="G12" s="587"/>
      <c r="H12" s="41"/>
      <c r="I12" s="30"/>
      <c r="J12" s="30"/>
      <c r="K12" s="30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207"/>
      <c r="AA12" s="208"/>
      <c r="AB12" s="208"/>
      <c r="AC12" s="208"/>
      <c r="AD12" s="208"/>
      <c r="AE12" s="208"/>
      <c r="AF12" s="208"/>
      <c r="AG12" s="208"/>
      <c r="AH12" s="49"/>
      <c r="AI12" s="303">
        <v>5</v>
      </c>
      <c r="AJ12" s="305" t="str">
        <f>IFERROR(AVERAGEIF(BJ21:BJ23,"&gt;=0"),"")</f>
        <v/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BC12" s="209"/>
      <c r="BD12" s="210" t="s">
        <v>103</v>
      </c>
      <c r="BE12" s="211" t="e">
        <f>SUM('4º básico A'!BK53,#REF!,'4º básico C'!BK53)</f>
        <v>#REF!</v>
      </c>
      <c r="BF12" s="212" t="e">
        <f>BE12/$F$11</f>
        <v>#REF!</v>
      </c>
      <c r="BG12" s="211" t="e">
        <f>SUM('4º básico A'!BM53,#REF!,'4º básico C'!BM53)</f>
        <v>#REF!</v>
      </c>
      <c r="BH12" s="212" t="e">
        <f>BG12/$F$11</f>
        <v>#REF!</v>
      </c>
      <c r="BI12" s="211" t="e">
        <f>SUM('4º básico A'!BO53,#REF!,'4º básico C'!BO53)</f>
        <v>#REF!</v>
      </c>
      <c r="BJ12" s="212" t="e">
        <f>BI12/$F$11</f>
        <v>#REF!</v>
      </c>
      <c r="BK12" s="213" t="e">
        <f>SUM('4º básico A'!BQ53,#REF!,'4º básico C'!BQ53)</f>
        <v>#REF!</v>
      </c>
      <c r="BL12" s="214" t="e">
        <f>BK12/$F$11</f>
        <v>#REF!</v>
      </c>
    </row>
    <row r="13" spans="2:64" ht="25.5" customHeight="1" thickBot="1" x14ac:dyDescent="0.25">
      <c r="C13" s="8"/>
      <c r="D13" s="8"/>
      <c r="E13" s="15"/>
      <c r="F13" s="8"/>
      <c r="G13" s="8"/>
      <c r="I13" s="30"/>
      <c r="J13" s="30"/>
      <c r="K13" s="30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207"/>
      <c r="AA13" s="208"/>
      <c r="AB13" s="208"/>
      <c r="AC13" s="208"/>
      <c r="AD13" s="208"/>
      <c r="AE13" s="208"/>
      <c r="AF13" s="208"/>
      <c r="AG13" s="208"/>
      <c r="AH13" s="49"/>
      <c r="AI13" s="303">
        <v>6</v>
      </c>
      <c r="AJ13" s="305" t="str">
        <f>IFERROR(AVERAGEIF(BK21:BK23,"&gt;=0"),"")</f>
        <v/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Y13" s="19"/>
      <c r="BC13" s="209"/>
      <c r="BD13" s="210" t="s">
        <v>104</v>
      </c>
      <c r="BE13" s="215" t="e">
        <f>SUM('4º básico A'!BK54,#REF!,'4º básico C'!BK54)</f>
        <v>#REF!</v>
      </c>
      <c r="BF13" s="216" t="e">
        <f>BE13/$F$11</f>
        <v>#REF!</v>
      </c>
      <c r="BG13" s="215" t="e">
        <f>SUM('4º básico A'!BM54,#REF!,'4º básico C'!BM54)</f>
        <v>#REF!</v>
      </c>
      <c r="BH13" s="216" t="e">
        <f>BG13/$F$11</f>
        <v>#REF!</v>
      </c>
      <c r="BI13" s="215" t="e">
        <f>SUM('4º básico A'!BO54,#REF!,'4º básico C'!BO54)</f>
        <v>#REF!</v>
      </c>
      <c r="BJ13" s="216" t="e">
        <f>BI13/$F$11</f>
        <v>#REF!</v>
      </c>
      <c r="BK13" s="217" t="e">
        <f>SUM('4º básico A'!BQ54,#REF!,'4º básico C'!BQ54)</f>
        <v>#REF!</v>
      </c>
      <c r="BL13" s="218" t="e">
        <f>BK13/$F$11</f>
        <v>#REF!</v>
      </c>
    </row>
    <row r="14" spans="2:64" ht="25.5" customHeight="1" thickBot="1" x14ac:dyDescent="0.25"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42"/>
      <c r="AA14" s="220"/>
      <c r="AB14" s="208"/>
      <c r="AC14" s="208"/>
      <c r="AD14" s="208"/>
      <c r="AE14" s="208"/>
      <c r="AF14" s="208"/>
      <c r="AG14" s="208"/>
      <c r="AI14" s="303">
        <v>7</v>
      </c>
      <c r="AJ14" s="305" t="str">
        <f>IFERROR(AVERAGEIF(BL21:BL23,"&gt;=0"),"")</f>
        <v/>
      </c>
      <c r="AY14" s="37" t="s">
        <v>0</v>
      </c>
      <c r="BC14" s="209"/>
      <c r="BD14" s="210" t="s">
        <v>105</v>
      </c>
      <c r="BE14" s="215" t="e">
        <f>SUM('4º básico A'!BK55,#REF!,'4º básico C'!BK55)</f>
        <v>#REF!</v>
      </c>
      <c r="BF14" s="216" t="e">
        <f>BE14/$F$11</f>
        <v>#REF!</v>
      </c>
      <c r="BG14" s="215" t="e">
        <f>SUM('4º básico A'!BM55,#REF!,'4º básico C'!BM55)</f>
        <v>#REF!</v>
      </c>
      <c r="BH14" s="216" t="e">
        <f>BG14/$F$11</f>
        <v>#REF!</v>
      </c>
      <c r="BI14" s="215" t="e">
        <f>SUM('4º básico A'!BO55,#REF!,'4º básico C'!BO55)</f>
        <v>#REF!</v>
      </c>
      <c r="BJ14" s="216" t="e">
        <f>BI14/$F$11</f>
        <v>#REF!</v>
      </c>
      <c r="BK14" s="217" t="e">
        <f>SUM('4º básico A'!BQ55,#REF!,'4º básico C'!BQ55)</f>
        <v>#REF!</v>
      </c>
      <c r="BL14" s="218" t="e">
        <f>BK14/$F$11</f>
        <v>#REF!</v>
      </c>
    </row>
    <row r="15" spans="2:64" ht="25.5" customHeight="1" thickBot="1" x14ac:dyDescent="0.25">
      <c r="B15" s="12"/>
      <c r="C15" s="12"/>
      <c r="D15" s="12" t="s">
        <v>31</v>
      </c>
      <c r="L15" s="219"/>
      <c r="M15" s="221"/>
      <c r="N15" s="219" t="s">
        <v>106</v>
      </c>
      <c r="O15" s="219" t="s">
        <v>107</v>
      </c>
      <c r="P15" s="219" t="s">
        <v>108</v>
      </c>
      <c r="Q15" s="219" t="s">
        <v>109</v>
      </c>
      <c r="R15" s="219"/>
      <c r="S15" s="219"/>
      <c r="T15" s="219"/>
      <c r="U15" s="219" t="s">
        <v>110</v>
      </c>
      <c r="V15" s="219" t="s">
        <v>111</v>
      </c>
      <c r="W15" s="219" t="s">
        <v>112</v>
      </c>
      <c r="X15" s="219" t="s">
        <v>113</v>
      </c>
      <c r="Y15" s="219" t="s">
        <v>114</v>
      </c>
      <c r="Z15" s="219" t="s">
        <v>115</v>
      </c>
      <c r="AA15" s="219" t="s">
        <v>116</v>
      </c>
      <c r="AB15" s="219" t="s">
        <v>195</v>
      </c>
      <c r="AC15" s="219" t="s">
        <v>196</v>
      </c>
      <c r="AD15" s="256"/>
      <c r="AE15" s="222"/>
      <c r="AF15" s="208"/>
      <c r="AG15" s="208"/>
      <c r="AI15" s="303">
        <v>8</v>
      </c>
      <c r="AJ15" s="305" t="str">
        <f>IFERROR(AVERAGEIF(BM21:BM23,"&gt;=0"),"")</f>
        <v/>
      </c>
      <c r="AY15" s="37" t="s">
        <v>2</v>
      </c>
      <c r="BC15" s="209"/>
      <c r="BD15" s="223" t="s">
        <v>117</v>
      </c>
      <c r="BE15" s="224" t="e">
        <f>SUM('4º básico A'!BK56,#REF!,'4º básico C'!BK56)</f>
        <v>#REF!</v>
      </c>
      <c r="BF15" s="225" t="e">
        <f>BE15/$F$11</f>
        <v>#REF!</v>
      </c>
      <c r="BG15" s="224" t="e">
        <f>SUM('4º básico A'!BM56,#REF!,'4º básico C'!BM56)</f>
        <v>#REF!</v>
      </c>
      <c r="BH15" s="225" t="e">
        <f>BG15/$F$11</f>
        <v>#REF!</v>
      </c>
      <c r="BI15" s="224" t="e">
        <f>SUM('4º básico A'!BO56,#REF!,'4º básico C'!BO56)</f>
        <v>#REF!</v>
      </c>
      <c r="BJ15" s="225" t="e">
        <f>BI15/$F$11</f>
        <v>#REF!</v>
      </c>
      <c r="BK15" s="226" t="e">
        <f>SUM('4º básico A'!BQ56,#REF!,'4º básico C'!BQ56)</f>
        <v>#REF!</v>
      </c>
      <c r="BL15" s="227" t="e">
        <f>BK15/$F$11</f>
        <v>#REF!</v>
      </c>
    </row>
    <row r="16" spans="2:64" ht="22.5" customHeight="1" thickBot="1" x14ac:dyDescent="0.25">
      <c r="B16" s="604" t="s">
        <v>174</v>
      </c>
      <c r="C16" s="605"/>
      <c r="D16" s="605"/>
      <c r="E16" s="605"/>
      <c r="F16" s="605"/>
      <c r="G16" s="605"/>
      <c r="H16" s="605"/>
      <c r="I16" s="605"/>
      <c r="J16" s="605"/>
      <c r="K16" s="606"/>
      <c r="L16" s="228"/>
      <c r="M16" s="229" t="s">
        <v>200</v>
      </c>
      <c r="N16" s="230" t="e">
        <f>'4º básico A'!$F$117</f>
        <v>#DIV/0!</v>
      </c>
      <c r="O16" s="230" t="e">
        <f>'4º básico A'!$H$117</f>
        <v>#DIV/0!</v>
      </c>
      <c r="P16" s="230" t="e">
        <f>'4º básico A'!$J$117</f>
        <v>#DIV/0!</v>
      </c>
      <c r="Q16" s="230" t="e">
        <f>'4º básico A'!$L$117</f>
        <v>#DIV/0!</v>
      </c>
      <c r="R16" s="230"/>
      <c r="S16" s="230"/>
      <c r="T16" s="229" t="s">
        <v>200</v>
      </c>
      <c r="U16" s="230" t="e">
        <f>'4º básico A'!$F$119</f>
        <v>#DIV/0!</v>
      </c>
      <c r="V16" s="230" t="e">
        <f>'4º básico A'!$H$119</f>
        <v>#DIV/0!</v>
      </c>
      <c r="W16" s="231" t="e">
        <f>'4º básico A'!$J$119</f>
        <v>#DIV/0!</v>
      </c>
      <c r="X16" s="231" t="e">
        <f>'4º básico A'!$L$119</f>
        <v>#DIV/0!</v>
      </c>
      <c r="Y16" s="231" t="e">
        <f>'4º básico A'!$N$119</f>
        <v>#DIV/0!</v>
      </c>
      <c r="Z16" s="232" t="e">
        <f>'4º básico A'!$P$119</f>
        <v>#DIV/0!</v>
      </c>
      <c r="AA16" s="233" t="e">
        <f>'4º básico A'!$R$119</f>
        <v>#DIV/0!</v>
      </c>
      <c r="AB16" s="233" t="e">
        <f>'4º básico A'!$T$119</f>
        <v>#DIV/0!</v>
      </c>
      <c r="AC16" s="233" t="e">
        <f>'4º básico A'!$V$119</f>
        <v>#DIV/0!</v>
      </c>
      <c r="AD16" s="233"/>
      <c r="AE16" s="234"/>
      <c r="AF16" s="208"/>
      <c r="AG16" s="208"/>
      <c r="AI16" s="303">
        <v>9</v>
      </c>
      <c r="AJ16" s="305" t="str">
        <f>IFERROR(AVERAGEIF(BN21:BN23,"&gt;=0"),"")</f>
        <v/>
      </c>
      <c r="AY16" s="29"/>
    </row>
    <row r="17" spans="2:82" ht="30" customHeight="1" thickBot="1" x14ac:dyDescent="0.25">
      <c r="B17" s="235" t="s">
        <v>118</v>
      </c>
      <c r="C17" s="607" t="s">
        <v>119</v>
      </c>
      <c r="D17" s="608"/>
      <c r="E17" s="608"/>
      <c r="F17" s="608"/>
      <c r="G17" s="608"/>
      <c r="H17" s="608"/>
      <c r="I17" s="608"/>
      <c r="J17" s="608"/>
      <c r="K17" s="236" t="s">
        <v>100</v>
      </c>
      <c r="L17" s="219"/>
      <c r="M17" s="221" t="s">
        <v>201</v>
      </c>
      <c r="N17" s="230" t="e">
        <f>#REF!</f>
        <v>#REF!</v>
      </c>
      <c r="O17" s="230" t="e">
        <f>#REF!</f>
        <v>#REF!</v>
      </c>
      <c r="P17" s="230" t="e">
        <f>#REF!</f>
        <v>#REF!</v>
      </c>
      <c r="Q17" s="230" t="e">
        <f>#REF!</f>
        <v>#REF!</v>
      </c>
      <c r="R17" s="230"/>
      <c r="S17" s="230"/>
      <c r="T17" s="221" t="s">
        <v>201</v>
      </c>
      <c r="U17" s="230" t="e">
        <f>#REF!</f>
        <v>#REF!</v>
      </c>
      <c r="V17" s="230" t="e">
        <f>#REF!</f>
        <v>#REF!</v>
      </c>
      <c r="W17" s="231" t="e">
        <f>#REF!</f>
        <v>#REF!</v>
      </c>
      <c r="X17" s="231" t="e">
        <f>#REF!</f>
        <v>#REF!</v>
      </c>
      <c r="Y17" s="231" t="e">
        <f>#REF!</f>
        <v>#REF!</v>
      </c>
      <c r="Z17" s="232" t="e">
        <f>#REF!</f>
        <v>#REF!</v>
      </c>
      <c r="AA17" s="233" t="e">
        <f>#REF!</f>
        <v>#REF!</v>
      </c>
      <c r="AB17" s="233" t="e">
        <f>#REF!</f>
        <v>#REF!</v>
      </c>
      <c r="AC17" s="233" t="e">
        <f>#REF!</f>
        <v>#REF!</v>
      </c>
      <c r="AD17" s="233"/>
      <c r="AE17" s="234"/>
      <c r="AF17" s="208"/>
      <c r="AG17" s="208"/>
      <c r="AI17" s="303">
        <v>10</v>
      </c>
      <c r="AJ17" s="305" t="str">
        <f>IFERROR(AVERAGEIF(BO$21:BO$23,"&gt;=0"),"")</f>
        <v/>
      </c>
      <c r="AR17" s="50"/>
      <c r="AS17" s="50"/>
      <c r="AT17" s="50"/>
      <c r="AU17" s="50"/>
    </row>
    <row r="18" spans="2:82" ht="44.25" customHeight="1" x14ac:dyDescent="0.2">
      <c r="B18" s="291" t="s">
        <v>178</v>
      </c>
      <c r="C18" s="598" t="s">
        <v>57</v>
      </c>
      <c r="D18" s="599"/>
      <c r="E18" s="599"/>
      <c r="F18" s="599"/>
      <c r="G18" s="599"/>
      <c r="H18" s="599"/>
      <c r="I18" s="599"/>
      <c r="J18" s="600"/>
      <c r="K18" s="294" t="str">
        <f>IFERROR(AVERAGEIF(N20:N22,"&gt;=0"),"")</f>
        <v/>
      </c>
      <c r="L18" s="232"/>
      <c r="M18" s="221" t="s">
        <v>202</v>
      </c>
      <c r="N18" s="230" t="e">
        <f>'4º básico C'!$F$117</f>
        <v>#DIV/0!</v>
      </c>
      <c r="O18" s="230" t="e">
        <f>'4º básico C'!$H$117</f>
        <v>#DIV/0!</v>
      </c>
      <c r="P18" s="230" t="e">
        <f>'4º básico C'!$J$117</f>
        <v>#DIV/0!</v>
      </c>
      <c r="Q18" s="230" t="e">
        <f>'4º básico C'!$L$117</f>
        <v>#DIV/0!</v>
      </c>
      <c r="R18" s="230"/>
      <c r="S18" s="230"/>
      <c r="T18" s="221" t="s">
        <v>202</v>
      </c>
      <c r="U18" s="230" t="e">
        <f>'4º básico C'!$F$119</f>
        <v>#DIV/0!</v>
      </c>
      <c r="V18" s="230" t="e">
        <f>'4º básico C'!$H$119</f>
        <v>#DIV/0!</v>
      </c>
      <c r="W18" s="231" t="e">
        <f>'4º básico C'!$J$119</f>
        <v>#DIV/0!</v>
      </c>
      <c r="X18" s="231" t="e">
        <f>'4º básico C'!$L$119</f>
        <v>#DIV/0!</v>
      </c>
      <c r="Y18" s="231" t="e">
        <f>'4º básico C'!$N$119</f>
        <v>#DIV/0!</v>
      </c>
      <c r="Z18" s="232" t="e">
        <f>'4º básico C'!$P$119</f>
        <v>#DIV/0!</v>
      </c>
      <c r="AA18" s="233" t="e">
        <f>'4º básico C'!$R$119</f>
        <v>#DIV/0!</v>
      </c>
      <c r="AB18" s="233" t="e">
        <f>'4º básico C'!$T$119</f>
        <v>#DIV/0!</v>
      </c>
      <c r="AC18" s="233" t="e">
        <f>'4º básico C'!$V$119</f>
        <v>#DIV/0!</v>
      </c>
      <c r="AD18" s="233"/>
      <c r="AE18" s="234"/>
      <c r="AF18" s="208"/>
      <c r="AG18" s="208"/>
      <c r="AI18" s="303">
        <v>11</v>
      </c>
      <c r="AJ18" s="305" t="str">
        <f>IFERROR(AVERAGEIF(BP$21:BP$23,"&gt;=0"),"")</f>
        <v/>
      </c>
      <c r="AR18" s="50"/>
      <c r="AS18" s="50"/>
      <c r="AT18" s="50"/>
      <c r="AU18" s="50"/>
      <c r="BE18" s="207"/>
      <c r="BF18" s="207"/>
      <c r="BG18" s="207"/>
      <c r="BH18" s="207"/>
      <c r="BI18" s="207"/>
      <c r="BJ18" s="207"/>
      <c r="BK18" s="207"/>
      <c r="BL18" s="207"/>
      <c r="BO18" s="207"/>
      <c r="BP18" s="207"/>
      <c r="BQ18" s="207"/>
      <c r="BR18" s="207"/>
      <c r="BS18" s="207"/>
      <c r="BT18" s="207"/>
    </row>
    <row r="19" spans="2:82" ht="36.75" customHeight="1" x14ac:dyDescent="0.2">
      <c r="B19" s="275" t="s">
        <v>179</v>
      </c>
      <c r="C19" s="601" t="s">
        <v>58</v>
      </c>
      <c r="D19" s="602"/>
      <c r="E19" s="602"/>
      <c r="F19" s="602"/>
      <c r="G19" s="602"/>
      <c r="H19" s="602"/>
      <c r="I19" s="602"/>
      <c r="J19" s="603"/>
      <c r="K19" s="295" t="str">
        <f>IFERROR(AVERAGEIF(O20:O22,"&gt;=0"),"")</f>
        <v/>
      </c>
      <c r="L19" s="232"/>
      <c r="M19" s="221"/>
      <c r="N19" s="230" t="s">
        <v>120</v>
      </c>
      <c r="O19" s="230" t="s">
        <v>121</v>
      </c>
      <c r="P19" s="230" t="s">
        <v>122</v>
      </c>
      <c r="Q19" s="230" t="s">
        <v>123</v>
      </c>
      <c r="R19" s="230" t="s">
        <v>124</v>
      </c>
      <c r="S19" s="230" t="s">
        <v>125</v>
      </c>
      <c r="T19" s="230" t="s">
        <v>126</v>
      </c>
      <c r="U19" s="230" t="s">
        <v>127</v>
      </c>
      <c r="V19" s="230" t="s">
        <v>128</v>
      </c>
      <c r="W19" s="230" t="s">
        <v>129</v>
      </c>
      <c r="X19" s="230" t="s">
        <v>130</v>
      </c>
      <c r="Y19" s="230" t="s">
        <v>131</v>
      </c>
      <c r="Z19" s="230" t="s">
        <v>132</v>
      </c>
      <c r="AA19" s="230" t="s">
        <v>197</v>
      </c>
      <c r="AB19" s="230" t="s">
        <v>198</v>
      </c>
      <c r="AC19" s="230" t="s">
        <v>199</v>
      </c>
      <c r="AD19" s="230"/>
      <c r="AE19" s="241"/>
      <c r="AF19" s="241"/>
      <c r="AG19" s="208"/>
      <c r="AI19" s="303">
        <v>12</v>
      </c>
      <c r="AJ19" s="305" t="str">
        <f>IFERROR(AVERAGEIF(BQ$21:BQ$23,"&gt;=0"),"")</f>
        <v/>
      </c>
      <c r="AR19" s="50"/>
      <c r="AS19" s="50"/>
      <c r="AT19" s="50"/>
      <c r="AU19" s="50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</row>
    <row r="20" spans="2:82" ht="42" customHeight="1" x14ac:dyDescent="0.2">
      <c r="B20" s="275" t="s">
        <v>180</v>
      </c>
      <c r="C20" s="601" t="s">
        <v>59</v>
      </c>
      <c r="D20" s="602"/>
      <c r="E20" s="602"/>
      <c r="F20" s="602"/>
      <c r="G20" s="602"/>
      <c r="H20" s="602"/>
      <c r="I20" s="602"/>
      <c r="J20" s="603"/>
      <c r="K20" s="295" t="str">
        <f>IFERROR(AVERAGEIF(P20:P22,"&gt;=0"),"")</f>
        <v/>
      </c>
      <c r="L20" s="232"/>
      <c r="M20" s="229" t="s">
        <v>200</v>
      </c>
      <c r="N20" s="230" t="e">
        <f>'4º básico A'!$F$115</f>
        <v>#DIV/0!</v>
      </c>
      <c r="O20" s="230" t="e">
        <f>'4º básico A'!$H$115</f>
        <v>#DIV/0!</v>
      </c>
      <c r="P20" s="230" t="e">
        <f>'4º básico A'!$J$115</f>
        <v>#DIV/0!</v>
      </c>
      <c r="Q20" s="230" t="e">
        <f>'4º básico A'!$L$115</f>
        <v>#DIV/0!</v>
      </c>
      <c r="R20" s="230" t="e">
        <f>'4º básico A'!$N$115</f>
        <v>#DIV/0!</v>
      </c>
      <c r="S20" s="230" t="e">
        <f>'4º básico A'!$P$115</f>
        <v>#DIV/0!</v>
      </c>
      <c r="T20" s="230" t="e">
        <f>'4º básico A'!$R$115</f>
        <v>#DIV/0!</v>
      </c>
      <c r="U20" s="230" t="e">
        <f>'4º básico A'!$T$115</f>
        <v>#DIV/0!</v>
      </c>
      <c r="V20" s="230" t="e">
        <f>'4º básico A'!$V$115</f>
        <v>#DIV/0!</v>
      </c>
      <c r="W20" s="231" t="e">
        <f>'4º básico A'!$X$115</f>
        <v>#DIV/0!</v>
      </c>
      <c r="X20" s="231" t="e">
        <f>'4º básico A'!$Z$115</f>
        <v>#DIV/0!</v>
      </c>
      <c r="Y20" s="231" t="e">
        <f>'4º básico A'!$AB$115</f>
        <v>#DIV/0!</v>
      </c>
      <c r="Z20" s="232" t="e">
        <f>'4º básico A'!$AD$115</f>
        <v>#DIV/0!</v>
      </c>
      <c r="AA20" s="233" t="e">
        <f>'4º básico A'!$AF$115</f>
        <v>#DIV/0!</v>
      </c>
      <c r="AB20" s="233" t="e">
        <f>'4º básico A'!$AH$115</f>
        <v>#DIV/0!</v>
      </c>
      <c r="AC20" s="233" t="e">
        <f>'4º básico A'!$AJ$115</f>
        <v>#DIV/0!</v>
      </c>
      <c r="AD20" s="233"/>
      <c r="AE20" s="234"/>
      <c r="AF20" s="234"/>
      <c r="AG20" s="208"/>
      <c r="AI20" s="303">
        <v>13</v>
      </c>
      <c r="AJ20" s="305" t="str">
        <f>IFERROR(AVERAGEIF(BR$21:BR$23,"&gt;=0"),"")</f>
        <v/>
      </c>
      <c r="AR20" s="50"/>
      <c r="AS20" s="50"/>
      <c r="AT20" s="50"/>
      <c r="AU20" s="50"/>
      <c r="BE20" s="42"/>
      <c r="BF20" s="242" t="s">
        <v>133</v>
      </c>
      <c r="BG20" s="242" t="s">
        <v>134</v>
      </c>
      <c r="BH20" s="242" t="s">
        <v>135</v>
      </c>
      <c r="BI20" s="242" t="s">
        <v>136</v>
      </c>
      <c r="BJ20" s="242" t="s">
        <v>137</v>
      </c>
      <c r="BK20" s="242" t="s">
        <v>138</v>
      </c>
      <c r="BL20" s="242" t="s">
        <v>139</v>
      </c>
      <c r="BM20" s="242" t="s">
        <v>140</v>
      </c>
      <c r="BN20" s="242" t="s">
        <v>141</v>
      </c>
      <c r="BO20" s="242" t="s">
        <v>142</v>
      </c>
      <c r="BP20" s="242" t="s">
        <v>143</v>
      </c>
      <c r="BQ20" s="242" t="s">
        <v>144</v>
      </c>
      <c r="BR20" s="242" t="s">
        <v>145</v>
      </c>
      <c r="BS20" s="242" t="s">
        <v>146</v>
      </c>
      <c r="BT20" s="242" t="s">
        <v>147</v>
      </c>
      <c r="BU20" s="242" t="s">
        <v>148</v>
      </c>
      <c r="BV20" s="242" t="s">
        <v>149</v>
      </c>
      <c r="BW20" s="242" t="s">
        <v>150</v>
      </c>
      <c r="BX20" s="242" t="s">
        <v>151</v>
      </c>
      <c r="BY20" s="242" t="s">
        <v>152</v>
      </c>
      <c r="BZ20" s="242" t="s">
        <v>153</v>
      </c>
      <c r="CA20" s="242" t="s">
        <v>154</v>
      </c>
      <c r="CB20" s="242" t="s">
        <v>203</v>
      </c>
      <c r="CC20" s="242" t="s">
        <v>204</v>
      </c>
      <c r="CD20" s="242" t="s">
        <v>205</v>
      </c>
    </row>
    <row r="21" spans="2:82" ht="47.25" customHeight="1" x14ac:dyDescent="0.2">
      <c r="B21" s="275" t="s">
        <v>181</v>
      </c>
      <c r="C21" s="601" t="s">
        <v>60</v>
      </c>
      <c r="D21" s="602"/>
      <c r="E21" s="602"/>
      <c r="F21" s="602"/>
      <c r="G21" s="602"/>
      <c r="H21" s="602"/>
      <c r="I21" s="602"/>
      <c r="J21" s="603"/>
      <c r="K21" s="295" t="str">
        <f>IFERROR(AVERAGEIF(Q20:Q22,"&gt;=0"),"")</f>
        <v/>
      </c>
      <c r="L21" s="232"/>
      <c r="M21" s="221" t="s">
        <v>201</v>
      </c>
      <c r="N21" s="230" t="e">
        <f>#REF!</f>
        <v>#REF!</v>
      </c>
      <c r="O21" s="230" t="e">
        <f>#REF!</f>
        <v>#REF!</v>
      </c>
      <c r="P21" s="230" t="e">
        <f>#REF!</f>
        <v>#REF!</v>
      </c>
      <c r="Q21" s="230" t="e">
        <f>#REF!</f>
        <v>#REF!</v>
      </c>
      <c r="R21" s="230" t="e">
        <f>#REF!</f>
        <v>#REF!</v>
      </c>
      <c r="S21" s="230" t="e">
        <f>#REF!</f>
        <v>#REF!</v>
      </c>
      <c r="T21" s="230" t="e">
        <f>#REF!</f>
        <v>#REF!</v>
      </c>
      <c r="U21" s="230" t="e">
        <f>#REF!</f>
        <v>#REF!</v>
      </c>
      <c r="V21" s="230" t="e">
        <f>#REF!</f>
        <v>#REF!</v>
      </c>
      <c r="W21" s="231" t="e">
        <f>#REF!</f>
        <v>#REF!</v>
      </c>
      <c r="X21" s="231" t="e">
        <f>#REF!</f>
        <v>#REF!</v>
      </c>
      <c r="Y21" s="231" t="e">
        <f>#REF!</f>
        <v>#REF!</v>
      </c>
      <c r="Z21" s="232" t="e">
        <f>#REF!</f>
        <v>#REF!</v>
      </c>
      <c r="AA21" s="233" t="e">
        <f>#REF!</f>
        <v>#REF!</v>
      </c>
      <c r="AB21" s="233" t="e">
        <f>#REF!</f>
        <v>#REF!</v>
      </c>
      <c r="AC21" s="233" t="e">
        <f>#REF!</f>
        <v>#REF!</v>
      </c>
      <c r="AD21" s="233"/>
      <c r="AE21" s="234"/>
      <c r="AF21" s="234"/>
      <c r="AG21" s="208"/>
      <c r="AI21" s="303">
        <v>14</v>
      </c>
      <c r="AJ21" s="305" t="str">
        <f>IFERROR(AVERAGEIF(BS$21:BS$23,"&gt;=0"),"")</f>
        <v/>
      </c>
      <c r="AR21" s="50"/>
      <c r="AS21" s="50"/>
      <c r="AT21" s="50"/>
      <c r="AU21" s="50"/>
      <c r="BE21" s="242" t="s">
        <v>200</v>
      </c>
      <c r="BF21" s="244" t="e">
        <f>'4º básico A'!$F$113</f>
        <v>#DIV/0!</v>
      </c>
      <c r="BG21" s="244" t="e">
        <f>'4º básico A'!$H$113</f>
        <v>#DIV/0!</v>
      </c>
      <c r="BH21" s="244" t="e">
        <f>'4º básico A'!$J$113</f>
        <v>#DIV/0!</v>
      </c>
      <c r="BI21" s="244" t="e">
        <f>'4º básico A'!$L$113</f>
        <v>#DIV/0!</v>
      </c>
      <c r="BJ21" s="244" t="e">
        <f>'4º básico A'!$N$113</f>
        <v>#DIV/0!</v>
      </c>
      <c r="BK21" s="244" t="e">
        <f>'4º básico A'!$P$113</f>
        <v>#DIV/0!</v>
      </c>
      <c r="BL21" s="244" t="e">
        <f>'4º básico A'!$R$113</f>
        <v>#DIV/0!</v>
      </c>
      <c r="BM21" s="244" t="e">
        <f>'4º básico A'!$T$113</f>
        <v>#DIV/0!</v>
      </c>
      <c r="BN21" s="244" t="e">
        <f>'4º básico A'!$V$113</f>
        <v>#DIV/0!</v>
      </c>
      <c r="BO21" s="244" t="e">
        <f>'4º básico A'!$X$113</f>
        <v>#DIV/0!</v>
      </c>
      <c r="BP21" s="244" t="e">
        <f>'4º básico A'!$Z$113</f>
        <v>#DIV/0!</v>
      </c>
      <c r="BQ21" s="244" t="e">
        <f>'4º básico A'!$AB$113</f>
        <v>#DIV/0!</v>
      </c>
      <c r="BR21" s="244" t="e">
        <f>'4º básico A'!$AD$113</f>
        <v>#DIV/0!</v>
      </c>
      <c r="BS21" s="244" t="e">
        <f>'4º básico A'!$AF$113</f>
        <v>#DIV/0!</v>
      </c>
      <c r="BT21" s="244" t="e">
        <f>'4º básico A'!$AH$113</f>
        <v>#DIV/0!</v>
      </c>
      <c r="BU21" s="244" t="e">
        <f>'4º básico A'!$AJ$113</f>
        <v>#DIV/0!</v>
      </c>
      <c r="BV21" s="244" t="e">
        <f>'4º básico A'!$AL$113</f>
        <v>#DIV/0!</v>
      </c>
      <c r="BW21" s="244" t="e">
        <f>'4º básico A'!$AN$113</f>
        <v>#DIV/0!</v>
      </c>
      <c r="BX21" s="244" t="e">
        <f>'4º básico A'!$AP$113</f>
        <v>#DIV/0!</v>
      </c>
      <c r="BY21" s="244" t="e">
        <f>'4º básico A'!$AR$113</f>
        <v>#DIV/0!</v>
      </c>
      <c r="BZ21" s="244" t="e">
        <f>'4º básico A'!$AT$113</f>
        <v>#DIV/0!</v>
      </c>
      <c r="CA21" s="244" t="e">
        <f>'4º básico A'!$AV$113</f>
        <v>#DIV/0!</v>
      </c>
      <c r="CB21" s="244" t="e">
        <f>'4º básico A'!$AX$113</f>
        <v>#DIV/0!</v>
      </c>
      <c r="CC21" s="244" t="e">
        <f>'4º básico A'!$AZ$113</f>
        <v>#DIV/0!</v>
      </c>
      <c r="CD21" s="244" t="e">
        <f>'4º básico A'!$BB$113</f>
        <v>#DIV/0!</v>
      </c>
    </row>
    <row r="22" spans="2:82" ht="55.5" customHeight="1" x14ac:dyDescent="0.2">
      <c r="B22" s="275" t="s">
        <v>182</v>
      </c>
      <c r="C22" s="601" t="s">
        <v>61</v>
      </c>
      <c r="D22" s="602"/>
      <c r="E22" s="602"/>
      <c r="F22" s="602"/>
      <c r="G22" s="602"/>
      <c r="H22" s="602"/>
      <c r="I22" s="602"/>
      <c r="J22" s="603"/>
      <c r="K22" s="295" t="str">
        <f>IFERROR(AVERAGEIF(R20:R22,"&gt;=0"),"")</f>
        <v/>
      </c>
      <c r="L22" s="232"/>
      <c r="M22" s="221" t="s">
        <v>202</v>
      </c>
      <c r="N22" s="230" t="e">
        <f>'4º básico C'!$F$115</f>
        <v>#DIV/0!</v>
      </c>
      <c r="O22" s="230" t="e">
        <f>'4º básico C'!$H$115</f>
        <v>#DIV/0!</v>
      </c>
      <c r="P22" s="230" t="e">
        <f>'4º básico C'!$J$115</f>
        <v>#DIV/0!</v>
      </c>
      <c r="Q22" s="230" t="e">
        <f>'4º básico C'!$L$115</f>
        <v>#DIV/0!</v>
      </c>
      <c r="R22" s="230" t="e">
        <f>'4º básico C'!$N$115</f>
        <v>#DIV/0!</v>
      </c>
      <c r="S22" s="230" t="e">
        <f>'4º básico C'!$P$115</f>
        <v>#DIV/0!</v>
      </c>
      <c r="T22" s="230" t="e">
        <f>'4º básico C'!$R$115</f>
        <v>#DIV/0!</v>
      </c>
      <c r="U22" s="230" t="e">
        <f>'4º básico C'!$T$115</f>
        <v>#DIV/0!</v>
      </c>
      <c r="V22" s="230" t="e">
        <f>'4º básico C'!$V$115</f>
        <v>#DIV/0!</v>
      </c>
      <c r="W22" s="231" t="e">
        <f>'4º básico C'!$X$115</f>
        <v>#DIV/0!</v>
      </c>
      <c r="X22" s="231" t="e">
        <f>'4º básico C'!$Z$115</f>
        <v>#DIV/0!</v>
      </c>
      <c r="Y22" s="231" t="e">
        <f>'4º básico C'!$AB$115</f>
        <v>#DIV/0!</v>
      </c>
      <c r="Z22" s="232" t="e">
        <f>'4º básico C'!$AD$115</f>
        <v>#DIV/0!</v>
      </c>
      <c r="AA22" s="233" t="e">
        <f>'4º básico C'!$AF$115</f>
        <v>#DIV/0!</v>
      </c>
      <c r="AB22" s="233" t="e">
        <f>'4º básico C'!$AH$115</f>
        <v>#DIV/0!</v>
      </c>
      <c r="AC22" s="233" t="e">
        <f>'4º básico C'!$AJ$115</f>
        <v>#DIV/0!</v>
      </c>
      <c r="AD22" s="233"/>
      <c r="AE22" s="234"/>
      <c r="AF22" s="234"/>
      <c r="AG22" s="208"/>
      <c r="AI22" s="303">
        <v>15</v>
      </c>
      <c r="AJ22" s="305" t="str">
        <f>IFERROR(AVERAGEIF(BT$21:BT$23,"&gt;=0"),"")</f>
        <v/>
      </c>
      <c r="AR22" s="50"/>
      <c r="AS22" s="50"/>
      <c r="AT22" s="50"/>
      <c r="AU22" s="50"/>
      <c r="BE22" s="242" t="s">
        <v>201</v>
      </c>
      <c r="BF22" s="244" t="e">
        <f>#REF!</f>
        <v>#REF!</v>
      </c>
      <c r="BG22" s="244" t="e">
        <f>#REF!</f>
        <v>#REF!</v>
      </c>
      <c r="BH22" s="244" t="e">
        <f>#REF!</f>
        <v>#REF!</v>
      </c>
      <c r="BI22" s="244" t="e">
        <f>#REF!</f>
        <v>#REF!</v>
      </c>
      <c r="BJ22" s="244" t="e">
        <f>#REF!</f>
        <v>#REF!</v>
      </c>
      <c r="BK22" s="244" t="e">
        <f>#REF!</f>
        <v>#REF!</v>
      </c>
      <c r="BL22" s="244" t="e">
        <f>#REF!</f>
        <v>#REF!</v>
      </c>
      <c r="BM22" s="244" t="e">
        <f>#REF!</f>
        <v>#REF!</v>
      </c>
      <c r="BN22" s="244" t="e">
        <f>#REF!</f>
        <v>#REF!</v>
      </c>
      <c r="BO22" s="244" t="e">
        <f>#REF!</f>
        <v>#REF!</v>
      </c>
      <c r="BP22" s="244" t="e">
        <f>#REF!</f>
        <v>#REF!</v>
      </c>
      <c r="BQ22" s="244" t="e">
        <f>#REF!</f>
        <v>#REF!</v>
      </c>
      <c r="BR22" s="244" t="e">
        <f>#REF!</f>
        <v>#REF!</v>
      </c>
      <c r="BS22" s="244" t="e">
        <f>#REF!</f>
        <v>#REF!</v>
      </c>
      <c r="BT22" s="244" t="e">
        <f>#REF!</f>
        <v>#REF!</v>
      </c>
      <c r="BU22" s="244" t="e">
        <f>#REF!</f>
        <v>#REF!</v>
      </c>
      <c r="BV22" s="244" t="e">
        <f>#REF!</f>
        <v>#REF!</v>
      </c>
      <c r="BW22" s="244" t="e">
        <f>#REF!</f>
        <v>#REF!</v>
      </c>
      <c r="BX22" s="244" t="e">
        <f>#REF!</f>
        <v>#REF!</v>
      </c>
      <c r="BY22" s="244" t="e">
        <f>#REF!</f>
        <v>#REF!</v>
      </c>
      <c r="BZ22" s="244" t="e">
        <f>#REF!</f>
        <v>#REF!</v>
      </c>
      <c r="CA22" s="244" t="e">
        <f>#REF!</f>
        <v>#REF!</v>
      </c>
      <c r="CB22" s="244" t="e">
        <f>#REF!</f>
        <v>#REF!</v>
      </c>
      <c r="CC22" s="244" t="e">
        <f>#REF!</f>
        <v>#REF!</v>
      </c>
      <c r="CD22" s="244" t="e">
        <f>#REF!</f>
        <v>#REF!</v>
      </c>
    </row>
    <row r="23" spans="2:82" ht="51.75" customHeight="1" x14ac:dyDescent="0.2">
      <c r="B23" s="275">
        <v>12</v>
      </c>
      <c r="C23" s="601" t="s">
        <v>62</v>
      </c>
      <c r="D23" s="602"/>
      <c r="E23" s="602"/>
      <c r="F23" s="602"/>
      <c r="G23" s="602"/>
      <c r="H23" s="602"/>
      <c r="I23" s="602"/>
      <c r="J23" s="603"/>
      <c r="K23" s="295" t="str">
        <f>IFERROR(AVERAGEIF(S20:S22,"&gt;=0"),"")</f>
        <v/>
      </c>
      <c r="L23" s="245"/>
      <c r="M23" s="221"/>
      <c r="N23" s="230"/>
      <c r="O23" s="230"/>
      <c r="P23" s="230"/>
      <c r="Q23" s="230"/>
      <c r="R23" s="230"/>
      <c r="S23" s="230"/>
      <c r="T23" s="230"/>
      <c r="U23" s="230"/>
      <c r="V23" s="230"/>
      <c r="W23" s="231"/>
      <c r="X23" s="231"/>
      <c r="Y23" s="231"/>
      <c r="Z23" s="232"/>
      <c r="AA23" s="233"/>
      <c r="AB23" s="233"/>
      <c r="AC23" s="234"/>
      <c r="AD23" s="234"/>
      <c r="AE23" s="234"/>
      <c r="AF23" s="234"/>
      <c r="AI23" s="303">
        <v>16</v>
      </c>
      <c r="AJ23" s="305" t="str">
        <f>IFERROR(AVERAGEIF(BU$21:BU$23,"&gt;=0"),"")</f>
        <v/>
      </c>
      <c r="AR23" s="50"/>
      <c r="AS23" s="50"/>
      <c r="AT23" s="50"/>
      <c r="AU23" s="50"/>
      <c r="BE23" s="242" t="s">
        <v>202</v>
      </c>
      <c r="BF23" s="244" t="e">
        <f>'4º básico C'!$F$113</f>
        <v>#DIV/0!</v>
      </c>
      <c r="BG23" s="244" t="e">
        <f>'4º básico C'!$H$113</f>
        <v>#DIV/0!</v>
      </c>
      <c r="BH23" s="244" t="e">
        <f>'4º básico C'!$J$113</f>
        <v>#DIV/0!</v>
      </c>
      <c r="BI23" s="244" t="e">
        <f>'4º básico C'!$L$113</f>
        <v>#DIV/0!</v>
      </c>
      <c r="BJ23" s="244" t="e">
        <f>'4º básico C'!$N$113</f>
        <v>#DIV/0!</v>
      </c>
      <c r="BK23" s="244" t="e">
        <f>'4º básico C'!$P$113</f>
        <v>#DIV/0!</v>
      </c>
      <c r="BL23" s="244" t="e">
        <f>'4º básico C'!$R$113</f>
        <v>#DIV/0!</v>
      </c>
      <c r="BM23" s="244" t="e">
        <f>'4º básico C'!$T$113</f>
        <v>#DIV/0!</v>
      </c>
      <c r="BN23" s="244" t="e">
        <f>'4º básico C'!$V$113</f>
        <v>#DIV/0!</v>
      </c>
      <c r="BO23" s="244" t="e">
        <f>'4º básico C'!$X$113</f>
        <v>#DIV/0!</v>
      </c>
      <c r="BP23" s="244" t="e">
        <f>'4º básico C'!$Z$113</f>
        <v>#DIV/0!</v>
      </c>
      <c r="BQ23" s="244" t="e">
        <f>'4º básico C'!$AB$113</f>
        <v>#DIV/0!</v>
      </c>
      <c r="BR23" s="244" t="e">
        <f>'4º básico C'!$AD$113</f>
        <v>#DIV/0!</v>
      </c>
      <c r="BS23" s="244" t="e">
        <f>'4º básico C'!$AF$113</f>
        <v>#DIV/0!</v>
      </c>
      <c r="BT23" s="244" t="e">
        <f>'4º básico C'!$AH$113</f>
        <v>#DIV/0!</v>
      </c>
      <c r="BU23" s="244" t="e">
        <f>'4º básico C'!$AJ$113</f>
        <v>#DIV/0!</v>
      </c>
      <c r="BV23" s="244" t="e">
        <f>'4º básico C'!$AL$113</f>
        <v>#DIV/0!</v>
      </c>
      <c r="BW23" s="244" t="e">
        <f>'4º básico C'!$AN$113</f>
        <v>#DIV/0!</v>
      </c>
      <c r="BX23" s="244" t="e">
        <f>'4º básico C'!$AP$113</f>
        <v>#DIV/0!</v>
      </c>
      <c r="BY23" s="244" t="e">
        <f>'4º básico C'!$AR$113</f>
        <v>#DIV/0!</v>
      </c>
      <c r="BZ23" s="244" t="e">
        <f>'4º básico C'!$AT$113</f>
        <v>#DIV/0!</v>
      </c>
      <c r="CA23" s="244" t="e">
        <f>'4º básico C'!$AV$113</f>
        <v>#DIV/0!</v>
      </c>
      <c r="CB23" s="244" t="e">
        <f>'4º básico C'!$AX$113</f>
        <v>#DIV/0!</v>
      </c>
      <c r="CC23" s="244" t="e">
        <f>'4º básico C'!$AZ$113</f>
        <v>#DIV/0!</v>
      </c>
      <c r="CD23" s="244" t="e">
        <f>'4º básico C'!$BB$113</f>
        <v>#DIV/0!</v>
      </c>
    </row>
    <row r="24" spans="2:82" ht="45" customHeight="1" x14ac:dyDescent="0.2">
      <c r="B24" s="275" t="s">
        <v>155</v>
      </c>
      <c r="C24" s="601" t="s">
        <v>63</v>
      </c>
      <c r="D24" s="602"/>
      <c r="E24" s="602"/>
      <c r="F24" s="602"/>
      <c r="G24" s="602"/>
      <c r="H24" s="602"/>
      <c r="I24" s="602"/>
      <c r="J24" s="603"/>
      <c r="K24" s="295" t="str">
        <f>IFERROR(AVERAGEIF(T20:T22,"&gt;=0"),"")</f>
        <v/>
      </c>
      <c r="L24" s="245"/>
      <c r="M24" s="246"/>
      <c r="N24" s="241"/>
      <c r="O24" s="241"/>
      <c r="P24" s="241"/>
      <c r="Q24" s="241"/>
      <c r="R24" s="241"/>
      <c r="S24" s="241"/>
      <c r="T24" s="241"/>
      <c r="U24" s="241"/>
      <c r="V24" s="241"/>
      <c r="W24" s="247"/>
      <c r="X24" s="247"/>
      <c r="Y24" s="247"/>
      <c r="Z24" s="245"/>
      <c r="AA24" s="234"/>
      <c r="AB24" s="234"/>
      <c r="AC24" s="234"/>
      <c r="AD24" s="234"/>
      <c r="AE24" s="234"/>
      <c r="AF24" s="234"/>
      <c r="AI24" s="303">
        <v>17</v>
      </c>
      <c r="AJ24" s="305" t="str">
        <f>IFERROR(AVERAGEIF(BV$21:BV$23,"&gt;=0"),"")</f>
        <v/>
      </c>
      <c r="AR24" s="50"/>
      <c r="AS24" s="50"/>
      <c r="AT24" s="50"/>
      <c r="AU24" s="50"/>
      <c r="BE24" s="243"/>
      <c r="BF24" s="244"/>
      <c r="BG24" s="244"/>
      <c r="BH24" s="244"/>
      <c r="BI24" s="244"/>
      <c r="BJ24" s="244" t="s">
        <v>156</v>
      </c>
      <c r="BK24" s="244"/>
      <c r="BL24" s="244"/>
      <c r="BM24" s="244"/>
      <c r="BN24" s="244"/>
      <c r="BO24" s="244"/>
      <c r="BP24" s="244"/>
      <c r="BQ24" s="244"/>
      <c r="BR24" s="244"/>
      <c r="BS24" s="248"/>
      <c r="BT24" s="244"/>
    </row>
    <row r="25" spans="2:82" ht="40.5" customHeight="1" x14ac:dyDescent="0.2">
      <c r="B25" s="275">
        <v>15</v>
      </c>
      <c r="C25" s="601" t="s">
        <v>64</v>
      </c>
      <c r="D25" s="602"/>
      <c r="E25" s="602"/>
      <c r="F25" s="602"/>
      <c r="G25" s="602"/>
      <c r="H25" s="602"/>
      <c r="I25" s="602"/>
      <c r="J25" s="603"/>
      <c r="K25" s="295" t="str">
        <f>IFERROR(AVERAGEIF(U20:U22,"&gt;=0"),"")</f>
        <v/>
      </c>
      <c r="L25" s="245"/>
      <c r="M25" s="246"/>
      <c r="N25" s="241"/>
      <c r="O25" s="241"/>
      <c r="P25" s="241"/>
      <c r="Q25" s="241"/>
      <c r="R25" s="241"/>
      <c r="S25" s="241"/>
      <c r="T25" s="241"/>
      <c r="U25" s="241"/>
      <c r="V25" s="241"/>
      <c r="W25" s="247"/>
      <c r="X25" s="247"/>
      <c r="Y25" s="247"/>
      <c r="Z25" s="245"/>
      <c r="AA25" s="234"/>
      <c r="AB25" s="234"/>
      <c r="AC25" s="234"/>
      <c r="AD25" s="234"/>
      <c r="AE25" s="234"/>
      <c r="AF25" s="234"/>
      <c r="AI25" s="303">
        <v>18</v>
      </c>
      <c r="AJ25" s="305" t="str">
        <f>IFERROR(AVERAGEIF(BW$21:BW$23,"&gt;=0"),"")</f>
        <v/>
      </c>
      <c r="AR25" s="50"/>
      <c r="AS25" s="50"/>
      <c r="AT25" s="50"/>
      <c r="AU25" s="50"/>
      <c r="BE25" s="243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</row>
    <row r="26" spans="2:82" ht="42.75" customHeight="1" x14ac:dyDescent="0.2">
      <c r="B26" s="275">
        <v>16</v>
      </c>
      <c r="C26" s="601" t="s">
        <v>65</v>
      </c>
      <c r="D26" s="602"/>
      <c r="E26" s="602"/>
      <c r="F26" s="602"/>
      <c r="G26" s="602"/>
      <c r="H26" s="602"/>
      <c r="I26" s="602"/>
      <c r="J26" s="603"/>
      <c r="K26" s="295" t="str">
        <f>IFERROR(AVERAGEIF(V20:V22,"&gt;=0"),"")</f>
        <v/>
      </c>
      <c r="L26" s="245"/>
      <c r="M26" s="246"/>
      <c r="N26" s="241"/>
      <c r="O26" s="241"/>
      <c r="P26" s="241"/>
      <c r="Q26" s="241"/>
      <c r="R26" s="241"/>
      <c r="S26" s="241"/>
      <c r="T26" s="241"/>
      <c r="U26" s="241"/>
      <c r="V26" s="241"/>
      <c r="W26" s="247"/>
      <c r="X26" s="247"/>
      <c r="Y26" s="247"/>
      <c r="Z26" s="245"/>
      <c r="AA26" s="234"/>
      <c r="AB26" s="234"/>
      <c r="AC26" s="234"/>
      <c r="AD26" s="234"/>
      <c r="AE26" s="234"/>
      <c r="AF26" s="234"/>
      <c r="AI26" s="303">
        <v>19</v>
      </c>
      <c r="AJ26" s="305" t="str">
        <f>IFERROR(AVERAGEIF(BX$21:BX$23,"&gt;=0"),"")</f>
        <v/>
      </c>
      <c r="AR26" s="50"/>
      <c r="AS26" s="50"/>
      <c r="AT26" s="50"/>
      <c r="AU26" s="50"/>
      <c r="BE26" s="243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</row>
    <row r="27" spans="2:82" ht="45" customHeight="1" x14ac:dyDescent="0.2">
      <c r="B27" s="275">
        <v>17</v>
      </c>
      <c r="C27" s="601" t="s">
        <v>66</v>
      </c>
      <c r="D27" s="602"/>
      <c r="E27" s="602"/>
      <c r="F27" s="602"/>
      <c r="G27" s="602"/>
      <c r="H27" s="602"/>
      <c r="I27" s="602"/>
      <c r="J27" s="603"/>
      <c r="K27" s="295" t="str">
        <f>IFERROR(AVERAGEIF(W20:W22,"&gt;=0"),"")</f>
        <v/>
      </c>
      <c r="L27" s="245"/>
      <c r="M27" s="246"/>
      <c r="N27" s="241"/>
      <c r="O27" s="241"/>
      <c r="P27" s="241"/>
      <c r="Q27" s="241"/>
      <c r="R27" s="241"/>
      <c r="S27" s="241"/>
      <c r="T27" s="241"/>
      <c r="U27" s="241"/>
      <c r="V27" s="241"/>
      <c r="W27" s="247"/>
      <c r="X27" s="247"/>
      <c r="Y27" s="247"/>
      <c r="Z27" s="245"/>
      <c r="AA27" s="234"/>
      <c r="AB27" s="234"/>
      <c r="AC27" s="234"/>
      <c r="AD27" s="234"/>
      <c r="AE27" s="234"/>
      <c r="AF27" s="234"/>
      <c r="AI27" s="303">
        <v>20</v>
      </c>
      <c r="AJ27" s="305" t="str">
        <f>IFERROR(AVERAGEIF(BY$21:BY$23,"&gt;=0"),"")</f>
        <v/>
      </c>
      <c r="AR27" s="50"/>
      <c r="AS27" s="50"/>
      <c r="AT27" s="50"/>
      <c r="AU27" s="50"/>
      <c r="BE27" s="243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</row>
    <row r="28" spans="2:82" ht="43.5" customHeight="1" x14ac:dyDescent="0.2">
      <c r="B28" s="275" t="s">
        <v>183</v>
      </c>
      <c r="C28" s="601" t="s">
        <v>67</v>
      </c>
      <c r="D28" s="602"/>
      <c r="E28" s="602"/>
      <c r="F28" s="602"/>
      <c r="G28" s="602"/>
      <c r="H28" s="602"/>
      <c r="I28" s="602"/>
      <c r="J28" s="603"/>
      <c r="K28" s="295" t="str">
        <f>IFERROR(AVERAGEIF(X20:X22,"&gt;=0"),"")</f>
        <v/>
      </c>
      <c r="L28" s="245"/>
      <c r="M28" s="246"/>
      <c r="N28" s="241"/>
      <c r="O28" s="241"/>
      <c r="P28" s="241"/>
      <c r="Q28" s="241"/>
      <c r="R28" s="241"/>
      <c r="S28" s="241"/>
      <c r="T28" s="241"/>
      <c r="U28" s="241"/>
      <c r="V28" s="241"/>
      <c r="W28" s="247"/>
      <c r="X28" s="247"/>
      <c r="Y28" s="247"/>
      <c r="Z28" s="245"/>
      <c r="AA28" s="234"/>
      <c r="AB28" s="234"/>
      <c r="AC28" s="234"/>
      <c r="AD28" s="234"/>
      <c r="AE28" s="234"/>
      <c r="AF28" s="234"/>
      <c r="AI28" s="303">
        <v>21</v>
      </c>
      <c r="AJ28" s="305" t="str">
        <f>IFERROR(AVERAGEIF(BZ$21:BZ$23,"&gt;=0"),"")</f>
        <v/>
      </c>
      <c r="AR28" s="50"/>
      <c r="AS28" s="50"/>
      <c r="AT28" s="50"/>
      <c r="AU28" s="50"/>
      <c r="BE28" s="243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</row>
    <row r="29" spans="2:82" ht="54" customHeight="1" x14ac:dyDescent="0.2">
      <c r="B29" s="275">
        <v>20</v>
      </c>
      <c r="C29" s="601" t="s">
        <v>68</v>
      </c>
      <c r="D29" s="602"/>
      <c r="E29" s="602"/>
      <c r="F29" s="602"/>
      <c r="G29" s="602"/>
      <c r="H29" s="602"/>
      <c r="I29" s="602"/>
      <c r="J29" s="603"/>
      <c r="K29" s="295" t="str">
        <f>IFERROR(AVERAGEIF(Y20:Y22,"&gt;=0"),"")</f>
        <v/>
      </c>
      <c r="L29" s="245"/>
      <c r="M29" s="246"/>
      <c r="N29" s="241"/>
      <c r="O29" s="241"/>
      <c r="P29" s="241"/>
      <c r="Q29" s="241"/>
      <c r="R29" s="241"/>
      <c r="S29" s="241"/>
      <c r="T29" s="241"/>
      <c r="U29" s="241"/>
      <c r="V29" s="241"/>
      <c r="W29" s="247"/>
      <c r="X29" s="247"/>
      <c r="Y29" s="247"/>
      <c r="Z29" s="245"/>
      <c r="AA29" s="234"/>
      <c r="AB29" s="234"/>
      <c r="AC29" s="234"/>
      <c r="AD29" s="234"/>
      <c r="AE29" s="234"/>
      <c r="AF29" s="234"/>
      <c r="AI29" s="303">
        <v>22</v>
      </c>
      <c r="AJ29" s="305" t="str">
        <f>IFERROR(AVERAGEIF(CA$21:CA$23,"&gt;=0"),"")</f>
        <v/>
      </c>
      <c r="AR29" s="50"/>
      <c r="AS29" s="50"/>
      <c r="AT29" s="50"/>
      <c r="AU29" s="50"/>
      <c r="BE29" s="243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</row>
    <row r="30" spans="2:82" ht="54" customHeight="1" x14ac:dyDescent="0.2">
      <c r="B30" s="292" t="s">
        <v>184</v>
      </c>
      <c r="C30" s="601" t="s">
        <v>173</v>
      </c>
      <c r="D30" s="602"/>
      <c r="E30" s="602"/>
      <c r="F30" s="602"/>
      <c r="G30" s="602"/>
      <c r="H30" s="602"/>
      <c r="I30" s="602"/>
      <c r="J30" s="603"/>
      <c r="K30" s="296" t="str">
        <f>IFERROR(AVERAGEIF(Z20:Z22,"&gt;=0"),"")</f>
        <v/>
      </c>
      <c r="L30" s="245"/>
      <c r="M30" s="246"/>
      <c r="N30" s="241"/>
      <c r="O30" s="241"/>
      <c r="P30" s="241"/>
      <c r="Q30" s="241"/>
      <c r="R30" s="241"/>
      <c r="S30" s="241"/>
      <c r="T30" s="241"/>
      <c r="U30" s="241"/>
      <c r="V30" s="241"/>
      <c r="W30" s="247"/>
      <c r="X30" s="247"/>
      <c r="Y30" s="247"/>
      <c r="Z30" s="245"/>
      <c r="AA30" s="234"/>
      <c r="AB30" s="234"/>
      <c r="AC30" s="234"/>
      <c r="AD30" s="234"/>
      <c r="AE30" s="234"/>
      <c r="AF30" s="234"/>
      <c r="AI30" s="303">
        <v>23</v>
      </c>
      <c r="AJ30" s="305" t="str">
        <f>IFERROR(AVERAGEIF(CB$21:CB$23,"&gt;=0"),"")</f>
        <v/>
      </c>
      <c r="AR30" s="50"/>
      <c r="AS30" s="50"/>
      <c r="AT30" s="50"/>
      <c r="AU30" s="50"/>
      <c r="BE30" s="243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</row>
    <row r="31" spans="2:82" ht="54" customHeight="1" x14ac:dyDescent="0.2">
      <c r="B31" s="292">
        <v>23</v>
      </c>
      <c r="C31" s="601" t="s">
        <v>70</v>
      </c>
      <c r="D31" s="602"/>
      <c r="E31" s="602"/>
      <c r="F31" s="602"/>
      <c r="G31" s="602"/>
      <c r="H31" s="602"/>
      <c r="I31" s="602"/>
      <c r="J31" s="603"/>
      <c r="K31" s="296" t="str">
        <f>IFERROR(AVERAGEIF(AA20:AA22,"&gt;=0"),"")</f>
        <v/>
      </c>
      <c r="L31" s="245"/>
      <c r="M31" s="246"/>
      <c r="N31" s="241"/>
      <c r="O31" s="241"/>
      <c r="P31" s="241"/>
      <c r="Q31" s="241"/>
      <c r="R31" s="241"/>
      <c r="S31" s="241"/>
      <c r="T31" s="241"/>
      <c r="U31" s="241"/>
      <c r="V31" s="241"/>
      <c r="W31" s="247"/>
      <c r="X31" s="247"/>
      <c r="Y31" s="247"/>
      <c r="Z31" s="245"/>
      <c r="AA31" s="234"/>
      <c r="AB31" s="234"/>
      <c r="AC31" s="234"/>
      <c r="AD31" s="234"/>
      <c r="AE31" s="234"/>
      <c r="AF31" s="234"/>
      <c r="AI31" s="303">
        <v>24</v>
      </c>
      <c r="AJ31" s="305" t="str">
        <f>IFERROR(AVERAGEIF(CC$21:CC$23,"&gt;=0"),"")</f>
        <v/>
      </c>
      <c r="AR31" s="50"/>
      <c r="AS31" s="50"/>
      <c r="AT31" s="50"/>
      <c r="AU31" s="50"/>
      <c r="BE31" s="243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</row>
    <row r="32" spans="2:82" ht="43.5" customHeight="1" thickBot="1" x14ac:dyDescent="0.25">
      <c r="B32" s="292">
        <v>24</v>
      </c>
      <c r="C32" s="601" t="s">
        <v>71</v>
      </c>
      <c r="D32" s="602"/>
      <c r="E32" s="602"/>
      <c r="F32" s="602"/>
      <c r="G32" s="602"/>
      <c r="H32" s="602"/>
      <c r="I32" s="602"/>
      <c r="J32" s="603"/>
      <c r="K32" s="296" t="str">
        <f>IFERROR(AVERAGEIF(AB20:AB22,"&gt;=0"),"")</f>
        <v/>
      </c>
      <c r="L32" s="245"/>
      <c r="M32" s="246"/>
      <c r="N32" s="241"/>
      <c r="O32" s="241"/>
      <c r="P32" s="241"/>
      <c r="Q32" s="241"/>
      <c r="R32" s="241"/>
      <c r="S32" s="241"/>
      <c r="T32" s="241"/>
      <c r="U32" s="241"/>
      <c r="V32" s="241"/>
      <c r="W32" s="247"/>
      <c r="X32" s="247"/>
      <c r="Y32" s="247"/>
      <c r="Z32" s="245"/>
      <c r="AA32" s="234"/>
      <c r="AB32" s="234"/>
      <c r="AC32" s="234"/>
      <c r="AD32" s="234"/>
      <c r="AE32" s="234"/>
      <c r="AF32" s="234"/>
      <c r="AI32" s="308">
        <v>25</v>
      </c>
      <c r="AJ32" s="309" t="str">
        <f>IFERROR(AVERAGEIF(CD$21:CD$23,"&gt;=0"),"")</f>
        <v/>
      </c>
      <c r="AR32" s="50"/>
      <c r="AS32" s="50"/>
      <c r="AT32" s="50"/>
      <c r="AU32" s="50"/>
      <c r="BE32" s="243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</row>
    <row r="33" spans="2:72" ht="42.75" customHeight="1" thickBot="1" x14ac:dyDescent="0.25">
      <c r="B33" s="293">
        <v>25</v>
      </c>
      <c r="C33" s="633" t="s">
        <v>72</v>
      </c>
      <c r="D33" s="634"/>
      <c r="E33" s="634"/>
      <c r="F33" s="634"/>
      <c r="G33" s="634"/>
      <c r="H33" s="634"/>
      <c r="I33" s="634"/>
      <c r="J33" s="635"/>
      <c r="K33" s="297" t="str">
        <f>IFERROR(AVERAGEIF(AC20:AC22,"&gt;=0"),"")</f>
        <v/>
      </c>
      <c r="L33" s="245"/>
      <c r="M33" s="246"/>
      <c r="N33" s="241"/>
      <c r="O33" s="241"/>
      <c r="P33" s="241"/>
      <c r="Q33" s="241"/>
      <c r="R33" s="241"/>
      <c r="S33" s="241"/>
      <c r="T33" s="241"/>
      <c r="U33" s="241"/>
      <c r="V33" s="241"/>
      <c r="W33" s="247"/>
      <c r="X33" s="247"/>
      <c r="Y33" s="247"/>
      <c r="Z33" s="245"/>
      <c r="AA33" s="234"/>
      <c r="AB33" s="234"/>
      <c r="AC33" s="234"/>
      <c r="AD33" s="234"/>
      <c r="AE33" s="234"/>
      <c r="AF33" s="234"/>
      <c r="AI33" s="251"/>
      <c r="AJ33" s="252"/>
      <c r="AR33" s="50"/>
      <c r="AS33" s="50"/>
      <c r="AT33" s="50"/>
      <c r="AU33" s="50"/>
      <c r="BE33" s="243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</row>
    <row r="34" spans="2:72" ht="42.75" customHeight="1" thickBot="1" x14ac:dyDescent="0.25">
      <c r="B34" s="253"/>
      <c r="C34" s="290"/>
      <c r="D34" s="290"/>
      <c r="E34" s="290"/>
      <c r="F34" s="290"/>
      <c r="G34" s="290"/>
      <c r="H34" s="290"/>
      <c r="I34" s="290"/>
      <c r="J34" s="290"/>
      <c r="K34" s="254"/>
      <c r="L34" s="245"/>
      <c r="M34" s="246"/>
      <c r="N34" s="241"/>
      <c r="O34" s="241"/>
      <c r="P34" s="241"/>
      <c r="Q34" s="241"/>
      <c r="R34" s="241"/>
      <c r="S34" s="241"/>
      <c r="T34" s="241"/>
      <c r="U34" s="241"/>
      <c r="V34" s="241"/>
      <c r="W34" s="247"/>
      <c r="X34" s="247"/>
      <c r="Y34" s="247"/>
      <c r="Z34" s="245"/>
      <c r="AA34" s="234"/>
      <c r="AB34" s="234"/>
      <c r="AC34" s="234"/>
      <c r="AD34" s="234"/>
      <c r="AE34" s="234"/>
      <c r="AF34" s="234"/>
      <c r="AI34" s="251"/>
      <c r="AJ34" s="252"/>
      <c r="AR34" s="50"/>
      <c r="AS34" s="50"/>
      <c r="AT34" s="50"/>
      <c r="AU34" s="50"/>
      <c r="BE34" s="243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</row>
    <row r="35" spans="2:72" ht="54" customHeight="1" x14ac:dyDescent="0.2">
      <c r="B35" s="253"/>
      <c r="C35" s="253"/>
      <c r="D35" s="253"/>
      <c r="E35" s="253"/>
      <c r="F35" s="253"/>
      <c r="G35" s="253"/>
      <c r="H35" s="253"/>
      <c r="I35" s="253"/>
      <c r="J35" s="253"/>
      <c r="K35" s="254"/>
      <c r="L35" s="245"/>
      <c r="M35" s="246"/>
      <c r="N35" s="241"/>
      <c r="O35" s="241"/>
      <c r="P35" s="241"/>
      <c r="Q35" s="241"/>
      <c r="R35" s="241"/>
      <c r="S35" s="241"/>
      <c r="T35" s="241"/>
      <c r="U35" s="241"/>
      <c r="V35" s="241"/>
      <c r="W35" s="247"/>
      <c r="X35" s="247"/>
      <c r="Y35" s="247"/>
      <c r="Z35" s="245"/>
      <c r="AA35" s="234"/>
      <c r="AB35" s="234"/>
      <c r="AC35" s="234"/>
      <c r="AD35" s="234"/>
      <c r="AE35" s="234"/>
      <c r="AF35" s="234"/>
      <c r="AI35" s="311" t="s">
        <v>165</v>
      </c>
      <c r="AJ35" s="312" t="s">
        <v>166</v>
      </c>
      <c r="AK35" s="312" t="s">
        <v>167</v>
      </c>
      <c r="AL35" s="313" t="s">
        <v>168</v>
      </c>
      <c r="AR35" s="50"/>
      <c r="AS35" s="50"/>
      <c r="AT35" s="50"/>
      <c r="AU35" s="50"/>
      <c r="BE35" s="243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</row>
    <row r="36" spans="2:72" ht="29.25" customHeight="1" x14ac:dyDescent="0.2">
      <c r="B36" s="253"/>
      <c r="C36" s="253"/>
      <c r="D36" s="253"/>
      <c r="E36" s="253"/>
      <c r="F36" s="253"/>
      <c r="G36" s="253"/>
      <c r="H36" s="253"/>
      <c r="I36" s="253"/>
      <c r="J36" s="253"/>
      <c r="K36" s="254"/>
      <c r="L36" s="245"/>
      <c r="M36" s="246"/>
      <c r="N36" s="241"/>
      <c r="O36" s="241"/>
      <c r="P36" s="241"/>
      <c r="Q36" s="241"/>
      <c r="R36" s="241"/>
      <c r="S36" s="241"/>
      <c r="T36" s="241"/>
      <c r="U36" s="241"/>
      <c r="V36" s="241"/>
      <c r="W36" s="247"/>
      <c r="X36" s="247"/>
      <c r="Y36" s="247"/>
      <c r="Z36" s="245"/>
      <c r="AA36" s="234"/>
      <c r="AB36" s="234"/>
      <c r="AC36" s="234"/>
      <c r="AD36" s="234"/>
      <c r="AE36" s="234"/>
      <c r="AF36" s="234"/>
      <c r="AI36" s="298" t="e">
        <f>SUM('4º básico A'!BU64,#REF!,'4º básico C'!BU64)</f>
        <v>#REF!</v>
      </c>
      <c r="AJ36" s="287" t="e">
        <f>SUM('4º básico A'!BV64,#REF!,'4º básico C'!BV64)</f>
        <v>#REF!</v>
      </c>
      <c r="AK36" s="287" t="e">
        <f>SUM('4º básico A'!BW64,#REF!,'4º básico C'!BW64)</f>
        <v>#REF!</v>
      </c>
      <c r="AL36" s="299" t="e">
        <f>SUM('4º básico A'!BX64,#REF!,'4º básico C'!BX64)</f>
        <v>#REF!</v>
      </c>
      <c r="AM36" s="310" t="e">
        <f>SUM(AI36:AL36)</f>
        <v>#REF!</v>
      </c>
      <c r="AR36" s="50"/>
      <c r="AS36" s="50"/>
      <c r="AT36" s="50"/>
      <c r="AU36" s="50"/>
      <c r="BE36" s="243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</row>
    <row r="37" spans="2:72" ht="29.25" customHeight="1" thickBot="1" x14ac:dyDescent="0.25">
      <c r="B37" s="253"/>
      <c r="C37" s="253"/>
      <c r="D37" s="253"/>
      <c r="E37" s="253"/>
      <c r="F37" s="253"/>
      <c r="G37" s="253"/>
      <c r="H37" s="253"/>
      <c r="I37" s="253"/>
      <c r="J37" s="253"/>
      <c r="K37" s="254"/>
      <c r="L37" s="245"/>
      <c r="M37" s="246"/>
      <c r="N37" s="241"/>
      <c r="O37" s="241"/>
      <c r="P37" s="241"/>
      <c r="Q37" s="241"/>
      <c r="R37" s="241"/>
      <c r="S37" s="241"/>
      <c r="T37" s="241"/>
      <c r="U37" s="241"/>
      <c r="V37" s="241"/>
      <c r="W37" s="247"/>
      <c r="X37" s="247"/>
      <c r="Y37" s="247"/>
      <c r="Z37" s="245"/>
      <c r="AA37" s="234"/>
      <c r="AB37" s="234"/>
      <c r="AC37" s="234"/>
      <c r="AD37" s="234"/>
      <c r="AE37" s="234"/>
      <c r="AF37" s="234"/>
      <c r="AI37" s="300" t="e">
        <f>AI36/$AM$36</f>
        <v>#REF!</v>
      </c>
      <c r="AJ37" s="301" t="e">
        <f>AJ36/$AM$36</f>
        <v>#REF!</v>
      </c>
      <c r="AK37" s="301" t="e">
        <f>AK36/$AM$36</f>
        <v>#REF!</v>
      </c>
      <c r="AL37" s="302" t="e">
        <f>AL36/$AM$36</f>
        <v>#REF!</v>
      </c>
      <c r="AR37" s="50"/>
      <c r="AS37" s="50"/>
      <c r="AT37" s="50"/>
      <c r="AU37" s="50"/>
      <c r="BE37" s="243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</row>
    <row r="38" spans="2:72" ht="29.25" customHeight="1" x14ac:dyDescent="0.2">
      <c r="B38" s="253"/>
      <c r="C38" s="253"/>
      <c r="D38" s="253"/>
      <c r="E38" s="253"/>
      <c r="F38" s="253"/>
      <c r="G38" s="253"/>
      <c r="H38" s="253"/>
      <c r="I38" s="253"/>
      <c r="J38" s="253"/>
      <c r="K38" s="254"/>
      <c r="L38" s="245"/>
      <c r="M38" s="246"/>
      <c r="N38" s="241"/>
      <c r="O38" s="241"/>
      <c r="P38" s="241"/>
      <c r="Q38" s="241"/>
      <c r="R38" s="241"/>
      <c r="S38" s="241"/>
      <c r="T38" s="241"/>
      <c r="U38" s="241"/>
      <c r="V38" s="241"/>
      <c r="W38" s="247"/>
      <c r="X38" s="247"/>
      <c r="Y38" s="247"/>
      <c r="Z38" s="245"/>
      <c r="AA38" s="234"/>
      <c r="AB38" s="234"/>
      <c r="AC38" s="234"/>
      <c r="AD38" s="234"/>
      <c r="AE38" s="234"/>
      <c r="AF38" s="234"/>
      <c r="AI38" s="251"/>
      <c r="AJ38" s="252"/>
      <c r="AR38" s="50"/>
      <c r="AS38" s="50"/>
      <c r="AT38" s="50"/>
      <c r="AU38" s="50"/>
      <c r="BE38" s="243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</row>
    <row r="39" spans="2:72" ht="29.25" customHeight="1" x14ac:dyDescent="0.2">
      <c r="B39" s="253"/>
      <c r="C39" s="253"/>
      <c r="D39" s="253"/>
      <c r="E39" s="253"/>
      <c r="F39" s="253"/>
      <c r="G39" s="253"/>
      <c r="H39" s="253"/>
      <c r="I39" s="253"/>
      <c r="J39" s="253"/>
      <c r="K39" s="254"/>
      <c r="L39" s="245"/>
      <c r="M39" s="246"/>
      <c r="N39" s="241"/>
      <c r="O39" s="241"/>
      <c r="P39" s="241"/>
      <c r="Q39" s="241"/>
      <c r="R39" s="241"/>
      <c r="S39" s="241"/>
      <c r="T39" s="241"/>
      <c r="U39" s="241"/>
      <c r="V39" s="241"/>
      <c r="W39" s="247"/>
      <c r="X39" s="247"/>
      <c r="Y39" s="247"/>
      <c r="Z39" s="245"/>
      <c r="AA39" s="234"/>
      <c r="AB39" s="234"/>
      <c r="AC39" s="234"/>
      <c r="AD39" s="234"/>
      <c r="AE39" s="234"/>
      <c r="AF39" s="234"/>
      <c r="AI39" s="251"/>
      <c r="AJ39" s="252"/>
      <c r="AR39" s="50"/>
      <c r="AS39" s="50"/>
      <c r="AT39" s="50"/>
      <c r="AU39" s="50"/>
      <c r="BE39" s="243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</row>
    <row r="40" spans="2:72" ht="29.25" customHeight="1" thickBot="1" x14ac:dyDescent="0.25">
      <c r="B40" s="253"/>
      <c r="C40" s="253"/>
      <c r="D40" s="253"/>
      <c r="E40" s="253"/>
      <c r="F40" s="253"/>
      <c r="G40" s="253"/>
      <c r="H40" s="253"/>
      <c r="I40" s="253"/>
      <c r="J40" s="253"/>
      <c r="K40" s="254"/>
      <c r="L40" s="245"/>
      <c r="M40" s="246"/>
      <c r="N40" s="241"/>
      <c r="O40" s="241"/>
      <c r="P40" s="241"/>
      <c r="Q40" s="241"/>
      <c r="R40" s="241"/>
      <c r="S40" s="241"/>
      <c r="T40" s="241"/>
      <c r="U40" s="241"/>
      <c r="V40" s="241"/>
      <c r="W40" s="247"/>
      <c r="X40" s="247"/>
      <c r="Y40" s="247"/>
      <c r="Z40" s="245"/>
      <c r="AA40" s="234"/>
      <c r="AB40" s="234"/>
      <c r="AC40" s="234"/>
      <c r="AD40" s="234"/>
      <c r="AE40" s="234"/>
      <c r="AF40" s="234"/>
      <c r="AI40" s="251"/>
      <c r="AJ40" s="252"/>
      <c r="AR40" s="50"/>
      <c r="AS40" s="50"/>
      <c r="AT40" s="50"/>
      <c r="AU40" s="50"/>
      <c r="BE40" s="243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</row>
    <row r="41" spans="2:72" ht="29.25" customHeight="1" thickBot="1" x14ac:dyDescent="0.25">
      <c r="B41" s="604" t="s">
        <v>176</v>
      </c>
      <c r="C41" s="605"/>
      <c r="D41" s="605"/>
      <c r="E41" s="605"/>
      <c r="F41" s="605"/>
      <c r="G41" s="605"/>
      <c r="H41" s="605"/>
      <c r="I41" s="605"/>
      <c r="J41" s="605"/>
      <c r="K41" s="606"/>
      <c r="L41" s="245"/>
      <c r="M41" s="246"/>
      <c r="N41" s="241"/>
      <c r="O41" s="241"/>
      <c r="P41" s="241"/>
      <c r="Q41" s="241"/>
      <c r="R41" s="241"/>
      <c r="S41" s="241"/>
      <c r="T41" s="241"/>
      <c r="U41" s="241"/>
      <c r="V41" s="241"/>
      <c r="W41" s="247"/>
      <c r="X41" s="247"/>
      <c r="Y41" s="247"/>
      <c r="Z41" s="245"/>
      <c r="AA41" s="234"/>
      <c r="AB41" s="234"/>
      <c r="AC41" s="234"/>
      <c r="AD41" s="234"/>
      <c r="AE41" s="234"/>
      <c r="AF41" s="234"/>
      <c r="AI41" s="251"/>
      <c r="AJ41" s="252"/>
      <c r="AR41" s="50"/>
      <c r="AS41" s="50"/>
      <c r="AT41" s="50"/>
      <c r="AU41" s="50"/>
      <c r="BE41" s="243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</row>
    <row r="42" spans="2:72" ht="29.25" customHeight="1" thickBot="1" x14ac:dyDescent="0.25">
      <c r="B42" s="235" t="s">
        <v>118</v>
      </c>
      <c r="C42" s="607" t="s">
        <v>157</v>
      </c>
      <c r="D42" s="608"/>
      <c r="E42" s="608"/>
      <c r="F42" s="608"/>
      <c r="G42" s="608"/>
      <c r="H42" s="608"/>
      <c r="I42" s="608"/>
      <c r="J42" s="629"/>
      <c r="K42" s="236" t="s">
        <v>100</v>
      </c>
      <c r="L42" s="245"/>
      <c r="M42" s="246"/>
      <c r="N42" s="241"/>
      <c r="O42" s="241"/>
      <c r="P42" s="241"/>
      <c r="Q42" s="241"/>
      <c r="R42" s="241"/>
      <c r="S42" s="241"/>
      <c r="T42" s="241"/>
      <c r="U42" s="241"/>
      <c r="V42" s="241"/>
      <c r="W42" s="247"/>
      <c r="X42" s="247"/>
      <c r="Y42" s="247"/>
      <c r="Z42" s="245"/>
      <c r="AA42" s="234"/>
      <c r="AB42" s="234"/>
      <c r="AC42" s="234"/>
      <c r="AD42" s="234"/>
      <c r="AE42" s="234"/>
      <c r="AF42" s="234"/>
      <c r="AI42" s="251"/>
      <c r="AJ42" s="252"/>
      <c r="AR42" s="50"/>
      <c r="AS42" s="50"/>
      <c r="AT42" s="50"/>
      <c r="AU42" s="50"/>
      <c r="BE42" s="243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</row>
    <row r="43" spans="2:72" ht="29.25" customHeight="1" x14ac:dyDescent="0.2">
      <c r="B43" s="237" t="s">
        <v>185</v>
      </c>
      <c r="C43" s="609" t="s">
        <v>73</v>
      </c>
      <c r="D43" s="610"/>
      <c r="E43" s="610"/>
      <c r="F43" s="610"/>
      <c r="G43" s="610"/>
      <c r="H43" s="610"/>
      <c r="I43" s="610"/>
      <c r="J43" s="611"/>
      <c r="K43" s="238" t="str">
        <f>IFERROR(AVERAGEIF(N16:N18,"&gt;=0"),"")</f>
        <v/>
      </c>
      <c r="L43" s="245"/>
      <c r="M43" s="246"/>
      <c r="N43" s="241"/>
      <c r="O43" s="241"/>
      <c r="P43" s="241"/>
      <c r="Q43" s="241"/>
      <c r="R43" s="241"/>
      <c r="S43" s="241"/>
      <c r="T43" s="241"/>
      <c r="U43" s="241"/>
      <c r="V43" s="241"/>
      <c r="W43" s="247"/>
      <c r="X43" s="247"/>
      <c r="Y43" s="247"/>
      <c r="Z43" s="245"/>
      <c r="AA43" s="234"/>
      <c r="AB43" s="234"/>
      <c r="AC43" s="234"/>
      <c r="AD43" s="234"/>
      <c r="AE43" s="234"/>
      <c r="AF43" s="234"/>
      <c r="AI43" s="251"/>
      <c r="AJ43" s="252"/>
      <c r="AR43" s="50"/>
      <c r="AS43" s="50"/>
      <c r="AT43" s="50"/>
      <c r="AU43" s="50"/>
      <c r="BE43" s="243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</row>
    <row r="44" spans="2:72" ht="28.5" customHeight="1" x14ac:dyDescent="0.2">
      <c r="B44" s="255" t="s">
        <v>186</v>
      </c>
      <c r="C44" s="612" t="s">
        <v>74</v>
      </c>
      <c r="D44" s="613"/>
      <c r="E44" s="613"/>
      <c r="F44" s="613"/>
      <c r="G44" s="613"/>
      <c r="H44" s="613"/>
      <c r="I44" s="613"/>
      <c r="J44" s="614"/>
      <c r="K44" s="240" t="str">
        <f>IFERROR(AVERAGEIF(O16:O18,"&gt;=0"),"")</f>
        <v/>
      </c>
      <c r="L44" s="245"/>
      <c r="Y44" s="54"/>
      <c r="AI44" s="251"/>
      <c r="AJ44" s="252"/>
      <c r="AR44" s="51"/>
      <c r="AS44" s="51"/>
      <c r="AT44" s="51"/>
      <c r="AU44" s="51"/>
      <c r="BE44" s="243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</row>
    <row r="45" spans="2:72" ht="28.5" customHeight="1" x14ac:dyDescent="0.2">
      <c r="B45" s="239" t="s">
        <v>187</v>
      </c>
      <c r="C45" s="612" t="s">
        <v>75</v>
      </c>
      <c r="D45" s="613"/>
      <c r="E45" s="613"/>
      <c r="F45" s="613"/>
      <c r="G45" s="613"/>
      <c r="H45" s="613"/>
      <c r="I45" s="613"/>
      <c r="J45" s="614"/>
      <c r="K45" s="240" t="str">
        <f>IFERROR(AVERAGEIF(P16:P18,"&gt;=0"),"")</f>
        <v/>
      </c>
      <c r="L45" s="245"/>
      <c r="Y45" s="54"/>
      <c r="AI45" s="251"/>
      <c r="AJ45" s="252"/>
      <c r="AR45" s="51"/>
      <c r="AS45" s="51"/>
      <c r="AT45" s="51"/>
      <c r="AU45" s="51"/>
      <c r="BE45" s="243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</row>
    <row r="46" spans="2:72" ht="28.5" customHeight="1" thickBot="1" x14ac:dyDescent="0.25">
      <c r="B46" s="249" t="s">
        <v>188</v>
      </c>
      <c r="C46" s="625" t="s">
        <v>76</v>
      </c>
      <c r="D46" s="626"/>
      <c r="E46" s="626"/>
      <c r="F46" s="626"/>
      <c r="G46" s="626"/>
      <c r="H46" s="626"/>
      <c r="I46" s="626"/>
      <c r="J46" s="627"/>
      <c r="K46" s="250" t="str">
        <f>IFERROR(AVERAGEIF(Q16:Q18,"&gt;=0"),"")</f>
        <v/>
      </c>
      <c r="L46" s="245"/>
      <c r="Y46" s="54"/>
      <c r="AI46" s="251"/>
      <c r="AJ46" s="50"/>
      <c r="AR46" s="51"/>
      <c r="AS46" s="51"/>
      <c r="AT46" s="51"/>
      <c r="AU46" s="51"/>
      <c r="BE46" s="243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</row>
    <row r="47" spans="2:72" ht="28.5" customHeight="1" x14ac:dyDescent="0.2">
      <c r="B47" s="253"/>
      <c r="C47" s="253"/>
      <c r="D47" s="253"/>
      <c r="E47" s="253"/>
      <c r="F47" s="253"/>
      <c r="G47" s="253"/>
      <c r="H47" s="253"/>
      <c r="I47" s="253"/>
      <c r="J47" s="253"/>
      <c r="K47" s="254"/>
      <c r="L47" s="245"/>
      <c r="Y47" s="54"/>
      <c r="AJ47" s="252"/>
      <c r="AR47" s="33"/>
      <c r="AS47" s="33"/>
      <c r="AT47" s="33"/>
      <c r="AU47" s="33"/>
    </row>
    <row r="48" spans="2:72" ht="28.5" customHeight="1" x14ac:dyDescent="0.2">
      <c r="B48" s="253"/>
      <c r="C48" s="253"/>
      <c r="D48" s="253"/>
      <c r="E48" s="253"/>
      <c r="F48" s="253"/>
      <c r="G48" s="253"/>
      <c r="H48" s="253"/>
      <c r="I48" s="253"/>
      <c r="J48" s="253"/>
      <c r="K48" s="254"/>
      <c r="L48" s="245"/>
      <c r="Y48" s="54"/>
      <c r="AJ48" s="252"/>
      <c r="AR48" s="33"/>
      <c r="AS48" s="33"/>
      <c r="AT48" s="33"/>
      <c r="AU48" s="33"/>
    </row>
    <row r="49" spans="2:47" ht="28.5" customHeight="1" x14ac:dyDescent="0.2">
      <c r="C49" s="253"/>
      <c r="D49" s="253"/>
      <c r="E49" s="253"/>
      <c r="F49" s="253"/>
      <c r="G49" s="253"/>
      <c r="H49" s="253"/>
      <c r="I49" s="253"/>
      <c r="J49" s="253"/>
      <c r="L49" s="245"/>
      <c r="Y49" s="54"/>
      <c r="AJ49" s="252"/>
      <c r="AR49" s="33"/>
      <c r="AS49" s="33"/>
      <c r="AT49" s="33"/>
      <c r="AU49" s="33"/>
    </row>
    <row r="50" spans="2:47" ht="28.5" customHeight="1" thickBot="1" x14ac:dyDescent="0.25">
      <c r="C50" s="628"/>
      <c r="D50" s="628"/>
      <c r="E50" s="628"/>
      <c r="F50" s="628"/>
      <c r="G50" s="628"/>
      <c r="H50" s="628"/>
      <c r="I50" s="628"/>
      <c r="J50" s="628"/>
      <c r="L50" s="245"/>
      <c r="Y50" s="54"/>
      <c r="AJ50" s="252"/>
      <c r="AR50" s="33"/>
      <c r="AS50" s="33"/>
      <c r="AT50" s="33"/>
      <c r="AU50" s="33"/>
    </row>
    <row r="51" spans="2:47" ht="30" customHeight="1" thickBot="1" x14ac:dyDescent="0.25">
      <c r="B51" s="604" t="s">
        <v>177</v>
      </c>
      <c r="C51" s="605"/>
      <c r="D51" s="605"/>
      <c r="E51" s="605"/>
      <c r="F51" s="605"/>
      <c r="G51" s="605"/>
      <c r="H51" s="605"/>
      <c r="I51" s="605"/>
      <c r="J51" s="605"/>
      <c r="K51" s="606"/>
      <c r="L51" s="245"/>
      <c r="Y51" s="54"/>
      <c r="AJ51" s="252"/>
      <c r="AR51" s="33"/>
      <c r="AS51" s="33"/>
      <c r="AT51" s="33"/>
      <c r="AU51" s="33"/>
    </row>
    <row r="52" spans="2:47" ht="30" customHeight="1" thickBot="1" x14ac:dyDescent="0.25">
      <c r="B52" s="235" t="s">
        <v>118</v>
      </c>
      <c r="C52" s="607" t="s">
        <v>158</v>
      </c>
      <c r="D52" s="608"/>
      <c r="E52" s="608"/>
      <c r="F52" s="608"/>
      <c r="G52" s="608"/>
      <c r="H52" s="608"/>
      <c r="I52" s="608"/>
      <c r="J52" s="629"/>
      <c r="K52" s="236" t="s">
        <v>100</v>
      </c>
      <c r="L52" s="245"/>
      <c r="Y52" s="54"/>
      <c r="AJ52" s="252"/>
      <c r="AR52" s="33"/>
      <c r="AS52" s="33"/>
      <c r="AT52" s="33"/>
      <c r="AU52" s="33"/>
    </row>
    <row r="53" spans="2:47" ht="30" customHeight="1" x14ac:dyDescent="0.2">
      <c r="B53" s="291">
        <v>1</v>
      </c>
      <c r="C53" s="630" t="s">
        <v>77</v>
      </c>
      <c r="D53" s="631"/>
      <c r="E53" s="631"/>
      <c r="F53" s="631"/>
      <c r="G53" s="631"/>
      <c r="H53" s="631"/>
      <c r="I53" s="631"/>
      <c r="J53" s="632"/>
      <c r="K53" s="294" t="str">
        <f>IFERROR(AVERAGEIF(U16:U18,"&gt;=0"),"")</f>
        <v/>
      </c>
      <c r="L53" s="192"/>
      <c r="Y53" s="54"/>
      <c r="AK53" s="253"/>
      <c r="AL53" s="253"/>
      <c r="AM53" s="253"/>
      <c r="AP53" s="256">
        <f>SUM(AK53:AO53)</f>
        <v>0</v>
      </c>
      <c r="AR53" s="33"/>
      <c r="AS53" s="33"/>
      <c r="AT53" s="33"/>
      <c r="AU53" s="33"/>
    </row>
    <row r="54" spans="2:47" ht="30" customHeight="1" x14ac:dyDescent="0.25">
      <c r="B54" s="275">
        <v>2</v>
      </c>
      <c r="C54" s="616" t="s">
        <v>82</v>
      </c>
      <c r="D54" s="617"/>
      <c r="E54" s="617"/>
      <c r="F54" s="617"/>
      <c r="G54" s="617"/>
      <c r="H54" s="617"/>
      <c r="I54" s="617"/>
      <c r="J54" s="618"/>
      <c r="K54" s="295" t="str">
        <f>IFERROR(AVERAGEIF(V16:V18,"&gt;=0"),"")</f>
        <v/>
      </c>
      <c r="L54" s="192"/>
      <c r="Y54" s="54"/>
      <c r="AK54" s="257"/>
      <c r="AL54" s="257"/>
      <c r="AM54" s="257"/>
      <c r="AR54" s="33"/>
      <c r="AS54" s="33"/>
      <c r="AT54" s="33"/>
      <c r="AU54" s="33"/>
    </row>
    <row r="55" spans="2:47" ht="38.25" customHeight="1" x14ac:dyDescent="0.2">
      <c r="B55" s="275" t="s">
        <v>189</v>
      </c>
      <c r="C55" s="616" t="s">
        <v>78</v>
      </c>
      <c r="D55" s="617"/>
      <c r="E55" s="617"/>
      <c r="F55" s="617"/>
      <c r="G55" s="617"/>
      <c r="H55" s="617"/>
      <c r="I55" s="617"/>
      <c r="J55" s="618"/>
      <c r="K55" s="295" t="str">
        <f>IFERROR(AVERAGEIF(W16:W18,"&gt;=0"),"")</f>
        <v/>
      </c>
      <c r="L55" s="192"/>
      <c r="Y55" s="54"/>
      <c r="AR55" s="33"/>
      <c r="AS55" s="33"/>
      <c r="AT55" s="33"/>
      <c r="AU55" s="33"/>
    </row>
    <row r="56" spans="2:47" ht="40.5" customHeight="1" x14ac:dyDescent="0.2">
      <c r="B56" s="275" t="s">
        <v>190</v>
      </c>
      <c r="C56" s="616" t="s">
        <v>79</v>
      </c>
      <c r="D56" s="617"/>
      <c r="E56" s="617"/>
      <c r="F56" s="617"/>
      <c r="G56" s="617"/>
      <c r="H56" s="617"/>
      <c r="I56" s="617"/>
      <c r="J56" s="618"/>
      <c r="K56" s="295" t="str">
        <f>IFERROR(AVERAGEIF(X16:X18,"&gt;=0"),"")</f>
        <v/>
      </c>
      <c r="L56" s="192"/>
      <c r="Y56" s="54"/>
      <c r="AR56" s="33"/>
      <c r="AS56" s="33"/>
      <c r="AT56" s="33"/>
      <c r="AU56" s="33"/>
    </row>
    <row r="57" spans="2:47" ht="30" customHeight="1" x14ac:dyDescent="0.2">
      <c r="B57" s="275" t="s">
        <v>191</v>
      </c>
      <c r="C57" s="616" t="s">
        <v>80</v>
      </c>
      <c r="D57" s="617"/>
      <c r="E57" s="617"/>
      <c r="F57" s="617"/>
      <c r="G57" s="617"/>
      <c r="H57" s="617"/>
      <c r="I57" s="617"/>
      <c r="J57" s="618"/>
      <c r="K57" s="295" t="str">
        <f>IFERROR(AVERAGEIF(Y16:Y18,"&gt;=0"),"")</f>
        <v/>
      </c>
      <c r="L57" s="192"/>
      <c r="Y57" s="54"/>
      <c r="AR57" s="33"/>
      <c r="AS57" s="33"/>
      <c r="AT57" s="33"/>
      <c r="AU57" s="33"/>
    </row>
    <row r="58" spans="2:47" ht="30" customHeight="1" x14ac:dyDescent="0.2">
      <c r="B58" s="275" t="s">
        <v>192</v>
      </c>
      <c r="C58" s="616" t="s">
        <v>81</v>
      </c>
      <c r="D58" s="617"/>
      <c r="E58" s="617"/>
      <c r="F58" s="617"/>
      <c r="G58" s="617"/>
      <c r="H58" s="617"/>
      <c r="I58" s="617"/>
      <c r="J58" s="618"/>
      <c r="K58" s="295" t="str">
        <f>IFERROR(AVERAGEIF(Z16:Z18,"&gt;=0"),"")</f>
        <v/>
      </c>
      <c r="L58" s="192"/>
      <c r="Y58" s="54"/>
      <c r="AR58" s="33"/>
      <c r="AS58" s="33"/>
      <c r="AT58" s="33"/>
      <c r="AU58" s="33"/>
    </row>
    <row r="59" spans="2:47" ht="30" customHeight="1" x14ac:dyDescent="0.2">
      <c r="B59" s="275" t="s">
        <v>193</v>
      </c>
      <c r="C59" s="616" t="s">
        <v>86</v>
      </c>
      <c r="D59" s="617"/>
      <c r="E59" s="617"/>
      <c r="F59" s="617"/>
      <c r="G59" s="617"/>
      <c r="H59" s="617"/>
      <c r="I59" s="617"/>
      <c r="J59" s="618"/>
      <c r="K59" s="295" t="str">
        <f>IFERROR(AVERAGEIF(AA16:AA18,"&gt;=0"),"")</f>
        <v/>
      </c>
      <c r="L59" s="192"/>
      <c r="Y59" s="54"/>
      <c r="AR59" s="33"/>
      <c r="AS59" s="33"/>
      <c r="AT59" s="33"/>
      <c r="AU59" s="33"/>
    </row>
    <row r="60" spans="2:47" ht="33.75" customHeight="1" x14ac:dyDescent="0.2">
      <c r="B60" s="275">
        <v>17</v>
      </c>
      <c r="C60" s="616" t="s">
        <v>87</v>
      </c>
      <c r="D60" s="617"/>
      <c r="E60" s="617"/>
      <c r="F60" s="617"/>
      <c r="G60" s="617"/>
      <c r="H60" s="617"/>
      <c r="I60" s="617"/>
      <c r="J60" s="618"/>
      <c r="K60" s="295" t="str">
        <f>IFERROR(AVERAGEIF(AB16:AB18,"&gt;=0"),"")</f>
        <v/>
      </c>
      <c r="L60" s="192"/>
      <c r="Y60" s="54"/>
      <c r="AR60" s="33"/>
      <c r="AS60" s="33"/>
      <c r="AT60" s="33"/>
      <c r="AU60" s="33"/>
    </row>
    <row r="61" spans="2:47" ht="33.75" customHeight="1" thickBot="1" x14ac:dyDescent="0.25">
      <c r="B61" s="293" t="s">
        <v>194</v>
      </c>
      <c r="C61" s="619" t="s">
        <v>88</v>
      </c>
      <c r="D61" s="620"/>
      <c r="E61" s="620"/>
      <c r="F61" s="620"/>
      <c r="G61" s="620"/>
      <c r="H61" s="620"/>
      <c r="I61" s="620"/>
      <c r="J61" s="621"/>
      <c r="K61" s="297" t="str">
        <f>IFERROR(AVERAGEIF(AC16:AC18,"&gt;=0"),"")</f>
        <v/>
      </c>
      <c r="L61" s="192"/>
      <c r="Y61" s="54"/>
      <c r="AR61" s="33"/>
      <c r="AS61" s="33"/>
      <c r="AT61" s="33"/>
      <c r="AU61" s="33"/>
    </row>
    <row r="62" spans="2:47" ht="57" customHeight="1" thickBot="1" x14ac:dyDescent="0.25">
      <c r="B62" s="258"/>
      <c r="C62" s="12"/>
      <c r="H62" s="62"/>
      <c r="I62" s="62"/>
      <c r="J62" s="62"/>
      <c r="K62" s="173"/>
      <c r="Y62" s="54"/>
      <c r="AK62" s="208"/>
      <c r="AL62" s="208"/>
      <c r="AM62" s="208"/>
      <c r="AR62" s="33"/>
      <c r="AS62" s="33"/>
      <c r="AT62" s="33"/>
      <c r="AU62" s="33"/>
    </row>
    <row r="63" spans="2:47" s="190" customFormat="1" ht="30" customHeight="1" thickBot="1" x14ac:dyDescent="0.25">
      <c r="C63" s="622" t="s">
        <v>159</v>
      </c>
      <c r="D63" s="623"/>
      <c r="E63" s="624"/>
      <c r="H63" s="259"/>
      <c r="I63" s="259"/>
      <c r="J63" s="259"/>
      <c r="K63" s="260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2"/>
      <c r="AA63" s="195"/>
      <c r="AB63" s="195"/>
      <c r="AC63" s="195"/>
      <c r="AD63" s="195"/>
      <c r="AE63" s="195"/>
      <c r="AF63" s="195"/>
      <c r="AG63" s="195"/>
      <c r="AH63" s="195"/>
      <c r="AI63" s="195"/>
      <c r="AJ63" s="263"/>
      <c r="AK63" s="189"/>
      <c r="AL63" s="48"/>
      <c r="AM63" s="48"/>
      <c r="AN63" s="195"/>
      <c r="AO63" s="195"/>
      <c r="AP63" s="195"/>
      <c r="AQ63" s="195"/>
      <c r="AR63" s="264"/>
      <c r="AS63" s="264"/>
      <c r="AT63" s="264"/>
      <c r="AU63" s="264"/>
    </row>
    <row r="64" spans="2:47" s="190" customFormat="1" ht="52.5" customHeight="1" thickBot="1" x14ac:dyDescent="0.25">
      <c r="B64" s="265" t="s">
        <v>160</v>
      </c>
      <c r="C64" s="266" t="s">
        <v>161</v>
      </c>
      <c r="D64" s="266" t="s">
        <v>162</v>
      </c>
      <c r="E64" s="267" t="s">
        <v>163</v>
      </c>
      <c r="H64" s="259"/>
      <c r="I64" s="259"/>
      <c r="J64" s="259"/>
      <c r="K64" s="260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2"/>
      <c r="AA64" s="195"/>
      <c r="AB64" s="195"/>
      <c r="AC64" s="195"/>
      <c r="AD64" s="195"/>
      <c r="AE64" s="195"/>
      <c r="AF64" s="195"/>
      <c r="AG64" s="195"/>
      <c r="AH64" s="195"/>
      <c r="AI64" s="195"/>
      <c r="AJ64" s="263"/>
      <c r="AK64" s="189"/>
      <c r="AL64" s="48"/>
      <c r="AM64" s="48"/>
      <c r="AN64" s="195"/>
      <c r="AO64" s="195"/>
      <c r="AP64" s="195"/>
      <c r="AQ64" s="195"/>
      <c r="AR64" s="264"/>
      <c r="AS64" s="264"/>
      <c r="AT64" s="264"/>
      <c r="AU64" s="264"/>
    </row>
    <row r="65" spans="2:76" s="190" customFormat="1" ht="30" customHeight="1" x14ac:dyDescent="0.2">
      <c r="B65" s="268" t="s">
        <v>169</v>
      </c>
      <c r="C65" s="269" t="str">
        <f>IFERROR('4º básico A'!$BE$113,"")</f>
        <v/>
      </c>
      <c r="D65" s="270" t="str">
        <f>IFERROR('4º básico A'!$BF$113,"")</f>
        <v/>
      </c>
      <c r="E65" s="271" t="str">
        <f>IFERROR(SQRT('4º básico A'!$BJ$64/'4º básico A'!$BJ$65),"")</f>
        <v/>
      </c>
      <c r="H65" s="259"/>
      <c r="I65" s="259"/>
      <c r="J65" s="259"/>
      <c r="K65" s="260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2"/>
      <c r="AA65" s="195"/>
      <c r="AB65" s="195"/>
      <c r="AC65" s="195"/>
      <c r="AD65" s="195"/>
      <c r="AE65" s="195"/>
      <c r="AF65" s="195"/>
      <c r="AG65" s="195"/>
      <c r="AH65" s="195"/>
      <c r="AI65" s="195"/>
      <c r="AJ65" s="263"/>
      <c r="AK65" s="189"/>
      <c r="AL65" s="48"/>
      <c r="AM65" s="48"/>
      <c r="AN65" s="195"/>
      <c r="AO65" s="195"/>
      <c r="AP65" s="195"/>
      <c r="AQ65" s="195"/>
      <c r="AR65" s="264"/>
      <c r="AS65" s="264"/>
      <c r="AT65" s="264"/>
      <c r="AU65" s="264"/>
    </row>
    <row r="66" spans="2:76" s="190" customFormat="1" ht="30" customHeight="1" x14ac:dyDescent="0.2">
      <c r="B66" s="272" t="s">
        <v>170</v>
      </c>
      <c r="C66" s="272" t="str">
        <f>IFERROR(#REF!,"")</f>
        <v/>
      </c>
      <c r="D66" s="273" t="str">
        <f>IFERROR(#REF!,"")</f>
        <v/>
      </c>
      <c r="E66" s="274" t="str">
        <f>IFERROR(SQRT(#REF!/#REF!),"")</f>
        <v/>
      </c>
      <c r="H66" s="259"/>
      <c r="I66" s="259"/>
      <c r="J66" s="259"/>
      <c r="K66" s="260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2"/>
      <c r="AA66" s="195"/>
      <c r="AB66" s="195"/>
      <c r="AC66" s="195"/>
      <c r="AD66" s="195"/>
      <c r="AE66" s="195"/>
      <c r="AF66" s="195"/>
      <c r="AG66" s="195"/>
      <c r="AH66" s="195"/>
      <c r="AI66" s="195"/>
      <c r="AJ66" s="263"/>
      <c r="AK66" s="189"/>
      <c r="AL66" s="48"/>
      <c r="AM66" s="48"/>
      <c r="AN66" s="195"/>
      <c r="AO66" s="195"/>
      <c r="AP66" s="195"/>
      <c r="AQ66" s="195"/>
      <c r="AR66" s="264"/>
      <c r="AS66" s="264"/>
      <c r="AT66" s="264"/>
      <c r="AU66" s="264"/>
    </row>
    <row r="67" spans="2:76" ht="30" customHeight="1" thickBot="1" x14ac:dyDescent="0.25">
      <c r="B67" s="275" t="s">
        <v>171</v>
      </c>
      <c r="C67" s="276" t="str">
        <f>IFERROR('4º básico C'!$BE$113,"")</f>
        <v/>
      </c>
      <c r="D67" s="277" t="str">
        <f>IFERROR('4º básico C'!$BF$113,"")</f>
        <v/>
      </c>
      <c r="E67" s="278" t="str">
        <f>IFERROR(SQRT('4º básico C'!$BJ$64/'4º básico C'!$BJ$65),"")</f>
        <v/>
      </c>
      <c r="H67" s="62"/>
      <c r="I67" s="62"/>
      <c r="J67" s="62"/>
      <c r="K67" s="173"/>
      <c r="Y67" s="54"/>
      <c r="AC67" s="189"/>
      <c r="AJ67" s="48"/>
      <c r="AK67" s="33"/>
      <c r="AL67" s="33"/>
      <c r="AM67" s="33"/>
      <c r="AN67" s="33"/>
      <c r="AO67"/>
      <c r="AP67"/>
      <c r="AQ67"/>
      <c r="AR67"/>
      <c r="AS67"/>
      <c r="AT67"/>
      <c r="AU67"/>
      <c r="BR67" s="48"/>
      <c r="BS67" s="189"/>
      <c r="BT67" s="48"/>
      <c r="BU67" s="48"/>
      <c r="BV67" s="48"/>
      <c r="BW67" s="48"/>
      <c r="BX67" s="48"/>
    </row>
    <row r="68" spans="2:76" ht="36" customHeight="1" thickBot="1" x14ac:dyDescent="0.25">
      <c r="B68" s="279" t="s">
        <v>164</v>
      </c>
      <c r="C68" s="280" t="str">
        <f>IFERROR(AVERAGEIF(C65:C67,"&gt;=0"),"")</f>
        <v/>
      </c>
      <c r="D68" s="281" t="str">
        <f>IFERROR(AVERAGEIF(D65:D67,"&gt;=0"),"")</f>
        <v/>
      </c>
      <c r="H68" s="62"/>
      <c r="I68" s="62"/>
      <c r="J68" s="62"/>
      <c r="K68" s="173"/>
      <c r="L68" s="173"/>
      <c r="M68" s="17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34"/>
      <c r="AA68" s="52"/>
      <c r="AB68" s="195"/>
      <c r="AC68" s="263"/>
      <c r="AD68" s="615"/>
      <c r="AE68" s="615"/>
      <c r="AF68" s="615"/>
      <c r="AG68" s="195"/>
      <c r="AH68" s="195"/>
      <c r="AI68" s="195"/>
      <c r="AJ68" s="195"/>
      <c r="AK68" s="264"/>
      <c r="AL68" s="264"/>
      <c r="AM68" s="264"/>
      <c r="AN68" s="264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5"/>
      <c r="BS68" s="263"/>
      <c r="BT68" s="615"/>
      <c r="BU68" s="615"/>
      <c r="BV68" s="615"/>
      <c r="BW68" s="195"/>
      <c r="BX68" s="195"/>
    </row>
    <row r="69" spans="2:76" ht="21" customHeight="1" x14ac:dyDescent="0.2">
      <c r="B69" s="253"/>
      <c r="C69" s="34"/>
      <c r="L69" s="173"/>
      <c r="M69" s="17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34"/>
      <c r="AA69" s="52"/>
      <c r="AB69" s="195"/>
      <c r="AC69" s="263"/>
      <c r="AD69" s="615"/>
      <c r="AE69" s="615"/>
      <c r="AF69" s="615"/>
      <c r="AG69" s="195"/>
      <c r="AH69" s="195"/>
      <c r="AI69" s="195"/>
      <c r="AJ69" s="195"/>
      <c r="AK69" s="264"/>
      <c r="AL69" s="264"/>
      <c r="AM69" s="264"/>
      <c r="AN69" s="264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5"/>
      <c r="BS69" s="263"/>
      <c r="BT69" s="615"/>
      <c r="BU69" s="615"/>
      <c r="BV69" s="615"/>
      <c r="BW69" s="195"/>
      <c r="BX69" s="195"/>
    </row>
    <row r="70" spans="2:76" ht="37.5" customHeight="1" x14ac:dyDescent="0.2">
      <c r="L70" s="173"/>
      <c r="M70" s="173"/>
      <c r="W70" s="54"/>
      <c r="AC70" s="189"/>
      <c r="AJ70" s="48"/>
      <c r="AK70" s="33"/>
      <c r="AL70" s="33"/>
      <c r="AM70" s="33"/>
      <c r="AN70" s="33"/>
      <c r="AO70"/>
      <c r="AP70"/>
      <c r="AQ70"/>
      <c r="AR70"/>
      <c r="AS70"/>
      <c r="AT70"/>
      <c r="AU70"/>
      <c r="BR70" s="48"/>
      <c r="BS70" s="189"/>
      <c r="BT70" s="48"/>
      <c r="BU70" s="48"/>
      <c r="BV70" s="48"/>
      <c r="BW70" s="48"/>
      <c r="BX70" s="48"/>
    </row>
    <row r="71" spans="2:76" ht="18.75" customHeight="1" x14ac:dyDescent="0.2">
      <c r="L71" s="282"/>
      <c r="M71" s="173"/>
      <c r="W71" s="54"/>
      <c r="AC71" s="189"/>
      <c r="AJ71" s="48"/>
      <c r="AK71" s="33"/>
      <c r="AL71" s="33"/>
      <c r="AM71" s="33"/>
      <c r="AN71" s="33"/>
      <c r="AO71"/>
      <c r="AP71"/>
      <c r="AQ71"/>
      <c r="AR71"/>
      <c r="AS71"/>
      <c r="AT71"/>
      <c r="AU71"/>
      <c r="BR71" s="48"/>
      <c r="BS71" s="189"/>
      <c r="BT71" s="48"/>
      <c r="BU71" s="48"/>
      <c r="BV71" s="48"/>
      <c r="BW71" s="48"/>
      <c r="BX71" s="48"/>
    </row>
    <row r="72" spans="2:76" ht="24.75" customHeight="1" x14ac:dyDescent="0.2">
      <c r="L72" s="282"/>
      <c r="M72" s="173"/>
      <c r="W72" s="54"/>
      <c r="AC72" s="189"/>
      <c r="AJ72" s="48"/>
      <c r="AK72" s="33"/>
      <c r="AL72" s="33"/>
      <c r="AM72" s="33"/>
      <c r="AN72" s="33"/>
      <c r="AO72"/>
      <c r="AP72"/>
      <c r="AQ72"/>
      <c r="AR72"/>
      <c r="AS72"/>
      <c r="AT72"/>
      <c r="AU72"/>
      <c r="BR72" s="48"/>
      <c r="BS72" s="189"/>
      <c r="BT72" s="48"/>
      <c r="BU72" s="48"/>
      <c r="BV72" s="48"/>
      <c r="BW72" s="48"/>
      <c r="BX72" s="48"/>
    </row>
    <row r="73" spans="2:76" ht="36" customHeight="1" x14ac:dyDescent="0.2">
      <c r="L73" s="283"/>
      <c r="M73" s="283"/>
      <c r="W73" s="284"/>
      <c r="X73" s="33"/>
      <c r="Y73" s="33"/>
      <c r="Z73" s="12"/>
      <c r="AA73" s="12"/>
      <c r="AC73" s="189"/>
      <c r="AD73" s="208"/>
      <c r="AE73" s="208"/>
      <c r="AF73" s="208"/>
      <c r="AJ73" s="48"/>
      <c r="AK73" s="33"/>
      <c r="AL73" s="33"/>
      <c r="AM73" s="33"/>
      <c r="AN73" s="33"/>
      <c r="AO73" s="285"/>
      <c r="AT73" s="286"/>
      <c r="AU73"/>
      <c r="BR73" s="48"/>
      <c r="BS73" s="189"/>
      <c r="BT73" s="208"/>
      <c r="BU73" s="208"/>
      <c r="BV73" s="208"/>
      <c r="BW73" s="48"/>
      <c r="BX73" s="48"/>
    </row>
    <row r="74" spans="2:76" ht="26.25" customHeight="1" x14ac:dyDescent="0.2">
      <c r="L74" s="283"/>
      <c r="M74" s="283"/>
      <c r="W74" s="54"/>
      <c r="X74" s="54"/>
      <c r="Y74" s="54"/>
      <c r="AB74" s="195"/>
      <c r="AC74" s="263"/>
      <c r="AD74" s="615"/>
      <c r="AE74" s="615"/>
      <c r="AF74" s="615"/>
      <c r="AG74" s="195"/>
      <c r="AH74" s="195"/>
      <c r="AI74" s="195"/>
      <c r="AJ74" s="195"/>
      <c r="AK74" s="264"/>
      <c r="AL74" s="264"/>
      <c r="AM74" s="264"/>
      <c r="AN74" s="264"/>
      <c r="AO74" s="253"/>
      <c r="AT74" s="286" t="e">
        <f>SUM(AI36:AL36)</f>
        <v>#REF!</v>
      </c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5"/>
      <c r="BS74" s="263"/>
      <c r="BT74" s="615"/>
      <c r="BU74" s="615"/>
      <c r="BV74" s="615"/>
      <c r="BW74" s="195"/>
      <c r="BX74" s="195"/>
    </row>
    <row r="75" spans="2:76" ht="26.25" customHeight="1" x14ac:dyDescent="0.25">
      <c r="L75" s="283"/>
      <c r="M75" s="283"/>
      <c r="W75" s="54"/>
      <c r="X75" s="54"/>
      <c r="Y75" s="54"/>
      <c r="Z75" s="34"/>
      <c r="AA75" s="53"/>
      <c r="AB75" s="195"/>
      <c r="AC75" s="263"/>
      <c r="AD75" s="615"/>
      <c r="AE75" s="615"/>
      <c r="AF75" s="615"/>
      <c r="AG75" s="195"/>
      <c r="AH75" s="195"/>
      <c r="AI75" s="195"/>
      <c r="AJ75" s="195"/>
      <c r="AK75" s="264"/>
      <c r="AL75" s="264"/>
      <c r="AM75" s="264"/>
      <c r="AN75" s="264"/>
      <c r="AO75" s="257"/>
      <c r="AT75" s="288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5"/>
      <c r="BS75" s="263"/>
      <c r="BT75" s="615"/>
      <c r="BU75" s="615"/>
      <c r="BV75" s="615"/>
      <c r="BW75" s="195"/>
      <c r="BX75" s="195"/>
    </row>
    <row r="76" spans="2:76" ht="26.25" customHeight="1" x14ac:dyDescent="0.2">
      <c r="K76"/>
      <c r="L76" s="283"/>
      <c r="M76" s="283"/>
      <c r="W76" s="54"/>
      <c r="X76" s="54"/>
      <c r="Y76" s="54"/>
      <c r="Z76" s="34"/>
      <c r="AA76" s="53"/>
      <c r="AB76" s="195"/>
      <c r="AC76" s="263"/>
      <c r="AD76" s="615"/>
      <c r="AE76" s="615"/>
      <c r="AF76" s="615"/>
      <c r="AG76" s="195"/>
      <c r="AH76" s="195"/>
      <c r="AI76" s="195"/>
      <c r="AJ76" s="195"/>
      <c r="AK76" s="264"/>
      <c r="AL76" s="264"/>
      <c r="AM76" s="264"/>
      <c r="AN76" s="264"/>
      <c r="AO76" s="190"/>
      <c r="AP76" s="190"/>
      <c r="AQ76" s="190"/>
      <c r="AR76" s="190"/>
      <c r="AS76" s="190"/>
      <c r="AT76" s="288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5"/>
      <c r="BS76" s="263"/>
      <c r="BT76" s="615"/>
      <c r="BU76" s="615"/>
      <c r="BV76" s="615"/>
      <c r="BW76" s="195"/>
      <c r="BX76" s="195"/>
    </row>
    <row r="77" spans="2:76" ht="26.25" customHeight="1" x14ac:dyDescent="0.2">
      <c r="K77"/>
      <c r="L77" s="283"/>
      <c r="M77" s="283"/>
      <c r="W77" s="54"/>
      <c r="X77" s="54"/>
      <c r="Y77" s="54"/>
      <c r="Z77" s="34"/>
      <c r="AA77" s="53"/>
      <c r="AB77" s="195"/>
      <c r="AC77" s="263"/>
      <c r="AD77" s="615"/>
      <c r="AE77" s="615"/>
      <c r="AF77" s="615"/>
      <c r="AG77" s="195"/>
      <c r="AH77" s="195"/>
      <c r="AI77" s="195"/>
      <c r="AJ77" s="195"/>
      <c r="AK77" s="264"/>
      <c r="AL77" s="264"/>
      <c r="AM77" s="264"/>
      <c r="AN77" s="264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5"/>
      <c r="BS77" s="263"/>
      <c r="BT77" s="615"/>
      <c r="BU77" s="615"/>
      <c r="BV77" s="615"/>
      <c r="BW77" s="195"/>
      <c r="BX77" s="195"/>
    </row>
    <row r="78" spans="2:76" ht="26.25" customHeight="1" x14ac:dyDescent="0.2">
      <c r="K78"/>
      <c r="L78" s="283"/>
      <c r="M78" s="283"/>
      <c r="W78" s="54"/>
      <c r="X78" s="54"/>
      <c r="Y78" s="54"/>
      <c r="Z78" s="34"/>
      <c r="AA78" s="53"/>
      <c r="AC78" s="189"/>
      <c r="AJ78" s="48"/>
      <c r="AK78" s="33"/>
      <c r="AL78" s="33"/>
      <c r="AM78" s="33"/>
      <c r="AN78" s="33"/>
      <c r="AO78"/>
      <c r="AP78"/>
      <c r="AQ78"/>
      <c r="AR78"/>
      <c r="AS78"/>
      <c r="AT78"/>
      <c r="AU78"/>
      <c r="BR78" s="48"/>
      <c r="BS78" s="189"/>
      <c r="BT78" s="48"/>
      <c r="BU78" s="48"/>
      <c r="BV78" s="48"/>
      <c r="BW78" s="48"/>
      <c r="BX78" s="48"/>
    </row>
    <row r="79" spans="2:76" ht="26.25" customHeight="1" x14ac:dyDescent="0.2">
      <c r="K79"/>
      <c r="L79" s="283"/>
      <c r="M79" s="283"/>
      <c r="W79" s="54"/>
      <c r="X79" s="54"/>
      <c r="Y79" s="54"/>
      <c r="Z79" s="34"/>
      <c r="AA79" s="53"/>
      <c r="AC79" s="189"/>
      <c r="AJ79" s="48"/>
      <c r="AK79" s="33"/>
      <c r="AL79" s="33"/>
      <c r="AM79" s="33"/>
      <c r="AN79" s="33"/>
      <c r="AO79"/>
      <c r="AP79"/>
      <c r="AQ79"/>
      <c r="AR79"/>
      <c r="AS79"/>
      <c r="AT79"/>
      <c r="AU79"/>
      <c r="BR79" s="48"/>
      <c r="BS79" s="189"/>
      <c r="BT79" s="48"/>
      <c r="BU79" s="48"/>
      <c r="BV79" s="48"/>
      <c r="BW79" s="48"/>
      <c r="BX79" s="48"/>
    </row>
    <row r="80" spans="2:76" ht="26.25" customHeight="1" x14ac:dyDescent="0.2">
      <c r="K80"/>
      <c r="L80" s="283"/>
      <c r="M80" s="283"/>
      <c r="W80" s="54"/>
      <c r="X80" s="54"/>
      <c r="Y80" s="54"/>
      <c r="Z80" s="34"/>
      <c r="AA80" s="53"/>
      <c r="AC80" s="189"/>
      <c r="AJ80" s="48"/>
      <c r="AK80" s="33"/>
      <c r="AL80" s="33"/>
      <c r="AM80" s="33"/>
      <c r="AN80" s="33"/>
      <c r="AO80"/>
      <c r="AP80"/>
      <c r="AQ80"/>
      <c r="AR80"/>
      <c r="AS80"/>
      <c r="AT80"/>
      <c r="AU80"/>
      <c r="BR80" s="48"/>
      <c r="BS80" s="189"/>
      <c r="BT80" s="48"/>
      <c r="BU80" s="48"/>
      <c r="BV80" s="48"/>
      <c r="BW80" s="48"/>
      <c r="BX80" s="48"/>
    </row>
    <row r="81" spans="2:76" ht="18.75" customHeight="1" x14ac:dyDescent="0.2">
      <c r="K81"/>
      <c r="L81" s="173"/>
      <c r="M81" s="173"/>
      <c r="W81" s="54"/>
      <c r="X81" s="54"/>
      <c r="Y81" s="54"/>
      <c r="Z81" s="34"/>
      <c r="AA81" s="53"/>
      <c r="AC81" s="189"/>
      <c r="AD81" s="208"/>
      <c r="AE81" s="208"/>
      <c r="AF81" s="208"/>
      <c r="AJ81" s="48"/>
      <c r="AK81" s="33"/>
      <c r="AL81" s="33"/>
      <c r="AM81" s="33"/>
      <c r="AN81" s="33"/>
      <c r="AO81"/>
      <c r="AP81"/>
      <c r="AQ81"/>
      <c r="AR81"/>
      <c r="AS81"/>
      <c r="AT81"/>
      <c r="AU81"/>
      <c r="BR81" s="48"/>
      <c r="BS81" s="189"/>
      <c r="BT81" s="208"/>
      <c r="BU81" s="208"/>
      <c r="BV81" s="208"/>
      <c r="BW81" s="48"/>
      <c r="BX81" s="48"/>
    </row>
    <row r="82" spans="2:76" ht="18.75" customHeight="1" x14ac:dyDescent="0.2">
      <c r="K82"/>
      <c r="L82" s="173"/>
      <c r="M82" s="173"/>
      <c r="W82" s="54"/>
      <c r="X82" s="54"/>
      <c r="Y82" s="54"/>
      <c r="Z82" s="34"/>
      <c r="AA82" s="53"/>
      <c r="AB82" s="195"/>
      <c r="AC82" s="263"/>
      <c r="AD82" s="615"/>
      <c r="AE82" s="615"/>
      <c r="AF82" s="615"/>
      <c r="AG82" s="195"/>
      <c r="AH82" s="195"/>
      <c r="AI82" s="195"/>
      <c r="AJ82" s="195"/>
      <c r="AK82" s="264"/>
      <c r="AL82" s="264"/>
      <c r="AM82" s="264"/>
      <c r="AN82" s="264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5"/>
      <c r="BS82" s="263"/>
      <c r="BT82" s="615"/>
      <c r="BU82" s="615"/>
      <c r="BV82" s="615"/>
      <c r="BW82" s="195"/>
      <c r="BX82" s="195"/>
    </row>
    <row r="83" spans="2:76" ht="18.75" customHeight="1" x14ac:dyDescent="0.2">
      <c r="K83"/>
      <c r="L83" s="173"/>
      <c r="M83" s="173"/>
      <c r="W83" s="54"/>
      <c r="X83" s="54"/>
      <c r="Y83" s="54"/>
      <c r="Z83" s="34"/>
      <c r="AA83" s="53"/>
      <c r="AB83" s="195"/>
      <c r="AC83" s="263"/>
      <c r="AD83" s="615"/>
      <c r="AE83" s="615"/>
      <c r="AF83" s="615"/>
      <c r="AG83" s="195"/>
      <c r="AH83" s="195"/>
      <c r="AI83" s="195"/>
      <c r="AJ83" s="195"/>
      <c r="AK83" s="264"/>
      <c r="AL83" s="264"/>
      <c r="AM83" s="264"/>
      <c r="AN83" s="264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5"/>
      <c r="BS83" s="263"/>
      <c r="BT83" s="615"/>
      <c r="BU83" s="615"/>
      <c r="BV83" s="615"/>
      <c r="BW83" s="195"/>
      <c r="BX83" s="195"/>
    </row>
    <row r="84" spans="2:76" ht="18.75" customHeight="1" x14ac:dyDescent="0.2">
      <c r="K84"/>
      <c r="L84" s="173"/>
      <c r="M84" s="173"/>
      <c r="W84" s="53"/>
      <c r="X84" s="105"/>
      <c r="Y84" s="107"/>
      <c r="Z84" s="53"/>
      <c r="AA84" s="53"/>
      <c r="AB84" s="195"/>
      <c r="AC84" s="263"/>
      <c r="AD84" s="615"/>
      <c r="AE84" s="615"/>
      <c r="AF84" s="615"/>
      <c r="AG84" s="195"/>
      <c r="AH84" s="195"/>
      <c r="AI84" s="195"/>
      <c r="AJ84" s="195"/>
      <c r="AK84" s="264"/>
      <c r="AL84" s="264"/>
      <c r="AM84" s="264"/>
      <c r="AN84" s="264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5"/>
      <c r="BS84" s="263"/>
      <c r="BT84" s="615"/>
      <c r="BU84" s="615"/>
      <c r="BV84" s="615"/>
      <c r="BW84" s="195"/>
      <c r="BX84" s="195"/>
    </row>
    <row r="85" spans="2:76" ht="18.75" customHeight="1" x14ac:dyDescent="0.2">
      <c r="K85"/>
      <c r="L85" s="173"/>
      <c r="M85" s="173"/>
      <c r="W85" s="53"/>
      <c r="X85" s="105"/>
      <c r="Y85" s="107"/>
      <c r="Z85" s="53"/>
      <c r="AA85" s="53"/>
      <c r="AB85" s="195"/>
      <c r="AC85" s="263"/>
      <c r="AD85" s="615"/>
      <c r="AE85" s="615"/>
      <c r="AF85" s="615"/>
      <c r="AG85" s="195"/>
      <c r="AH85" s="195"/>
      <c r="AI85" s="195"/>
      <c r="AJ85" s="195"/>
      <c r="AK85" s="264"/>
      <c r="AL85" s="264"/>
      <c r="AM85" s="264"/>
      <c r="AN85" s="264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5"/>
      <c r="BS85" s="263"/>
      <c r="BT85" s="615"/>
      <c r="BU85" s="615"/>
      <c r="BV85" s="615"/>
      <c r="BW85" s="195"/>
      <c r="BX85" s="195"/>
    </row>
    <row r="86" spans="2:76" ht="18.75" customHeight="1" x14ac:dyDescent="0.2">
      <c r="K86"/>
      <c r="L86" s="173"/>
      <c r="M86" s="173"/>
      <c r="W86" s="53"/>
      <c r="X86" s="105"/>
      <c r="Y86" s="107"/>
      <c r="Z86" s="53"/>
      <c r="AA86" s="53"/>
      <c r="AC86" s="189"/>
      <c r="AJ86" s="48"/>
      <c r="AK86" s="33"/>
      <c r="AL86" s="33"/>
      <c r="AM86" s="33"/>
      <c r="AN86" s="33"/>
      <c r="AO86"/>
      <c r="AP86"/>
      <c r="AQ86"/>
      <c r="AR86"/>
      <c r="AS86"/>
      <c r="AT86"/>
      <c r="AU86"/>
      <c r="BR86" s="48"/>
      <c r="BS86" s="189"/>
      <c r="BT86" s="48"/>
      <c r="BU86" s="48"/>
      <c r="BV86" s="48"/>
      <c r="BW86" s="48"/>
      <c r="BX86" s="48"/>
    </row>
    <row r="87" spans="2:76" ht="18.75" customHeight="1" x14ac:dyDescent="0.2">
      <c r="K87"/>
      <c r="L87" s="173"/>
      <c r="M87" s="173"/>
      <c r="W87" s="54"/>
      <c r="Z87" s="53"/>
      <c r="AA87" s="53"/>
      <c r="AC87" s="189"/>
      <c r="AJ87" s="48"/>
      <c r="AK87" s="33"/>
      <c r="AL87" s="33"/>
      <c r="AM87" s="33"/>
      <c r="AN87" s="33"/>
      <c r="AO87"/>
      <c r="AP87"/>
      <c r="AQ87"/>
      <c r="AR87"/>
      <c r="AS87"/>
      <c r="AT87"/>
      <c r="AU87"/>
      <c r="BR87" s="48"/>
      <c r="BS87" s="189"/>
      <c r="BT87" s="48"/>
      <c r="BU87" s="48"/>
      <c r="BV87" s="48"/>
      <c r="BW87" s="48"/>
      <c r="BX87" s="48"/>
    </row>
    <row r="88" spans="2:76" ht="12.75" customHeight="1" x14ac:dyDescent="0.2">
      <c r="K88"/>
      <c r="L88" s="173"/>
      <c r="M88" s="173"/>
      <c r="W88" s="54"/>
      <c r="Z88" s="53"/>
      <c r="AA88" s="53"/>
      <c r="AC88" s="189"/>
      <c r="AJ88" s="48"/>
      <c r="AK88" s="33"/>
      <c r="AL88" s="33"/>
      <c r="AM88" s="33"/>
      <c r="AN88" s="33"/>
      <c r="AO88"/>
      <c r="AP88"/>
      <c r="AQ88"/>
      <c r="AR88"/>
      <c r="AS88"/>
      <c r="AT88"/>
      <c r="AU88"/>
      <c r="BR88" s="48"/>
      <c r="BS88" s="189"/>
      <c r="BT88" s="48"/>
      <c r="BU88" s="48"/>
      <c r="BV88" s="48"/>
      <c r="BW88" s="48"/>
      <c r="BX88" s="48"/>
    </row>
    <row r="89" spans="2:76" ht="12.75" customHeight="1" x14ac:dyDescent="0.2">
      <c r="K89"/>
      <c r="L89" s="173"/>
      <c r="M89" s="173"/>
      <c r="W89" s="54"/>
      <c r="X89" s="33"/>
      <c r="Y89" s="33"/>
      <c r="Z89" s="53"/>
      <c r="AA89" s="53"/>
      <c r="AC89" s="189"/>
      <c r="AD89" s="208"/>
      <c r="AE89" s="208"/>
      <c r="AF89" s="208"/>
      <c r="AJ89" s="48"/>
      <c r="AK89" s="33"/>
      <c r="AL89" s="33"/>
      <c r="AM89" s="33"/>
      <c r="AN89" s="33"/>
      <c r="AO89"/>
      <c r="AP89"/>
      <c r="AQ89"/>
      <c r="AR89"/>
      <c r="AS89"/>
      <c r="AT89"/>
      <c r="AU89"/>
      <c r="BR89" s="48"/>
      <c r="BS89" s="189"/>
      <c r="BT89" s="208"/>
      <c r="BU89" s="208"/>
      <c r="BV89" s="208"/>
      <c r="BW89" s="48"/>
      <c r="BX89" s="48"/>
    </row>
    <row r="90" spans="2:76" ht="12.75" customHeight="1" x14ac:dyDescent="0.2">
      <c r="B90" s="12"/>
      <c r="C90" s="12"/>
      <c r="H90" s="62"/>
      <c r="I90" s="62"/>
      <c r="J90" s="62"/>
      <c r="K90" s="173"/>
      <c r="L90" s="173"/>
      <c r="M90" s="173"/>
      <c r="W90" s="54"/>
      <c r="Z90" s="53"/>
      <c r="AA90" s="53"/>
      <c r="AB90" s="195"/>
      <c r="AC90" s="263"/>
      <c r="AD90" s="615"/>
      <c r="AE90" s="615"/>
      <c r="AF90" s="615"/>
      <c r="AG90" s="195"/>
      <c r="AH90" s="195"/>
      <c r="AI90" s="195"/>
      <c r="AJ90" s="195"/>
      <c r="AK90" s="264"/>
      <c r="AL90" s="264"/>
      <c r="AM90" s="264"/>
      <c r="AN90" s="264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5"/>
      <c r="BS90" s="263"/>
      <c r="BT90" s="615"/>
      <c r="BU90" s="615"/>
      <c r="BV90" s="615"/>
      <c r="BW90" s="195"/>
      <c r="BX90" s="195"/>
    </row>
    <row r="91" spans="2:76" ht="12.75" customHeight="1" x14ac:dyDescent="0.2">
      <c r="B91" s="12"/>
      <c r="C91" s="12"/>
      <c r="H91" s="62"/>
      <c r="I91" s="62"/>
      <c r="J91" s="62"/>
      <c r="K91" s="173"/>
      <c r="L91" s="173"/>
      <c r="M91" s="173"/>
      <c r="W91" s="54"/>
      <c r="Z91" s="53"/>
      <c r="AA91" s="53"/>
      <c r="AB91" s="195"/>
      <c r="AC91" s="263"/>
      <c r="AD91" s="615"/>
      <c r="AE91" s="615"/>
      <c r="AF91" s="615"/>
      <c r="AG91" s="195"/>
      <c r="AH91" s="195"/>
      <c r="AI91" s="195"/>
      <c r="AJ91" s="195"/>
      <c r="AK91" s="264"/>
      <c r="AL91" s="264"/>
      <c r="AM91" s="264"/>
      <c r="AN91" s="264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5"/>
      <c r="BS91" s="263"/>
      <c r="BT91" s="615"/>
      <c r="BU91" s="615"/>
      <c r="BV91" s="615"/>
      <c r="BW91" s="195"/>
      <c r="BX91" s="195"/>
    </row>
    <row r="92" spans="2:76" ht="12.75" customHeight="1" x14ac:dyDescent="0.2">
      <c r="B92" s="12"/>
      <c r="C92" s="12"/>
      <c r="H92" s="62"/>
      <c r="I92" s="62"/>
      <c r="J92" s="62"/>
      <c r="K92" s="173"/>
      <c r="L92" s="173"/>
      <c r="M92" s="173"/>
      <c r="W92" s="54"/>
      <c r="Z92" s="53"/>
      <c r="AA92" s="53"/>
      <c r="AB92" s="195"/>
      <c r="AC92" s="263"/>
      <c r="AD92" s="615"/>
      <c r="AE92" s="615"/>
      <c r="AF92" s="615"/>
      <c r="AG92" s="195"/>
      <c r="AH92" s="195"/>
      <c r="AI92" s="195"/>
      <c r="AJ92" s="195"/>
      <c r="AK92" s="264"/>
      <c r="AL92" s="264"/>
      <c r="AM92" s="264"/>
      <c r="AN92" s="264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5"/>
      <c r="BS92" s="263"/>
      <c r="BT92" s="615"/>
      <c r="BU92" s="615"/>
      <c r="BV92" s="615"/>
      <c r="BW92" s="195"/>
      <c r="BX92" s="195"/>
    </row>
    <row r="93" spans="2:76" ht="12.75" customHeight="1" x14ac:dyDescent="0.2">
      <c r="B93" s="12"/>
      <c r="C93" s="12"/>
      <c r="H93" s="62"/>
      <c r="I93" s="62"/>
      <c r="J93" s="62"/>
      <c r="K93" s="173"/>
      <c r="L93" s="173"/>
      <c r="M93" s="173"/>
      <c r="W93" s="54"/>
      <c r="Z93" s="53"/>
      <c r="AA93" s="53"/>
      <c r="AB93" s="195"/>
      <c r="AC93" s="263"/>
      <c r="AD93" s="615"/>
      <c r="AE93" s="615"/>
      <c r="AF93" s="615"/>
      <c r="AG93" s="195"/>
      <c r="AH93" s="195"/>
      <c r="AI93" s="195"/>
      <c r="AJ93" s="195"/>
      <c r="AK93" s="264"/>
      <c r="AL93" s="264"/>
      <c r="AM93" s="264"/>
      <c r="AN93" s="264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5"/>
      <c r="BS93" s="263"/>
      <c r="BT93" s="615"/>
      <c r="BU93" s="615"/>
      <c r="BV93" s="615"/>
      <c r="BW93" s="195"/>
      <c r="BX93" s="195"/>
    </row>
    <row r="94" spans="2:76" ht="12.75" customHeight="1" x14ac:dyDescent="0.2">
      <c r="B94" s="12"/>
      <c r="C94" s="12"/>
      <c r="H94" s="62"/>
      <c r="I94" s="62"/>
      <c r="J94" s="62"/>
      <c r="K94" s="173"/>
      <c r="L94" s="173"/>
      <c r="M94" s="173"/>
      <c r="W94" s="53"/>
      <c r="X94" s="105"/>
      <c r="Y94" s="107"/>
      <c r="Z94" s="53"/>
      <c r="AA94" s="53"/>
      <c r="AC94" s="189"/>
      <c r="AJ94" s="48"/>
      <c r="AK94" s="33"/>
      <c r="AL94" s="33"/>
      <c r="AM94" s="33"/>
      <c r="AN94" s="33"/>
      <c r="AO94"/>
      <c r="AP94"/>
      <c r="AQ94"/>
      <c r="AR94"/>
      <c r="AS94"/>
      <c r="AT94"/>
      <c r="AU94"/>
      <c r="BR94" s="48"/>
      <c r="BS94" s="189"/>
      <c r="BT94" s="48"/>
      <c r="BU94" s="48"/>
      <c r="BV94" s="48"/>
      <c r="BW94" s="48"/>
      <c r="BX94" s="48"/>
    </row>
    <row r="95" spans="2:76" ht="12.75" customHeight="1" x14ac:dyDescent="0.2">
      <c r="B95" s="12"/>
      <c r="C95" s="12"/>
      <c r="H95" s="62"/>
      <c r="I95" s="62"/>
      <c r="J95" s="62"/>
      <c r="K95" s="173"/>
      <c r="L95" s="173"/>
      <c r="M95" s="173"/>
      <c r="W95" s="53"/>
      <c r="X95" s="105"/>
      <c r="Y95" s="107"/>
      <c r="Z95" s="53"/>
      <c r="AC95" s="189"/>
      <c r="AJ95" s="48"/>
      <c r="AK95" s="33"/>
      <c r="AL95" s="33"/>
      <c r="AM95" s="33"/>
      <c r="AN95" s="33"/>
      <c r="AO95"/>
      <c r="AP95"/>
      <c r="AQ95"/>
      <c r="AR95"/>
      <c r="AS95"/>
      <c r="AT95"/>
      <c r="AU95"/>
      <c r="BR95" s="48"/>
      <c r="BS95" s="189"/>
      <c r="BT95" s="48"/>
      <c r="BU95" s="48"/>
      <c r="BV95" s="48"/>
      <c r="BW95" s="48"/>
      <c r="BX95" s="48"/>
    </row>
    <row r="96" spans="2:76" ht="12.75" customHeight="1" x14ac:dyDescent="0.2">
      <c r="B96" s="12"/>
      <c r="C96" s="12"/>
      <c r="H96" s="62"/>
      <c r="I96" s="62"/>
      <c r="J96" s="62"/>
      <c r="K96" s="173"/>
      <c r="L96" s="173"/>
      <c r="M96" s="173"/>
      <c r="W96" s="53"/>
      <c r="X96" s="105"/>
      <c r="Y96" s="107"/>
      <c r="Z96" s="53"/>
      <c r="AC96" s="189"/>
      <c r="AJ96" s="48"/>
      <c r="AK96" s="33"/>
      <c r="AL96" s="33"/>
      <c r="AM96" s="33"/>
      <c r="AN96" s="33"/>
      <c r="AO96"/>
      <c r="AP96"/>
      <c r="AQ96"/>
      <c r="AR96"/>
      <c r="AS96"/>
      <c r="AT96"/>
      <c r="AU96"/>
      <c r="BR96" s="48"/>
      <c r="BS96" s="189"/>
      <c r="BT96" s="48"/>
      <c r="BU96" s="48"/>
      <c r="BV96" s="48"/>
      <c r="BW96" s="48"/>
      <c r="BX96" s="48"/>
    </row>
    <row r="97" spans="2:76" ht="12.75" customHeight="1" x14ac:dyDescent="0.2">
      <c r="B97" s="12"/>
      <c r="C97" s="12"/>
      <c r="H97" s="62"/>
      <c r="I97" s="62"/>
      <c r="J97" s="62"/>
      <c r="K97" s="173"/>
      <c r="L97" s="173"/>
      <c r="M97" s="173"/>
      <c r="W97" s="53"/>
      <c r="X97" s="105"/>
      <c r="Y97" s="107"/>
      <c r="Z97" s="53"/>
      <c r="AC97" s="189"/>
      <c r="AD97" s="208"/>
      <c r="AE97" s="208"/>
      <c r="AF97" s="208"/>
      <c r="AJ97" s="48"/>
      <c r="AK97" s="33"/>
      <c r="AL97" s="33"/>
      <c r="AM97" s="33"/>
      <c r="AN97" s="33"/>
      <c r="AO97"/>
      <c r="AP97"/>
      <c r="AQ97"/>
      <c r="AR97"/>
      <c r="AS97"/>
      <c r="AT97"/>
      <c r="AU97"/>
      <c r="BR97" s="48"/>
      <c r="BS97" s="189"/>
      <c r="BT97" s="208"/>
      <c r="BU97" s="208"/>
      <c r="BV97" s="208"/>
      <c r="BW97" s="48"/>
      <c r="BX97" s="48"/>
    </row>
    <row r="98" spans="2:76" ht="12.75" customHeight="1" x14ac:dyDescent="0.2">
      <c r="B98" s="12"/>
      <c r="C98" s="12"/>
      <c r="H98" s="62"/>
      <c r="I98" s="62"/>
      <c r="J98" s="62"/>
      <c r="K98" s="173"/>
      <c r="L98" s="173"/>
      <c r="M98" s="173"/>
      <c r="W98" s="53"/>
      <c r="X98" s="105"/>
      <c r="Y98" s="107"/>
      <c r="Z98" s="53"/>
      <c r="AB98" s="195"/>
      <c r="AC98" s="263"/>
      <c r="AD98" s="615"/>
      <c r="AE98" s="615"/>
      <c r="AF98" s="615"/>
      <c r="AG98" s="195"/>
      <c r="AH98" s="195"/>
      <c r="AI98" s="195"/>
      <c r="AJ98" s="195"/>
      <c r="AK98" s="264"/>
      <c r="AL98" s="264"/>
      <c r="AM98" s="264"/>
      <c r="AN98" s="264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5"/>
      <c r="BS98" s="263"/>
      <c r="BT98" s="615"/>
      <c r="BU98" s="615"/>
      <c r="BV98" s="615"/>
      <c r="BW98" s="195"/>
      <c r="BX98" s="195"/>
    </row>
    <row r="99" spans="2:76" ht="12.75" customHeight="1" x14ac:dyDescent="0.2">
      <c r="B99" s="12"/>
      <c r="C99" s="12"/>
      <c r="H99" s="62"/>
      <c r="I99" s="62"/>
      <c r="J99" s="62"/>
      <c r="K99" s="173"/>
      <c r="L99" s="173"/>
      <c r="M99" s="173"/>
      <c r="W99" s="53"/>
      <c r="X99" s="105"/>
      <c r="Y99" s="107"/>
      <c r="Z99" s="53"/>
      <c r="AB99" s="195"/>
      <c r="AC99" s="263"/>
      <c r="AD99" s="615"/>
      <c r="AE99" s="615"/>
      <c r="AF99" s="615"/>
      <c r="AG99" s="195"/>
      <c r="AH99" s="195"/>
      <c r="AI99" s="195"/>
      <c r="AJ99" s="195"/>
      <c r="AK99" s="264"/>
      <c r="AL99" s="264"/>
      <c r="AM99" s="264"/>
      <c r="AN99" s="264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5"/>
      <c r="BS99" s="263"/>
      <c r="BT99" s="615"/>
      <c r="BU99" s="615"/>
      <c r="BV99" s="615"/>
      <c r="BW99" s="195"/>
      <c r="BX99" s="195"/>
    </row>
    <row r="100" spans="2:76" ht="12.75" customHeight="1" x14ac:dyDescent="0.2">
      <c r="B100" s="12"/>
      <c r="C100" s="12"/>
      <c r="H100" s="62"/>
      <c r="I100" s="62"/>
      <c r="J100" s="62"/>
      <c r="K100" s="173"/>
      <c r="L100" s="173"/>
      <c r="M100" s="173"/>
      <c r="W100" s="53"/>
      <c r="X100" s="105"/>
      <c r="Y100" s="107"/>
      <c r="Z100" s="53"/>
      <c r="AB100" s="195"/>
      <c r="AC100" s="263"/>
      <c r="AD100" s="615"/>
      <c r="AE100" s="615"/>
      <c r="AF100" s="615"/>
      <c r="AG100" s="195"/>
      <c r="AH100" s="195"/>
      <c r="AI100" s="195"/>
      <c r="AJ100" s="195"/>
      <c r="AK100" s="264"/>
      <c r="AL100" s="264"/>
      <c r="AM100" s="264"/>
      <c r="AN100" s="264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5"/>
      <c r="BS100" s="263"/>
      <c r="BT100" s="615"/>
      <c r="BU100" s="615"/>
      <c r="BV100" s="615"/>
      <c r="BW100" s="195"/>
      <c r="BX100" s="195"/>
    </row>
    <row r="101" spans="2:76" ht="12.75" customHeight="1" x14ac:dyDescent="0.2">
      <c r="B101" s="12"/>
      <c r="C101" s="12"/>
      <c r="H101" s="62"/>
      <c r="I101" s="62"/>
      <c r="J101" s="62"/>
      <c r="K101" s="173"/>
      <c r="L101" s="173"/>
      <c r="M101" s="173"/>
      <c r="W101" s="53"/>
      <c r="X101" s="105"/>
      <c r="Y101" s="107"/>
      <c r="Z101" s="53"/>
      <c r="AA101" s="53"/>
      <c r="AB101" s="195"/>
      <c r="AC101" s="263"/>
      <c r="AD101" s="615"/>
      <c r="AE101" s="615"/>
      <c r="AF101" s="615"/>
      <c r="AG101" s="195"/>
      <c r="AH101" s="195"/>
      <c r="AI101" s="195"/>
      <c r="AJ101" s="195"/>
      <c r="AK101" s="264"/>
      <c r="AL101" s="264"/>
      <c r="AM101" s="264"/>
      <c r="AN101" s="264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5"/>
      <c r="BS101" s="263"/>
      <c r="BT101" s="615"/>
      <c r="BU101" s="615"/>
      <c r="BV101" s="615"/>
      <c r="BW101" s="195"/>
      <c r="BX101" s="195"/>
    </row>
    <row r="102" spans="2:76" ht="12.75" customHeight="1" x14ac:dyDescent="0.2">
      <c r="B102" s="12"/>
      <c r="C102" s="12"/>
      <c r="H102" s="62"/>
      <c r="I102" s="62"/>
      <c r="J102" s="62"/>
      <c r="K102" s="173"/>
      <c r="L102" s="173"/>
      <c r="M102" s="173"/>
      <c r="W102" s="53"/>
      <c r="X102" s="105"/>
      <c r="Y102" s="107"/>
      <c r="Z102" s="53"/>
      <c r="AA102" s="53"/>
      <c r="AC102" s="189"/>
      <c r="AJ102" s="48"/>
      <c r="AK102" s="33"/>
      <c r="AL102" s="33"/>
      <c r="AM102" s="33"/>
      <c r="AN102" s="33"/>
      <c r="AO102"/>
      <c r="AP102"/>
      <c r="AQ102"/>
      <c r="AR102"/>
      <c r="AS102"/>
      <c r="AT102"/>
      <c r="AU102"/>
      <c r="BR102" s="48"/>
      <c r="BS102" s="189"/>
      <c r="BT102" s="48"/>
      <c r="BU102" s="48"/>
      <c r="BV102" s="48"/>
      <c r="BW102" s="48"/>
      <c r="BX102" s="48"/>
    </row>
    <row r="103" spans="2:76" ht="12.75" customHeight="1" x14ac:dyDescent="0.2">
      <c r="B103" s="12"/>
      <c r="C103" s="12"/>
      <c r="H103" s="62"/>
      <c r="I103" s="62"/>
      <c r="J103" s="62"/>
      <c r="K103" s="173"/>
      <c r="L103" s="173"/>
      <c r="M103" s="173"/>
      <c r="W103" s="53"/>
      <c r="X103" s="105"/>
      <c r="Y103" s="107"/>
      <c r="Z103" s="53"/>
      <c r="AA103" s="53"/>
      <c r="AC103" s="189"/>
      <c r="AJ103" s="48"/>
      <c r="AK103" s="33"/>
      <c r="AL103" s="33"/>
      <c r="AM103" s="33"/>
      <c r="AN103" s="33"/>
      <c r="AO103"/>
      <c r="AP103"/>
      <c r="AQ103"/>
      <c r="AR103"/>
      <c r="AS103"/>
      <c r="AT103"/>
      <c r="AU103"/>
      <c r="BR103" s="48"/>
      <c r="BS103" s="189"/>
      <c r="BT103" s="48"/>
      <c r="BU103" s="48"/>
      <c r="BV103" s="48"/>
      <c r="BW103" s="48"/>
      <c r="BX103" s="48"/>
    </row>
    <row r="104" spans="2:76" ht="12.75" customHeight="1" x14ac:dyDescent="0.2">
      <c r="B104" s="12"/>
      <c r="C104" s="12"/>
      <c r="H104" s="62"/>
      <c r="I104" s="62"/>
      <c r="J104" s="62"/>
      <c r="K104" s="173"/>
      <c r="L104" s="173"/>
      <c r="M104" s="173"/>
      <c r="W104" s="53"/>
      <c r="X104" s="105"/>
      <c r="Y104" s="107"/>
      <c r="Z104" s="53"/>
      <c r="AA104" s="53"/>
      <c r="AC104" s="189"/>
      <c r="AJ104" s="48"/>
      <c r="AK104" s="33"/>
      <c r="AL104" s="33"/>
      <c r="AM104" s="33"/>
      <c r="AN104" s="33"/>
      <c r="AO104"/>
      <c r="AP104"/>
      <c r="AQ104"/>
      <c r="AR104"/>
      <c r="AS104"/>
      <c r="AT104"/>
      <c r="AU104"/>
      <c r="BR104" s="48"/>
      <c r="BS104" s="189"/>
      <c r="BT104" s="48"/>
      <c r="BU104" s="48"/>
      <c r="BV104" s="48"/>
      <c r="BW104" s="48"/>
      <c r="BX104" s="48"/>
    </row>
    <row r="105" spans="2:76" ht="12.75" customHeight="1" x14ac:dyDescent="0.2">
      <c r="B105" s="12"/>
      <c r="C105" s="12"/>
      <c r="H105" s="62"/>
      <c r="I105" s="62"/>
      <c r="J105" s="62"/>
      <c r="K105" s="173"/>
      <c r="L105" s="173"/>
      <c r="M105" s="173"/>
      <c r="W105" s="53"/>
      <c r="X105" s="105"/>
      <c r="Y105" s="107"/>
      <c r="Z105" s="53"/>
      <c r="AA105" s="53"/>
      <c r="AC105" s="189"/>
      <c r="AD105" s="208"/>
      <c r="AE105" s="208"/>
      <c r="AF105" s="208"/>
      <c r="AJ105" s="48"/>
      <c r="AK105" s="33"/>
      <c r="AL105" s="33"/>
      <c r="AM105" s="33"/>
      <c r="AN105" s="33"/>
      <c r="AO105"/>
      <c r="AP105"/>
      <c r="AQ105"/>
      <c r="AR105"/>
      <c r="AS105"/>
      <c r="AT105"/>
      <c r="AU105"/>
      <c r="BR105" s="48"/>
      <c r="BS105" s="189"/>
      <c r="BT105" s="208"/>
      <c r="BU105" s="208"/>
      <c r="BV105" s="208"/>
      <c r="BW105" s="48"/>
      <c r="BX105" s="48"/>
    </row>
    <row r="106" spans="2:76" ht="12.75" customHeight="1" x14ac:dyDescent="0.2">
      <c r="B106" s="12"/>
      <c r="C106" s="12"/>
      <c r="H106" s="62"/>
      <c r="I106" s="62"/>
      <c r="J106" s="62"/>
      <c r="K106" s="173"/>
      <c r="L106" s="173"/>
      <c r="M106" s="173"/>
      <c r="W106" s="53"/>
      <c r="X106" s="105"/>
      <c r="Y106" s="107"/>
      <c r="Z106" s="53"/>
      <c r="AA106" s="53"/>
      <c r="AB106" s="195"/>
      <c r="AC106" s="263"/>
      <c r="AD106" s="615"/>
      <c r="AE106" s="615"/>
      <c r="AF106" s="615"/>
      <c r="AG106" s="195"/>
      <c r="AH106" s="195"/>
      <c r="AI106" s="195"/>
      <c r="AJ106" s="195"/>
      <c r="AK106" s="264"/>
      <c r="AL106" s="264"/>
      <c r="AM106" s="264"/>
      <c r="AN106" s="264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5"/>
      <c r="BS106" s="263"/>
      <c r="BT106" s="615"/>
      <c r="BU106" s="615"/>
      <c r="BV106" s="615"/>
      <c r="BW106" s="195"/>
      <c r="BX106" s="195"/>
    </row>
    <row r="107" spans="2:76" ht="12.75" customHeight="1" x14ac:dyDescent="0.2">
      <c r="B107" s="12"/>
      <c r="C107" s="12"/>
      <c r="H107" s="62"/>
      <c r="I107" s="62"/>
      <c r="J107" s="62"/>
      <c r="K107" s="173"/>
      <c r="L107" s="173"/>
      <c r="M107" s="173"/>
      <c r="W107" s="53"/>
      <c r="X107" s="105"/>
      <c r="Y107" s="107"/>
      <c r="Z107" s="53"/>
      <c r="AA107" s="53"/>
      <c r="AB107" s="195"/>
      <c r="AC107" s="263"/>
      <c r="AD107" s="615"/>
      <c r="AE107" s="615"/>
      <c r="AF107" s="615"/>
      <c r="AG107" s="195"/>
      <c r="AH107" s="195"/>
      <c r="AI107" s="195"/>
      <c r="AJ107" s="195"/>
      <c r="AK107" s="264"/>
      <c r="AL107" s="264"/>
      <c r="AM107" s="264"/>
      <c r="AN107" s="264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5"/>
      <c r="BS107" s="263"/>
      <c r="BT107" s="615"/>
      <c r="BU107" s="615"/>
      <c r="BV107" s="615"/>
      <c r="BW107" s="195"/>
      <c r="BX107" s="195"/>
    </row>
    <row r="108" spans="2:76" ht="12.75" customHeight="1" x14ac:dyDescent="0.2">
      <c r="B108" s="12"/>
      <c r="C108" s="12"/>
      <c r="H108" s="62"/>
      <c r="I108" s="62"/>
      <c r="J108" s="62"/>
      <c r="K108" s="173"/>
      <c r="L108" s="173"/>
      <c r="M108" s="173"/>
      <c r="W108" s="53"/>
      <c r="X108" s="105"/>
      <c r="Y108" s="107"/>
      <c r="Z108" s="53"/>
      <c r="AA108" s="53"/>
      <c r="AB108" s="195"/>
      <c r="AC108" s="263"/>
      <c r="AD108" s="615"/>
      <c r="AE108" s="615"/>
      <c r="AF108" s="615"/>
      <c r="AG108" s="195"/>
      <c r="AH108" s="195"/>
      <c r="AI108" s="195"/>
      <c r="AJ108" s="195"/>
      <c r="AK108" s="264"/>
      <c r="AL108" s="264"/>
      <c r="AM108" s="264"/>
      <c r="AN108" s="264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5"/>
      <c r="BS108" s="263"/>
      <c r="BT108" s="615"/>
      <c r="BU108" s="615"/>
      <c r="BV108" s="615"/>
      <c r="BW108" s="195"/>
      <c r="BX108" s="195"/>
    </row>
    <row r="109" spans="2:76" ht="12.75" customHeight="1" x14ac:dyDescent="0.2">
      <c r="B109" s="12"/>
      <c r="C109" s="12"/>
      <c r="H109" s="62"/>
      <c r="I109" s="62"/>
      <c r="J109" s="62"/>
      <c r="K109" s="173"/>
      <c r="L109" s="173"/>
      <c r="M109" s="173"/>
      <c r="W109" s="53"/>
      <c r="X109" s="105"/>
      <c r="Y109" s="107"/>
      <c r="Z109" s="53"/>
      <c r="AA109" s="53"/>
      <c r="AB109" s="195"/>
      <c r="AC109" s="263"/>
      <c r="AD109" s="615"/>
      <c r="AE109" s="615"/>
      <c r="AF109" s="615"/>
      <c r="AG109" s="195"/>
      <c r="AH109" s="195"/>
      <c r="AI109" s="195"/>
      <c r="AJ109" s="195"/>
      <c r="AK109" s="264"/>
      <c r="AL109" s="264"/>
      <c r="AM109" s="264"/>
      <c r="AN109" s="264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5"/>
      <c r="BS109" s="263"/>
      <c r="BT109" s="615"/>
      <c r="BU109" s="615"/>
      <c r="BV109" s="615"/>
      <c r="BW109" s="195"/>
      <c r="BX109" s="195"/>
    </row>
    <row r="110" spans="2:76" ht="12.75" customHeight="1" x14ac:dyDescent="0.2">
      <c r="B110" s="12"/>
      <c r="C110" s="12"/>
      <c r="H110" s="62"/>
      <c r="I110" s="62"/>
      <c r="J110" s="62"/>
      <c r="K110" s="173"/>
      <c r="L110" s="173"/>
      <c r="M110" s="173"/>
      <c r="W110" s="53"/>
      <c r="X110" s="105"/>
      <c r="Y110" s="107"/>
      <c r="Z110" s="53"/>
      <c r="AA110" s="53"/>
      <c r="AC110" s="189"/>
      <c r="AJ110" s="48"/>
      <c r="AK110" s="33"/>
      <c r="AL110" s="33"/>
      <c r="AM110" s="33"/>
      <c r="AN110" s="33"/>
      <c r="AO110"/>
      <c r="AP110"/>
      <c r="AQ110"/>
      <c r="AR110"/>
      <c r="AS110"/>
      <c r="AT110"/>
      <c r="AU110"/>
      <c r="BR110" s="48"/>
      <c r="BS110" s="189"/>
      <c r="BT110" s="48"/>
      <c r="BU110" s="48"/>
      <c r="BV110" s="48"/>
      <c r="BW110" s="48"/>
      <c r="BX110" s="48"/>
    </row>
    <row r="111" spans="2:76" ht="12.75" customHeight="1" x14ac:dyDescent="0.2">
      <c r="B111" s="12"/>
      <c r="C111" s="12"/>
      <c r="H111" s="62"/>
      <c r="I111" s="62"/>
      <c r="J111" s="62"/>
      <c r="K111" s="173"/>
      <c r="L111" s="173"/>
      <c r="M111" s="173"/>
      <c r="W111" s="53"/>
      <c r="X111" s="105"/>
      <c r="Y111" s="107"/>
      <c r="Z111" s="53"/>
      <c r="AA111" s="53"/>
      <c r="AC111" s="189"/>
      <c r="AJ111" s="48"/>
      <c r="AK111" s="33"/>
      <c r="AL111" s="33"/>
      <c r="AM111" s="33"/>
      <c r="AN111" s="33"/>
      <c r="AO111"/>
      <c r="AP111"/>
      <c r="AQ111"/>
      <c r="AR111"/>
      <c r="AS111"/>
      <c r="AT111"/>
      <c r="AU111"/>
      <c r="BR111" s="48"/>
      <c r="BS111" s="189"/>
      <c r="BT111" s="48"/>
      <c r="BU111" s="48"/>
      <c r="BV111" s="48"/>
      <c r="BW111" s="48"/>
      <c r="BX111" s="48"/>
    </row>
    <row r="112" spans="2:76" ht="12.75" customHeight="1" x14ac:dyDescent="0.2">
      <c r="B112" s="12"/>
      <c r="C112" s="12"/>
      <c r="H112" s="62"/>
      <c r="I112" s="62"/>
      <c r="J112" s="62"/>
      <c r="K112" s="173"/>
      <c r="L112" s="173"/>
      <c r="M112" s="173"/>
      <c r="W112" s="53"/>
      <c r="X112" s="105"/>
      <c r="Y112" s="107"/>
      <c r="Z112" s="53"/>
      <c r="AA112" s="53"/>
      <c r="AC112" s="189"/>
      <c r="AJ112" s="48"/>
      <c r="AK112" s="33"/>
      <c r="AL112" s="33"/>
      <c r="AM112" s="33"/>
      <c r="AN112" s="33"/>
      <c r="AO112"/>
      <c r="AP112"/>
      <c r="AQ112"/>
      <c r="AR112"/>
      <c r="AS112"/>
      <c r="AT112"/>
      <c r="AU112"/>
      <c r="BR112" s="48"/>
      <c r="BS112" s="189"/>
      <c r="BT112" s="48"/>
      <c r="BU112" s="48"/>
      <c r="BV112" s="48"/>
      <c r="BW112" s="48"/>
      <c r="BX112" s="48"/>
    </row>
    <row r="113" spans="2:76" ht="12.75" customHeight="1" x14ac:dyDescent="0.2">
      <c r="B113" s="12"/>
      <c r="C113" s="12"/>
      <c r="H113" s="62"/>
      <c r="I113" s="62"/>
      <c r="J113" s="62"/>
      <c r="K113" s="173"/>
      <c r="L113" s="173"/>
      <c r="M113" s="173"/>
      <c r="W113" s="53"/>
      <c r="X113" s="105"/>
      <c r="Y113" s="107"/>
      <c r="Z113" s="53"/>
      <c r="AA113" s="53"/>
      <c r="AC113" s="189"/>
      <c r="AD113" s="208"/>
      <c r="AE113" s="208"/>
      <c r="AF113" s="208"/>
      <c r="AJ113" s="48"/>
      <c r="AK113" s="33"/>
      <c r="AL113" s="33"/>
      <c r="AM113" s="33"/>
      <c r="AN113" s="33"/>
      <c r="AO113"/>
      <c r="AP113"/>
      <c r="AQ113"/>
      <c r="AR113"/>
      <c r="AS113"/>
      <c r="AT113"/>
      <c r="AU113"/>
      <c r="BR113" s="48"/>
      <c r="BS113" s="189"/>
      <c r="BT113" s="208"/>
      <c r="BU113" s="208"/>
      <c r="BV113" s="208"/>
      <c r="BW113" s="48"/>
      <c r="BX113" s="48"/>
    </row>
    <row r="114" spans="2:76" ht="12.75" customHeight="1" x14ac:dyDescent="0.2">
      <c r="B114" s="12"/>
      <c r="C114" s="12"/>
      <c r="H114" s="62"/>
      <c r="I114" s="62"/>
      <c r="J114" s="62"/>
      <c r="K114" s="173"/>
      <c r="L114" s="173"/>
      <c r="M114" s="173"/>
      <c r="W114" s="53"/>
      <c r="X114" s="105"/>
      <c r="Y114" s="107"/>
      <c r="Z114" s="53"/>
      <c r="AA114" s="53"/>
      <c r="AB114" s="195"/>
      <c r="AC114" s="263"/>
      <c r="AD114" s="615"/>
      <c r="AE114" s="615"/>
      <c r="AF114" s="615"/>
      <c r="AG114" s="195"/>
      <c r="AH114" s="195"/>
      <c r="AI114" s="195"/>
      <c r="AJ114" s="195"/>
      <c r="AK114" s="264"/>
      <c r="AL114" s="264"/>
      <c r="AM114" s="264"/>
      <c r="AN114" s="264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5"/>
      <c r="BS114" s="263"/>
      <c r="BT114" s="615"/>
      <c r="BU114" s="615"/>
      <c r="BV114" s="615"/>
      <c r="BW114" s="195"/>
      <c r="BX114" s="195"/>
    </row>
    <row r="115" spans="2:76" ht="12.75" customHeight="1" x14ac:dyDescent="0.2">
      <c r="B115" s="12"/>
      <c r="C115" s="12"/>
      <c r="H115" s="62"/>
      <c r="I115" s="62"/>
      <c r="J115" s="62"/>
      <c r="K115" s="173"/>
      <c r="L115" s="173"/>
      <c r="M115" s="173"/>
      <c r="W115" s="53"/>
      <c r="X115" s="105"/>
      <c r="Y115" s="107"/>
      <c r="Z115" s="53"/>
      <c r="AA115" s="53"/>
      <c r="AB115" s="195"/>
      <c r="AC115" s="263"/>
      <c r="AD115" s="615"/>
      <c r="AE115" s="615"/>
      <c r="AF115" s="615"/>
      <c r="AG115" s="195"/>
      <c r="AH115" s="195"/>
      <c r="AI115" s="195"/>
      <c r="AJ115" s="195"/>
      <c r="AK115" s="264"/>
      <c r="AL115" s="264"/>
      <c r="AM115" s="264"/>
      <c r="AN115" s="264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5"/>
      <c r="BS115" s="263"/>
      <c r="BT115" s="615"/>
      <c r="BU115" s="615"/>
      <c r="BV115" s="615"/>
      <c r="BW115" s="195"/>
      <c r="BX115" s="195"/>
    </row>
    <row r="116" spans="2:76" ht="12.75" customHeight="1" x14ac:dyDescent="0.2">
      <c r="B116" s="12"/>
      <c r="C116" s="12"/>
      <c r="H116" s="62"/>
      <c r="I116" s="62"/>
      <c r="J116" s="62"/>
      <c r="K116" s="173"/>
      <c r="L116" s="173"/>
      <c r="M116" s="173"/>
      <c r="W116" s="33"/>
      <c r="X116" s="33"/>
      <c r="Y116" s="33"/>
      <c r="Z116" s="12"/>
      <c r="AA116" s="12"/>
      <c r="AB116" s="195"/>
      <c r="AC116" s="263"/>
      <c r="AD116" s="615"/>
      <c r="AE116" s="615"/>
      <c r="AF116" s="615"/>
      <c r="AG116" s="195"/>
      <c r="AH116" s="195"/>
      <c r="AI116" s="195"/>
      <c r="AJ116" s="195"/>
      <c r="AK116" s="264"/>
      <c r="AL116" s="264"/>
      <c r="AM116" s="264"/>
      <c r="AN116" s="264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5"/>
      <c r="BS116" s="263"/>
      <c r="BT116" s="615"/>
      <c r="BU116" s="615"/>
      <c r="BV116" s="615"/>
      <c r="BW116" s="195"/>
      <c r="BX116" s="195"/>
    </row>
    <row r="117" spans="2:76" ht="12.75" customHeight="1" x14ac:dyDescent="0.2">
      <c r="B117" s="12"/>
      <c r="C117" s="12"/>
      <c r="H117" s="62"/>
      <c r="I117" s="62"/>
      <c r="J117" s="62"/>
      <c r="K117" s="173"/>
      <c r="L117" s="173"/>
      <c r="M117" s="173"/>
      <c r="W117" s="54"/>
      <c r="X117" s="54"/>
      <c r="Y117" s="54"/>
      <c r="Z117" s="12"/>
      <c r="AA117" s="12"/>
      <c r="AB117" s="195"/>
      <c r="AC117" s="263"/>
      <c r="AD117" s="615"/>
      <c r="AE117" s="615"/>
      <c r="AF117" s="615"/>
      <c r="AG117" s="195"/>
      <c r="AH117" s="195"/>
      <c r="AI117" s="195"/>
      <c r="AJ117" s="195"/>
      <c r="AK117" s="264"/>
      <c r="AL117" s="264"/>
      <c r="AM117" s="264"/>
      <c r="AN117" s="264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5"/>
      <c r="BS117" s="263"/>
      <c r="BT117" s="615"/>
      <c r="BU117" s="615"/>
      <c r="BV117" s="615"/>
      <c r="BW117" s="195"/>
      <c r="BX117" s="195"/>
    </row>
    <row r="118" spans="2:76" ht="12.75" customHeight="1" x14ac:dyDescent="0.2">
      <c r="B118" s="12"/>
      <c r="C118" s="12"/>
      <c r="H118" s="62"/>
      <c r="I118" s="62"/>
      <c r="J118" s="62"/>
      <c r="K118" s="173"/>
      <c r="L118" s="173"/>
      <c r="M118" s="173"/>
      <c r="W118" s="54"/>
      <c r="X118" s="54"/>
      <c r="Y118" s="54"/>
      <c r="Z118" s="12"/>
      <c r="AA118" s="12"/>
      <c r="AC118" s="189"/>
      <c r="AJ118" s="48"/>
      <c r="AK118" s="33"/>
      <c r="AL118" s="33"/>
      <c r="AM118" s="33"/>
      <c r="AN118" s="33"/>
      <c r="AO118"/>
      <c r="AP118"/>
      <c r="AQ118"/>
      <c r="AR118"/>
      <c r="AS118"/>
      <c r="AT118"/>
      <c r="AU118"/>
      <c r="BR118" s="48"/>
      <c r="BS118" s="189"/>
      <c r="BT118" s="48"/>
      <c r="BU118" s="48"/>
      <c r="BV118" s="48"/>
      <c r="BW118" s="48"/>
      <c r="BX118" s="48"/>
    </row>
    <row r="119" spans="2:76" s="34" customFormat="1" ht="12.75" customHeight="1" x14ac:dyDescent="0.2">
      <c r="B119" s="12"/>
      <c r="C119" s="12"/>
      <c r="D119"/>
      <c r="E119" s="16"/>
      <c r="F119"/>
      <c r="G119"/>
      <c r="H119" s="62"/>
      <c r="I119" s="62"/>
      <c r="J119" s="62"/>
      <c r="K119" s="173"/>
      <c r="L119" s="173"/>
      <c r="M119" s="173"/>
      <c r="N119" s="16"/>
      <c r="O119" s="16"/>
      <c r="P119" s="16"/>
      <c r="Q119" s="16"/>
      <c r="R119" s="16"/>
      <c r="S119" s="16"/>
      <c r="T119" s="16"/>
      <c r="U119" s="16"/>
      <c r="V119" s="16"/>
      <c r="W119" s="54"/>
      <c r="X119" s="54"/>
      <c r="Y119" s="54"/>
      <c r="AA119" s="52"/>
      <c r="AB119" s="48"/>
      <c r="AC119" s="189"/>
      <c r="AD119" s="48"/>
      <c r="AE119" s="48"/>
      <c r="AF119" s="48"/>
      <c r="AG119" s="48"/>
      <c r="AH119" s="48"/>
      <c r="AI119" s="48"/>
      <c r="AJ119" s="48"/>
      <c r="AK119" s="33"/>
      <c r="AL119" s="33"/>
      <c r="AM119" s="33"/>
      <c r="AN119" s="33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 s="48"/>
      <c r="BS119" s="189"/>
      <c r="BT119" s="48"/>
      <c r="BU119" s="48"/>
      <c r="BV119" s="48"/>
      <c r="BW119" s="48"/>
      <c r="BX119" s="48"/>
    </row>
    <row r="120" spans="2:76" ht="12.75" customHeight="1" x14ac:dyDescent="0.25">
      <c r="B120" s="12"/>
      <c r="C120" s="12"/>
      <c r="H120" s="62"/>
      <c r="I120" s="62"/>
      <c r="J120" s="62"/>
      <c r="K120" s="173"/>
      <c r="L120" s="173"/>
      <c r="M120" s="173"/>
      <c r="Z120" s="68"/>
      <c r="AA120" s="68"/>
      <c r="AC120" s="189"/>
      <c r="AJ120" s="48"/>
      <c r="AK120" s="33"/>
      <c r="AL120" s="33"/>
      <c r="AM120" s="33"/>
      <c r="AN120" s="33"/>
      <c r="AO120"/>
      <c r="AP120"/>
      <c r="AQ120"/>
      <c r="AR120"/>
      <c r="AS120"/>
      <c r="AT120"/>
      <c r="AU120"/>
      <c r="BR120" s="48"/>
      <c r="BS120" s="189"/>
      <c r="BT120" s="48"/>
      <c r="BU120" s="48"/>
      <c r="BV120" s="48"/>
      <c r="BW120" s="48"/>
      <c r="BX120" s="48"/>
    </row>
    <row r="121" spans="2:76" ht="12.75" customHeight="1" x14ac:dyDescent="0.25">
      <c r="B121" s="12"/>
      <c r="C121" s="12"/>
      <c r="H121" s="62"/>
      <c r="I121" s="62"/>
      <c r="J121" s="62"/>
      <c r="K121" s="173"/>
      <c r="L121" s="173"/>
      <c r="M121" s="173"/>
      <c r="Z121" s="68"/>
      <c r="AA121" s="68"/>
      <c r="AC121" s="189"/>
      <c r="AD121" s="208"/>
      <c r="AE121" s="208"/>
      <c r="AF121" s="208"/>
      <c r="AJ121" s="48"/>
      <c r="AK121" s="33"/>
      <c r="AL121" s="33"/>
      <c r="AM121" s="33"/>
      <c r="AN121" s="33"/>
      <c r="AO121"/>
      <c r="AP121"/>
      <c r="AQ121"/>
      <c r="AR121"/>
      <c r="AS121"/>
      <c r="AT121"/>
      <c r="AU121"/>
      <c r="BR121" s="48"/>
      <c r="BS121" s="189"/>
      <c r="BT121" s="208"/>
      <c r="BU121" s="208"/>
      <c r="BV121" s="208"/>
      <c r="BW121" s="48"/>
      <c r="BX121" s="48"/>
    </row>
    <row r="122" spans="2:76" ht="12.75" customHeight="1" x14ac:dyDescent="0.25">
      <c r="B122" s="12"/>
      <c r="C122" s="12"/>
      <c r="H122" s="62"/>
      <c r="I122" s="62"/>
      <c r="J122" s="62"/>
      <c r="K122" s="173"/>
      <c r="L122" s="173"/>
      <c r="M122" s="173"/>
      <c r="Z122" s="68"/>
      <c r="AA122" s="68"/>
      <c r="AB122" s="195"/>
      <c r="AC122" s="263"/>
      <c r="AD122" s="615"/>
      <c r="AE122" s="615"/>
      <c r="AF122" s="615"/>
      <c r="AG122" s="195"/>
      <c r="AH122" s="195"/>
      <c r="AI122" s="195"/>
      <c r="AJ122" s="195"/>
      <c r="AK122" s="264"/>
      <c r="AL122" s="264"/>
      <c r="AM122" s="264"/>
      <c r="AN122" s="264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5"/>
      <c r="BS122" s="263"/>
      <c r="BT122" s="615"/>
      <c r="BU122" s="615"/>
      <c r="BV122" s="615"/>
      <c r="BW122" s="195"/>
      <c r="BX122" s="195"/>
    </row>
    <row r="123" spans="2:76" ht="12.75" customHeight="1" x14ac:dyDescent="0.25">
      <c r="B123" s="12"/>
      <c r="C123" s="12"/>
      <c r="H123" s="62"/>
      <c r="I123" s="62"/>
      <c r="J123" s="62"/>
      <c r="K123" s="173"/>
      <c r="L123" s="173"/>
      <c r="M123" s="173"/>
      <c r="Z123" s="68"/>
      <c r="AA123" s="68"/>
      <c r="AB123" s="195"/>
      <c r="AC123" s="263"/>
      <c r="AD123" s="615"/>
      <c r="AE123" s="615"/>
      <c r="AF123" s="615"/>
      <c r="AG123" s="195"/>
      <c r="AH123" s="195"/>
      <c r="AI123" s="195"/>
      <c r="AJ123" s="195"/>
      <c r="AK123" s="264"/>
      <c r="AL123" s="264"/>
      <c r="AM123" s="264"/>
      <c r="AN123" s="264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5"/>
      <c r="BS123" s="263"/>
      <c r="BT123" s="615"/>
      <c r="BU123" s="615"/>
      <c r="BV123" s="615"/>
      <c r="BW123" s="195"/>
      <c r="BX123" s="195"/>
    </row>
    <row r="124" spans="2:76" ht="12.75" customHeight="1" x14ac:dyDescent="0.2">
      <c r="Z124" s="289"/>
      <c r="AA124" s="289"/>
      <c r="AB124" s="195"/>
      <c r="AC124" s="263"/>
      <c r="AD124" s="615"/>
      <c r="AE124" s="615"/>
      <c r="AF124" s="615"/>
      <c r="AG124" s="195"/>
      <c r="AH124" s="195"/>
      <c r="AI124" s="195"/>
      <c r="AJ124" s="195"/>
      <c r="AK124" s="264"/>
      <c r="AL124" s="264"/>
      <c r="AM124" s="264"/>
      <c r="AN124" s="264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5"/>
      <c r="BS124" s="263"/>
      <c r="BT124" s="615"/>
      <c r="BU124" s="615"/>
      <c r="BV124" s="615"/>
      <c r="BW124" s="195"/>
      <c r="BX124" s="195"/>
    </row>
    <row r="125" spans="2:76" ht="12.75" customHeight="1" x14ac:dyDescent="0.25">
      <c r="Z125" s="421"/>
      <c r="AA125" s="421"/>
      <c r="AB125" s="195"/>
      <c r="AC125" s="263"/>
      <c r="AD125" s="615"/>
      <c r="AE125" s="615"/>
      <c r="AF125" s="615"/>
      <c r="AG125" s="195"/>
      <c r="AH125" s="195"/>
      <c r="AI125" s="195"/>
      <c r="AJ125" s="195"/>
      <c r="AK125" s="264"/>
      <c r="AL125" s="264"/>
      <c r="AM125" s="264"/>
      <c r="AN125" s="264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5"/>
      <c r="BS125" s="263"/>
      <c r="BT125" s="615"/>
      <c r="BU125" s="615"/>
      <c r="BV125" s="615"/>
      <c r="BW125" s="195"/>
      <c r="BX125" s="195"/>
    </row>
    <row r="126" spans="2:76" ht="12.75" customHeight="1" x14ac:dyDescent="0.25">
      <c r="Z126" s="421"/>
      <c r="AA126" s="421"/>
      <c r="AC126" s="189"/>
      <c r="AJ126" s="48"/>
      <c r="AK126" s="33"/>
      <c r="AL126" s="33"/>
      <c r="AM126" s="33"/>
      <c r="AN126" s="33"/>
      <c r="AO126"/>
      <c r="AP126"/>
      <c r="AQ126"/>
      <c r="AR126"/>
      <c r="AS126"/>
      <c r="AT126"/>
      <c r="AU126"/>
      <c r="BR126" s="48"/>
      <c r="BS126" s="189"/>
      <c r="BT126" s="48"/>
      <c r="BU126" s="48"/>
      <c r="BV126" s="48"/>
      <c r="BW126" s="48"/>
      <c r="BX126" s="48"/>
    </row>
    <row r="127" spans="2:76" ht="12.75" customHeight="1" x14ac:dyDescent="0.25">
      <c r="Z127" s="421"/>
      <c r="AA127" s="421"/>
      <c r="AC127" s="189"/>
      <c r="AJ127" s="48"/>
      <c r="AK127" s="33"/>
      <c r="AL127" s="33"/>
      <c r="AM127" s="33"/>
      <c r="AN127" s="33"/>
      <c r="AO127"/>
      <c r="AP127"/>
      <c r="AQ127"/>
      <c r="AR127"/>
      <c r="AS127"/>
      <c r="AT127"/>
      <c r="AU127"/>
      <c r="BR127" s="48"/>
      <c r="BS127" s="189"/>
      <c r="BT127" s="48"/>
      <c r="BU127" s="48"/>
      <c r="BV127" s="48"/>
      <c r="BW127" s="48"/>
      <c r="BX127" s="48"/>
    </row>
    <row r="128" spans="2:76" ht="12.75" customHeight="1" x14ac:dyDescent="0.25">
      <c r="Z128" s="421"/>
      <c r="AA128" s="421"/>
      <c r="AB128" s="69"/>
      <c r="AC128" s="70"/>
      <c r="AD128" s="69"/>
      <c r="AE128" s="70"/>
      <c r="AF128" s="69"/>
      <c r="AG128" s="69"/>
      <c r="AH128" s="69"/>
      <c r="AI128" s="70"/>
      <c r="AJ128" s="70"/>
      <c r="AK128" s="70"/>
      <c r="AL128" s="70"/>
      <c r="AM128" s="70"/>
      <c r="AN128" s="69"/>
      <c r="AO128" s="70"/>
      <c r="AP128" s="69"/>
      <c r="AQ128" s="70"/>
    </row>
  </sheetData>
  <sheetProtection password="88B8" sheet="1" selectLockedCells="1"/>
  <mergeCells count="107">
    <mergeCell ref="Z125:AA125"/>
    <mergeCell ref="Z126:AA126"/>
    <mergeCell ref="Z127:AA127"/>
    <mergeCell ref="Z128:AA128"/>
    <mergeCell ref="C30:J30"/>
    <mergeCell ref="C31:J31"/>
    <mergeCell ref="C32:J32"/>
    <mergeCell ref="C58:J58"/>
    <mergeCell ref="C59:J59"/>
    <mergeCell ref="C55:J55"/>
    <mergeCell ref="C56:J56"/>
    <mergeCell ref="C57:J57"/>
    <mergeCell ref="C60:J60"/>
    <mergeCell ref="C61:J61"/>
    <mergeCell ref="C63:E63"/>
    <mergeCell ref="C46:J46"/>
    <mergeCell ref="C50:J50"/>
    <mergeCell ref="B51:K51"/>
    <mergeCell ref="C52:J52"/>
    <mergeCell ref="C53:J53"/>
    <mergeCell ref="C54:J54"/>
    <mergeCell ref="C33:J33"/>
    <mergeCell ref="B41:K41"/>
    <mergeCell ref="C42:J42"/>
    <mergeCell ref="AD122:AD125"/>
    <mergeCell ref="AE122:AE125"/>
    <mergeCell ref="AF122:AF125"/>
    <mergeCell ref="BT122:BT125"/>
    <mergeCell ref="BU122:BU125"/>
    <mergeCell ref="BV122:BV125"/>
    <mergeCell ref="AD114:AD117"/>
    <mergeCell ref="AE114:AE117"/>
    <mergeCell ref="AF114:AF117"/>
    <mergeCell ref="BT114:BT117"/>
    <mergeCell ref="BU114:BU117"/>
    <mergeCell ref="BV114:BV117"/>
    <mergeCell ref="AD106:AD109"/>
    <mergeCell ref="AE106:AE109"/>
    <mergeCell ref="AF106:AF109"/>
    <mergeCell ref="BT106:BT109"/>
    <mergeCell ref="BU106:BU109"/>
    <mergeCell ref="BV106:BV109"/>
    <mergeCell ref="AD98:AD101"/>
    <mergeCell ref="AE98:AE101"/>
    <mergeCell ref="AF98:AF101"/>
    <mergeCell ref="BT98:BT101"/>
    <mergeCell ref="BU98:BU101"/>
    <mergeCell ref="BV98:BV101"/>
    <mergeCell ref="AD90:AD93"/>
    <mergeCell ref="AE90:AE93"/>
    <mergeCell ref="AF90:AF93"/>
    <mergeCell ref="BT90:BT93"/>
    <mergeCell ref="BU90:BU93"/>
    <mergeCell ref="BV90:BV93"/>
    <mergeCell ref="AD82:AD85"/>
    <mergeCell ref="AE82:AE85"/>
    <mergeCell ref="AF82:AF85"/>
    <mergeCell ref="BT82:BT85"/>
    <mergeCell ref="BU82:BU85"/>
    <mergeCell ref="BV82:BV85"/>
    <mergeCell ref="AD74:AD77"/>
    <mergeCell ref="AE74:AE77"/>
    <mergeCell ref="AF74:AF77"/>
    <mergeCell ref="BT74:BT77"/>
    <mergeCell ref="BU74:BU77"/>
    <mergeCell ref="BV74:BV77"/>
    <mergeCell ref="AD68:AD69"/>
    <mergeCell ref="AE68:AE69"/>
    <mergeCell ref="AF68:AF69"/>
    <mergeCell ref="BT68:BT69"/>
    <mergeCell ref="BU68:BU69"/>
    <mergeCell ref="BV68:BV69"/>
    <mergeCell ref="C43:J43"/>
    <mergeCell ref="C44:J44"/>
    <mergeCell ref="C45:J45"/>
    <mergeCell ref="C24:J24"/>
    <mergeCell ref="C25:J25"/>
    <mergeCell ref="C26:J26"/>
    <mergeCell ref="C27:J27"/>
    <mergeCell ref="C28:J28"/>
    <mergeCell ref="C29:J29"/>
    <mergeCell ref="C18:J18"/>
    <mergeCell ref="C19:J19"/>
    <mergeCell ref="C20:J20"/>
    <mergeCell ref="C21:J21"/>
    <mergeCell ref="C22:J22"/>
    <mergeCell ref="C23:J23"/>
    <mergeCell ref="C11:E11"/>
    <mergeCell ref="F11:G11"/>
    <mergeCell ref="C12:E12"/>
    <mergeCell ref="F12:G12"/>
    <mergeCell ref="B16:K16"/>
    <mergeCell ref="C17:J17"/>
    <mergeCell ref="D8:G8"/>
    <mergeCell ref="BE8:BF10"/>
    <mergeCell ref="BG8:BH10"/>
    <mergeCell ref="BI8:BJ10"/>
    <mergeCell ref="BK8:BL10"/>
    <mergeCell ref="D9:G9"/>
    <mergeCell ref="C10:E10"/>
    <mergeCell ref="F10:G10"/>
    <mergeCell ref="C2:J2"/>
    <mergeCell ref="C3:J3"/>
    <mergeCell ref="C5:AB5"/>
    <mergeCell ref="AI6:AJ6"/>
    <mergeCell ref="BE6:BL7"/>
    <mergeCell ref="D7:G7"/>
  </mergeCells>
  <conditionalFormatting sqref="X94:X115">
    <cfRule type="cellIs" dxfId="4" priority="5" stopIfTrue="1" operator="equal">
      <formula>0</formula>
    </cfRule>
  </conditionalFormatting>
  <conditionalFormatting sqref="D65:D67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68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SOLO SE ADMITEN LAS RESPUESTAS NUMÉRICAS: 0, 1, 2 y 3." sqref="R74:V74">
      <formula1>#REF!</formula1>
    </dataValidation>
    <dataValidation type="list" allowBlank="1" showInputMessage="1" showErrorMessage="1" errorTitle="ERROR" error="SOLO SE ADMITEN LAS RESPUESTAS NUMÉRICAS: 0, 1 y 2." sqref="N74:Q74">
      <formula1>#REF!</formula1>
    </dataValidation>
    <dataValidation type="list" allowBlank="1" showInputMessage="1" showErrorMessage="1" errorTitle="ERROR" error="SOLO SE ADMITEN LAS ALTERNATIVAS: A, B, C y D." sqref="F94:G115 H115:I115">
      <formula1>$H$8:$H$11</formula1>
    </dataValidation>
    <dataValidation type="list" allowBlank="1" showInputMessage="1" showErrorMessage="1" errorTitle="Error" error="DIGITAR &quot;p o P&quot; SI ALUMNO SE ENCUENTRA PRESENTE O BIEN &quot;a o A&quot;  SI ESTÁ AUSENTE." sqref="E94:E115">
      <formula1>$AY$14:$AY$15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7" orientation="landscape" r:id="rId1"/>
  <headerFooter>
    <oddHeader>&amp;C&amp;G</oddHeader>
  </headerFooter>
  <rowBreaks count="2" manualBreakCount="2">
    <brk id="47" max="16383" man="1"/>
    <brk id="99" max="16383" man="1"/>
  </rowBreaks>
  <colBreaks count="2" manualBreakCount="2">
    <brk id="34" max="1048575" man="1"/>
    <brk id="73" max="98" man="1"/>
  </colBreaks>
  <ignoredErrors>
    <ignoredError sqref="D9" unlockedFormula="1"/>
    <ignoredError sqref="BG12:BG15 BI12:BJ15 BK12:BL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4º básico A</vt:lpstr>
      <vt:lpstr>4º básico B</vt:lpstr>
      <vt:lpstr>4º básico C</vt:lpstr>
      <vt:lpstr>INFORME GLOBAL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2015-04-07T06:56:49Z</cp:lastPrinted>
  <dcterms:created xsi:type="dcterms:W3CDTF">2012-03-12T00:55:10Z</dcterms:created>
  <dcterms:modified xsi:type="dcterms:W3CDTF">2016-03-21T12:23:42Z</dcterms:modified>
</cp:coreProperties>
</file>