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925" yWindow="225" windowWidth="13935" windowHeight="8445" tabRatio="451"/>
  </bookViews>
  <sheets>
    <sheet name="5º básico A" sheetId="7" r:id="rId1"/>
    <sheet name="5º básico B" sheetId="8" r:id="rId2"/>
    <sheet name="INFORME GLOBAL" sheetId="9" r:id="rId3"/>
    <sheet name="Hoja1" sheetId="10" r:id="rId4"/>
  </sheets>
  <definedNames>
    <definedName name="_xlnm._FilterDatabase" localSheetId="0" hidden="1">'5º básico A'!#REF!</definedName>
    <definedName name="_xlnm._FilterDatabase" localSheetId="1" hidden="1">'5º básico B'!#REF!</definedName>
    <definedName name="_xlnm.Print_Area" localSheetId="0">'5º básico A'!$A$1:$CN$115</definedName>
    <definedName name="_xlnm.Print_Area" localSheetId="1">'5º básico B'!$A$1:$DD$123</definedName>
    <definedName name="_xlnm.Print_Area" localSheetId="2">'INFORME GLOBAL'!$A$1:$BT$115</definedName>
  </definedNames>
  <calcPr calcId="145621"/>
</workbook>
</file>

<file path=xl/calcChain.xml><?xml version="1.0" encoding="utf-8"?>
<calcChain xmlns="http://schemas.openxmlformats.org/spreadsheetml/2006/main">
  <c r="BE60" i="7" l="1"/>
  <c r="BE61" i="7"/>
  <c r="BE62" i="7"/>
  <c r="BE63" i="7"/>
  <c r="BE64" i="7"/>
  <c r="BE65" i="7"/>
  <c r="BE66" i="7"/>
  <c r="BE67" i="7"/>
  <c r="BE68" i="7"/>
  <c r="BE69" i="7"/>
  <c r="BE70" i="7"/>
  <c r="BE71" i="7"/>
  <c r="BE72" i="7"/>
  <c r="BE73" i="7"/>
  <c r="BE74" i="7"/>
  <c r="BE75" i="7"/>
  <c r="BE76" i="7"/>
  <c r="BE77" i="7"/>
  <c r="BE78" i="7"/>
  <c r="BE79" i="7"/>
  <c r="BE80" i="7"/>
  <c r="BE81" i="7"/>
  <c r="BE82" i="7"/>
  <c r="BE83" i="7"/>
  <c r="BE84" i="7"/>
  <c r="BE85" i="7"/>
  <c r="BE86" i="7"/>
  <c r="BE87" i="7"/>
  <c r="BE88" i="7"/>
  <c r="BE89" i="7"/>
  <c r="BE90" i="7"/>
  <c r="BE91" i="7"/>
  <c r="BE92" i="7"/>
  <c r="BE93" i="7"/>
  <c r="BE94" i="7"/>
  <c r="BE95" i="7"/>
  <c r="BE96" i="7"/>
  <c r="BE97" i="7"/>
  <c r="BE98" i="7"/>
  <c r="BE99" i="7"/>
  <c r="BE100" i="7"/>
  <c r="BE101" i="7"/>
  <c r="BE102" i="7"/>
  <c r="BE103" i="7"/>
  <c r="BE104" i="7"/>
  <c r="BE105" i="7"/>
  <c r="BC60" i="7"/>
  <c r="BC61" i="7"/>
  <c r="BC62" i="7"/>
  <c r="BC63" i="7"/>
  <c r="BC64" i="7"/>
  <c r="BC65" i="7"/>
  <c r="BC66" i="7"/>
  <c r="BC67" i="7"/>
  <c r="BC68" i="7"/>
  <c r="BC69" i="7"/>
  <c r="BC70" i="7"/>
  <c r="BC71" i="7"/>
  <c r="BC72" i="7"/>
  <c r="BC73" i="7"/>
  <c r="BC74" i="7"/>
  <c r="BC75" i="7"/>
  <c r="BC76" i="7"/>
  <c r="BC77" i="7"/>
  <c r="BC78" i="7"/>
  <c r="BC79" i="7"/>
  <c r="BC80" i="7"/>
  <c r="BC81" i="7"/>
  <c r="BC82" i="7"/>
  <c r="BC83" i="7"/>
  <c r="BC84" i="7"/>
  <c r="BC85" i="7"/>
  <c r="BC86" i="7"/>
  <c r="BC87" i="7"/>
  <c r="BC88" i="7"/>
  <c r="BC89" i="7"/>
  <c r="BC90" i="7"/>
  <c r="BC91" i="7"/>
  <c r="BC92" i="7"/>
  <c r="BC93" i="7"/>
  <c r="BC94" i="7"/>
  <c r="BC95" i="7"/>
  <c r="BC96" i="7"/>
  <c r="BC97" i="7"/>
  <c r="BC98" i="7"/>
  <c r="BC99" i="7"/>
  <c r="BC100" i="7"/>
  <c r="BC101" i="7"/>
  <c r="BC102" i="7"/>
  <c r="BC103" i="7"/>
  <c r="BC104" i="7"/>
  <c r="BC105" i="7"/>
  <c r="F114" i="7" l="1"/>
  <c r="J114" i="7"/>
  <c r="L114" i="7"/>
  <c r="N114" i="7"/>
  <c r="T114" i="7"/>
  <c r="V114" i="7"/>
  <c r="Y110" i="7"/>
  <c r="AA110" i="7"/>
  <c r="BG60" i="7"/>
  <c r="BG61" i="7"/>
  <c r="BG62" i="7"/>
  <c r="BG63" i="7"/>
  <c r="BG64" i="7"/>
  <c r="BG65" i="7"/>
  <c r="BG66" i="7"/>
  <c r="BG67" i="7"/>
  <c r="BG68" i="7"/>
  <c r="BG69" i="7"/>
  <c r="BG70" i="7"/>
  <c r="BG71" i="7"/>
  <c r="BG72" i="7"/>
  <c r="BG73" i="7"/>
  <c r="BG74" i="7"/>
  <c r="BG75" i="7"/>
  <c r="BG76" i="7"/>
  <c r="BG77" i="7"/>
  <c r="BG78" i="7"/>
  <c r="BG79" i="7"/>
  <c r="BG80" i="7"/>
  <c r="BG81" i="7"/>
  <c r="BG82" i="7"/>
  <c r="BG83" i="7"/>
  <c r="BG84" i="7"/>
  <c r="BG85" i="7"/>
  <c r="BG86" i="7"/>
  <c r="BG87" i="7"/>
  <c r="BG88" i="7"/>
  <c r="BG89" i="7"/>
  <c r="BG90" i="7"/>
  <c r="BG91" i="7"/>
  <c r="BG92" i="7"/>
  <c r="BG93" i="7"/>
  <c r="BG94" i="7"/>
  <c r="BG95" i="7"/>
  <c r="BG96" i="7"/>
  <c r="BG97" i="7"/>
  <c r="BG98" i="7"/>
  <c r="BG99" i="7"/>
  <c r="BG100" i="7"/>
  <c r="BG101" i="7"/>
  <c r="BG102" i="7"/>
  <c r="BG103" i="7"/>
  <c r="BG104" i="7"/>
  <c r="BG105" i="7"/>
  <c r="BA60" i="7"/>
  <c r="BA61" i="7"/>
  <c r="BA62" i="7"/>
  <c r="BA63" i="7"/>
  <c r="BA64" i="7"/>
  <c r="BA65" i="7"/>
  <c r="BA66" i="7"/>
  <c r="BA67" i="7"/>
  <c r="BA68" i="7"/>
  <c r="BA69" i="7"/>
  <c r="BA70" i="7"/>
  <c r="BA71" i="7"/>
  <c r="BA72" i="7"/>
  <c r="BA73" i="7"/>
  <c r="BA74" i="7"/>
  <c r="BA75" i="7"/>
  <c r="BA76" i="7"/>
  <c r="BA77" i="7"/>
  <c r="BA78" i="7"/>
  <c r="BA79" i="7"/>
  <c r="BA80" i="7"/>
  <c r="BA81" i="7"/>
  <c r="BA82" i="7"/>
  <c r="BA83" i="7"/>
  <c r="BA84" i="7"/>
  <c r="BA85" i="7"/>
  <c r="BA86" i="7"/>
  <c r="BA87" i="7"/>
  <c r="BA88" i="7"/>
  <c r="BA89" i="7"/>
  <c r="BA90" i="7"/>
  <c r="BA91" i="7"/>
  <c r="BA92" i="7"/>
  <c r="BA93" i="7"/>
  <c r="BA94" i="7"/>
  <c r="BA95" i="7"/>
  <c r="BA96" i="7"/>
  <c r="BA97" i="7"/>
  <c r="BA98" i="7"/>
  <c r="BA99" i="7"/>
  <c r="BA100" i="7"/>
  <c r="BA101" i="7"/>
  <c r="BA102" i="7"/>
  <c r="BA103" i="7"/>
  <c r="BA104" i="7"/>
  <c r="BA105" i="7"/>
  <c r="AQ108" i="7" l="1"/>
  <c r="AS108" i="7"/>
  <c r="AT60" i="7" l="1"/>
  <c r="AT61" i="7"/>
  <c r="AT62" i="7"/>
  <c r="AT63" i="7"/>
  <c r="AT64" i="7"/>
  <c r="AT65" i="7"/>
  <c r="AT66" i="7"/>
  <c r="AT67" i="7"/>
  <c r="AT68" i="7"/>
  <c r="AT69" i="7"/>
  <c r="AT70" i="7"/>
  <c r="AT71" i="7"/>
  <c r="AT72" i="7"/>
  <c r="AT73" i="7"/>
  <c r="AT74" i="7"/>
  <c r="AT75" i="7"/>
  <c r="AT76" i="7"/>
  <c r="AT77" i="7"/>
  <c r="AT78" i="7"/>
  <c r="AT79" i="7"/>
  <c r="AT80" i="7"/>
  <c r="AT81" i="7"/>
  <c r="AT82" i="7"/>
  <c r="AT83" i="7"/>
  <c r="AT84" i="7"/>
  <c r="AT85" i="7"/>
  <c r="AT86" i="7"/>
  <c r="AT87" i="7"/>
  <c r="AT88" i="7"/>
  <c r="AT89" i="7"/>
  <c r="AT90" i="7"/>
  <c r="AT91" i="7"/>
  <c r="AT92" i="7"/>
  <c r="AT93" i="7"/>
  <c r="AT94" i="7"/>
  <c r="AT95" i="7"/>
  <c r="AT96" i="7"/>
  <c r="AT97" i="7"/>
  <c r="AT98" i="7"/>
  <c r="AT99" i="7"/>
  <c r="AT100" i="7"/>
  <c r="AT101" i="7"/>
  <c r="AT102" i="7"/>
  <c r="AT103" i="7"/>
  <c r="AT104" i="7"/>
  <c r="AT105" i="7"/>
  <c r="AS60" i="7"/>
  <c r="AS61" i="7"/>
  <c r="AS62" i="7"/>
  <c r="AS63" i="7"/>
  <c r="AS64" i="7"/>
  <c r="AS65" i="7"/>
  <c r="AS66" i="7"/>
  <c r="AS67" i="7"/>
  <c r="AS68" i="7"/>
  <c r="AS69" i="7"/>
  <c r="AS70" i="7"/>
  <c r="AS71" i="7"/>
  <c r="AS72" i="7"/>
  <c r="AS73" i="7"/>
  <c r="AS74" i="7"/>
  <c r="AS75" i="7"/>
  <c r="AS76" i="7"/>
  <c r="AS77" i="7"/>
  <c r="AS78" i="7"/>
  <c r="AS79" i="7"/>
  <c r="AS80" i="7"/>
  <c r="AS81" i="7"/>
  <c r="AS82" i="7"/>
  <c r="AS83" i="7"/>
  <c r="AS84" i="7"/>
  <c r="AS85" i="7"/>
  <c r="AS86" i="7"/>
  <c r="AS87" i="7"/>
  <c r="AS88" i="7"/>
  <c r="AS89" i="7"/>
  <c r="AS90" i="7"/>
  <c r="AS91" i="7"/>
  <c r="AS92" i="7"/>
  <c r="AS93" i="7"/>
  <c r="AS94" i="7"/>
  <c r="AS95" i="7"/>
  <c r="AS96" i="7"/>
  <c r="AS97" i="7"/>
  <c r="AS98" i="7"/>
  <c r="AS99" i="7"/>
  <c r="AS100" i="7"/>
  <c r="AS101" i="7"/>
  <c r="AS102" i="7"/>
  <c r="AS103" i="7"/>
  <c r="AS104" i="7"/>
  <c r="AS105" i="7"/>
  <c r="AE60" i="7"/>
  <c r="AE61" i="7"/>
  <c r="AE62" i="7"/>
  <c r="AE63" i="7"/>
  <c r="AE64" i="7"/>
  <c r="AE65" i="7"/>
  <c r="AE66" i="7"/>
  <c r="AE67" i="7"/>
  <c r="AE68" i="7"/>
  <c r="AE69" i="7"/>
  <c r="AE70" i="7"/>
  <c r="AE71" i="7"/>
  <c r="AE72" i="7"/>
  <c r="AE73" i="7"/>
  <c r="AE74" i="7"/>
  <c r="AE75" i="7"/>
  <c r="AE76" i="7"/>
  <c r="AE77" i="7"/>
  <c r="AE78" i="7"/>
  <c r="AE79" i="7"/>
  <c r="AE80" i="7"/>
  <c r="AE81" i="7"/>
  <c r="AE82" i="7"/>
  <c r="AE83" i="7"/>
  <c r="AE84" i="7"/>
  <c r="AE85" i="7"/>
  <c r="AE86" i="7"/>
  <c r="AE87" i="7"/>
  <c r="AE88" i="7"/>
  <c r="AE89" i="7"/>
  <c r="AE90" i="7"/>
  <c r="AE91" i="7"/>
  <c r="AE92" i="7"/>
  <c r="AE93" i="7"/>
  <c r="AE94" i="7"/>
  <c r="AE95" i="7"/>
  <c r="AE96" i="7"/>
  <c r="AE97" i="7"/>
  <c r="AE98" i="7"/>
  <c r="AE99" i="7"/>
  <c r="AE100" i="7"/>
  <c r="AE101" i="7"/>
  <c r="AE102" i="7"/>
  <c r="AE103" i="7"/>
  <c r="AE104" i="7"/>
  <c r="AE105" i="7"/>
  <c r="AE59" i="7"/>
  <c r="AD107" i="7" s="1"/>
  <c r="AO60" i="7"/>
  <c r="AO61" i="7"/>
  <c r="AO62" i="7"/>
  <c r="AO63" i="7"/>
  <c r="AO64" i="7"/>
  <c r="AO65" i="7"/>
  <c r="AO66" i="7"/>
  <c r="AO67" i="7"/>
  <c r="AO68" i="7"/>
  <c r="AO69" i="7"/>
  <c r="AO70" i="7"/>
  <c r="AO71" i="7"/>
  <c r="AO72" i="7"/>
  <c r="AO73" i="7"/>
  <c r="AO74" i="7"/>
  <c r="AO75" i="7"/>
  <c r="AO76" i="7"/>
  <c r="AO77" i="7"/>
  <c r="AO78" i="7"/>
  <c r="AO79" i="7"/>
  <c r="AO80" i="7"/>
  <c r="AO81" i="7"/>
  <c r="AO82" i="7"/>
  <c r="AO83" i="7"/>
  <c r="AO84" i="7"/>
  <c r="AO85" i="7"/>
  <c r="AO86" i="7"/>
  <c r="AO87" i="7"/>
  <c r="AO88" i="7"/>
  <c r="AO89" i="7"/>
  <c r="AO90" i="7"/>
  <c r="AO91" i="7"/>
  <c r="AO92" i="7"/>
  <c r="AO93" i="7"/>
  <c r="AO94" i="7"/>
  <c r="AO95" i="7"/>
  <c r="AO96" i="7"/>
  <c r="AO97" i="7"/>
  <c r="AO98" i="7"/>
  <c r="AO99" i="7"/>
  <c r="AO100" i="7"/>
  <c r="AO101" i="7"/>
  <c r="AO102" i="7"/>
  <c r="AO103" i="7"/>
  <c r="AO104" i="7"/>
  <c r="AO105" i="7"/>
  <c r="AS59" i="7"/>
  <c r="AR107" i="7" s="1"/>
  <c r="AR108" i="7" s="1"/>
  <c r="AO59" i="7"/>
  <c r="AN107" i="7" s="1"/>
  <c r="F10" i="9" l="1"/>
  <c r="AP53" i="9"/>
  <c r="AT74" i="9"/>
  <c r="K33" i="9"/>
  <c r="K32" i="9"/>
  <c r="D9" i="9"/>
  <c r="AM36" i="9" l="1"/>
  <c r="BH115" i="8" l="1"/>
  <c r="BF115" i="8"/>
  <c r="BD115" i="8"/>
  <c r="AV115" i="8"/>
  <c r="AR115" i="8"/>
  <c r="AN115" i="8"/>
  <c r="AD115" i="8"/>
  <c r="H114" i="8"/>
  <c r="J114" i="8" s="1"/>
  <c r="L114" i="8" s="1"/>
  <c r="N114" i="8" s="1"/>
  <c r="P114" i="8" s="1"/>
  <c r="R114" i="8" s="1"/>
  <c r="T114" i="8" s="1"/>
  <c r="V114" i="8" s="1"/>
  <c r="X114" i="8" s="1"/>
  <c r="Z114" i="8" s="1"/>
  <c r="AB114" i="8" s="1"/>
  <c r="AD114" i="8" s="1"/>
  <c r="AF114" i="8" s="1"/>
  <c r="AH114" i="8" s="1"/>
  <c r="AJ114" i="8" s="1"/>
  <c r="AL114" i="8" s="1"/>
  <c r="AN114" i="8" s="1"/>
  <c r="AP114" i="8" s="1"/>
  <c r="AR114" i="8" s="1"/>
  <c r="AT114" i="8" s="1"/>
  <c r="AV114" i="8" s="1"/>
  <c r="AX114" i="8" s="1"/>
  <c r="AZ114" i="8" s="1"/>
  <c r="BB114" i="8" s="1"/>
  <c r="BD114" i="8" s="1"/>
  <c r="BF114" i="8" s="1"/>
  <c r="BH114" i="8" s="1"/>
  <c r="BX113" i="8"/>
  <c r="BW113" i="8"/>
  <c r="BV113" i="8"/>
  <c r="BU113" i="8"/>
  <c r="BT113" i="8"/>
  <c r="BS113" i="8"/>
  <c r="BR113" i="8"/>
  <c r="BQ113" i="8"/>
  <c r="BO113" i="8"/>
  <c r="BN113" i="8"/>
  <c r="BM113" i="8"/>
  <c r="BJ113" i="8"/>
  <c r="BC113" i="8"/>
  <c r="BA113" i="8"/>
  <c r="AY113" i="8"/>
  <c r="AU113" i="8"/>
  <c r="AQ113" i="8"/>
  <c r="AM113" i="8"/>
  <c r="AK113" i="8"/>
  <c r="AI113" i="8"/>
  <c r="AG113" i="8"/>
  <c r="AC113" i="8"/>
  <c r="AA113" i="8"/>
  <c r="Y113" i="8"/>
  <c r="W113" i="8"/>
  <c r="U113" i="8"/>
  <c r="S113" i="8"/>
  <c r="Q113" i="8"/>
  <c r="O113" i="8"/>
  <c r="M113" i="8"/>
  <c r="K113" i="8"/>
  <c r="I113" i="8"/>
  <c r="G113" i="8"/>
  <c r="BX112" i="8"/>
  <c r="BW112" i="8"/>
  <c r="BV112" i="8"/>
  <c r="BU112" i="8"/>
  <c r="BT112" i="8"/>
  <c r="BS112" i="8"/>
  <c r="BR112" i="8"/>
  <c r="BQ112" i="8"/>
  <c r="BO112" i="8"/>
  <c r="BN112" i="8"/>
  <c r="BM112" i="8"/>
  <c r="BJ112" i="8"/>
  <c r="BC112" i="8"/>
  <c r="BA112" i="8"/>
  <c r="AY112" i="8"/>
  <c r="AU112" i="8"/>
  <c r="AQ112" i="8"/>
  <c r="AM112" i="8"/>
  <c r="AK112" i="8"/>
  <c r="AI112" i="8"/>
  <c r="AG112" i="8"/>
  <c r="AC112" i="8"/>
  <c r="AA112" i="8"/>
  <c r="Y112" i="8"/>
  <c r="W112" i="8"/>
  <c r="U112" i="8"/>
  <c r="S112" i="8"/>
  <c r="Q112" i="8"/>
  <c r="O112" i="8"/>
  <c r="M112" i="8"/>
  <c r="K112" i="8"/>
  <c r="I112" i="8"/>
  <c r="G112" i="8"/>
  <c r="BX111" i="8"/>
  <c r="BW111" i="8"/>
  <c r="BV111" i="8"/>
  <c r="BU111" i="8"/>
  <c r="BT111" i="8"/>
  <c r="BS111" i="8"/>
  <c r="BR111" i="8"/>
  <c r="BQ111" i="8"/>
  <c r="BO111" i="8"/>
  <c r="BN111" i="8"/>
  <c r="BM111" i="8"/>
  <c r="BJ111" i="8"/>
  <c r="BC111" i="8"/>
  <c r="BA111" i="8"/>
  <c r="AY111" i="8"/>
  <c r="AU111" i="8"/>
  <c r="AQ111" i="8"/>
  <c r="AM111" i="8"/>
  <c r="AK111" i="8"/>
  <c r="AI111" i="8"/>
  <c r="AG111" i="8"/>
  <c r="AC111" i="8"/>
  <c r="AA111" i="8"/>
  <c r="Y111" i="8"/>
  <c r="W111" i="8"/>
  <c r="U111" i="8"/>
  <c r="S111" i="8"/>
  <c r="Q111" i="8"/>
  <c r="O111" i="8"/>
  <c r="M111" i="8"/>
  <c r="K111" i="8"/>
  <c r="I111" i="8"/>
  <c r="G111" i="8"/>
  <c r="BX110" i="8"/>
  <c r="BW110" i="8"/>
  <c r="BV110" i="8"/>
  <c r="BU110" i="8"/>
  <c r="BT110" i="8"/>
  <c r="BS110" i="8"/>
  <c r="BR110" i="8"/>
  <c r="BQ110" i="8"/>
  <c r="BO110" i="8"/>
  <c r="BN110" i="8"/>
  <c r="BM110" i="8"/>
  <c r="BJ110" i="8"/>
  <c r="BC110" i="8"/>
  <c r="BA110" i="8"/>
  <c r="AY110" i="8"/>
  <c r="AU110" i="8"/>
  <c r="AQ110" i="8"/>
  <c r="AM110" i="8"/>
  <c r="AK110" i="8"/>
  <c r="AI110" i="8"/>
  <c r="AG110" i="8"/>
  <c r="AC110" i="8"/>
  <c r="AA110" i="8"/>
  <c r="Y110" i="8"/>
  <c r="W110" i="8"/>
  <c r="U110" i="8"/>
  <c r="S110" i="8"/>
  <c r="Q110" i="8"/>
  <c r="O110" i="8"/>
  <c r="M110" i="8"/>
  <c r="K110" i="8"/>
  <c r="I110" i="8"/>
  <c r="G110" i="8"/>
  <c r="BX109" i="8"/>
  <c r="BW109" i="8"/>
  <c r="BV109" i="8"/>
  <c r="BU109" i="8"/>
  <c r="BT109" i="8"/>
  <c r="BS109" i="8"/>
  <c r="BR109" i="8"/>
  <c r="BQ109" i="8"/>
  <c r="BO109" i="8"/>
  <c r="BN109" i="8"/>
  <c r="BM109" i="8"/>
  <c r="BJ109" i="8"/>
  <c r="BC109" i="8"/>
  <c r="BA109" i="8"/>
  <c r="AY109" i="8"/>
  <c r="AU109" i="8"/>
  <c r="AQ109" i="8"/>
  <c r="AM109" i="8"/>
  <c r="AK109" i="8"/>
  <c r="AI109" i="8"/>
  <c r="AG109" i="8"/>
  <c r="AC109" i="8"/>
  <c r="AA109" i="8"/>
  <c r="Y109" i="8"/>
  <c r="W109" i="8"/>
  <c r="U109" i="8"/>
  <c r="S109" i="8"/>
  <c r="Q109" i="8"/>
  <c r="O109" i="8"/>
  <c r="M109" i="8"/>
  <c r="K109" i="8"/>
  <c r="I109" i="8"/>
  <c r="G109" i="8"/>
  <c r="BX108" i="8"/>
  <c r="BW108" i="8"/>
  <c r="BV108" i="8"/>
  <c r="BU108" i="8"/>
  <c r="BT108" i="8"/>
  <c r="BS108" i="8"/>
  <c r="BR108" i="8"/>
  <c r="BQ108" i="8"/>
  <c r="BO108" i="8"/>
  <c r="BN108" i="8"/>
  <c r="BM108" i="8"/>
  <c r="BJ108" i="8"/>
  <c r="BC108" i="8"/>
  <c r="BA108" i="8"/>
  <c r="AY108" i="8"/>
  <c r="AU108" i="8"/>
  <c r="AQ108" i="8"/>
  <c r="AM108" i="8"/>
  <c r="AK108" i="8"/>
  <c r="AI108" i="8"/>
  <c r="AG108" i="8"/>
  <c r="AC108" i="8"/>
  <c r="AA108" i="8"/>
  <c r="Y108" i="8"/>
  <c r="W108" i="8"/>
  <c r="U108" i="8"/>
  <c r="S108" i="8"/>
  <c r="Q108" i="8"/>
  <c r="O108" i="8"/>
  <c r="M108" i="8"/>
  <c r="K108" i="8"/>
  <c r="I108" i="8"/>
  <c r="G108" i="8"/>
  <c r="BX107" i="8"/>
  <c r="BW107" i="8"/>
  <c r="BV107" i="8"/>
  <c r="BU107" i="8"/>
  <c r="BT107" i="8"/>
  <c r="BS107" i="8"/>
  <c r="BR107" i="8"/>
  <c r="BQ107" i="8"/>
  <c r="BO107" i="8"/>
  <c r="BN107" i="8"/>
  <c r="BM107" i="8"/>
  <c r="BJ107" i="8"/>
  <c r="BC107" i="8"/>
  <c r="BA107" i="8"/>
  <c r="AY107" i="8"/>
  <c r="AU107" i="8"/>
  <c r="AQ107" i="8"/>
  <c r="AM107" i="8"/>
  <c r="AK107" i="8"/>
  <c r="AI107" i="8"/>
  <c r="AG107" i="8"/>
  <c r="AC107" i="8"/>
  <c r="AA107" i="8"/>
  <c r="Y107" i="8"/>
  <c r="W107" i="8"/>
  <c r="U107" i="8"/>
  <c r="S107" i="8"/>
  <c r="Q107" i="8"/>
  <c r="O107" i="8"/>
  <c r="M107" i="8"/>
  <c r="K107" i="8"/>
  <c r="I107" i="8"/>
  <c r="G107" i="8"/>
  <c r="BX106" i="8"/>
  <c r="BW106" i="8"/>
  <c r="BV106" i="8"/>
  <c r="BU106" i="8"/>
  <c r="BT106" i="8"/>
  <c r="BS106" i="8"/>
  <c r="BR106" i="8"/>
  <c r="BQ106" i="8"/>
  <c r="BO106" i="8"/>
  <c r="BN106" i="8"/>
  <c r="BM106" i="8"/>
  <c r="BJ106" i="8"/>
  <c r="BC106" i="8"/>
  <c r="BA106" i="8"/>
  <c r="AY106" i="8"/>
  <c r="AU106" i="8"/>
  <c r="AQ106" i="8"/>
  <c r="AM106" i="8"/>
  <c r="AK106" i="8"/>
  <c r="AI106" i="8"/>
  <c r="AG106" i="8"/>
  <c r="AC106" i="8"/>
  <c r="AA106" i="8"/>
  <c r="Y106" i="8"/>
  <c r="W106" i="8"/>
  <c r="U106" i="8"/>
  <c r="S106" i="8"/>
  <c r="Q106" i="8"/>
  <c r="O106" i="8"/>
  <c r="M106" i="8"/>
  <c r="K106" i="8"/>
  <c r="I106" i="8"/>
  <c r="G106" i="8"/>
  <c r="BX105" i="8"/>
  <c r="BW105" i="8"/>
  <c r="BV105" i="8"/>
  <c r="BU105" i="8"/>
  <c r="BT105" i="8"/>
  <c r="BS105" i="8"/>
  <c r="BR105" i="8"/>
  <c r="BQ105" i="8"/>
  <c r="BO105" i="8"/>
  <c r="BN105" i="8"/>
  <c r="BM105" i="8"/>
  <c r="BJ105" i="8"/>
  <c r="BC105" i="8"/>
  <c r="BA105" i="8"/>
  <c r="AY105" i="8"/>
  <c r="AU105" i="8"/>
  <c r="AQ105" i="8"/>
  <c r="AM105" i="8"/>
  <c r="AK105" i="8"/>
  <c r="AI105" i="8"/>
  <c r="AG105" i="8"/>
  <c r="AC105" i="8"/>
  <c r="AA105" i="8"/>
  <c r="Y105" i="8"/>
  <c r="W105" i="8"/>
  <c r="U105" i="8"/>
  <c r="S105" i="8"/>
  <c r="Q105" i="8"/>
  <c r="O105" i="8"/>
  <c r="M105" i="8"/>
  <c r="K105" i="8"/>
  <c r="I105" i="8"/>
  <c r="G105" i="8"/>
  <c r="BX104" i="8"/>
  <c r="BW104" i="8"/>
  <c r="BV104" i="8"/>
  <c r="BU104" i="8"/>
  <c r="BT104" i="8"/>
  <c r="BS104" i="8"/>
  <c r="BR104" i="8"/>
  <c r="BQ104" i="8"/>
  <c r="BO104" i="8"/>
  <c r="BN104" i="8"/>
  <c r="BM104" i="8"/>
  <c r="BJ104" i="8"/>
  <c r="BC104" i="8"/>
  <c r="BA104" i="8"/>
  <c r="AY104" i="8"/>
  <c r="AU104" i="8"/>
  <c r="AQ104" i="8"/>
  <c r="AM104" i="8"/>
  <c r="AK104" i="8"/>
  <c r="AI104" i="8"/>
  <c r="AG104" i="8"/>
  <c r="AC104" i="8"/>
  <c r="AA104" i="8"/>
  <c r="Y104" i="8"/>
  <c r="W104" i="8"/>
  <c r="U104" i="8"/>
  <c r="S104" i="8"/>
  <c r="Q104" i="8"/>
  <c r="O104" i="8"/>
  <c r="M104" i="8"/>
  <c r="K104" i="8"/>
  <c r="I104" i="8"/>
  <c r="G104" i="8"/>
  <c r="BX103" i="8"/>
  <c r="BW103" i="8"/>
  <c r="BV103" i="8"/>
  <c r="BU103" i="8"/>
  <c r="BT103" i="8"/>
  <c r="BS103" i="8"/>
  <c r="BR103" i="8"/>
  <c r="BQ103" i="8"/>
  <c r="BO103" i="8"/>
  <c r="BN103" i="8"/>
  <c r="BM103" i="8"/>
  <c r="BJ103" i="8"/>
  <c r="BC103" i="8"/>
  <c r="BA103" i="8"/>
  <c r="AY103" i="8"/>
  <c r="AU103" i="8"/>
  <c r="AQ103" i="8"/>
  <c r="AM103" i="8"/>
  <c r="AK103" i="8"/>
  <c r="AI103" i="8"/>
  <c r="AG103" i="8"/>
  <c r="AC103" i="8"/>
  <c r="AA103" i="8"/>
  <c r="Y103" i="8"/>
  <c r="W103" i="8"/>
  <c r="U103" i="8"/>
  <c r="S103" i="8"/>
  <c r="Q103" i="8"/>
  <c r="O103" i="8"/>
  <c r="M103" i="8"/>
  <c r="K103" i="8"/>
  <c r="I103" i="8"/>
  <c r="G103" i="8"/>
  <c r="BX102" i="8"/>
  <c r="BW102" i="8"/>
  <c r="BV102" i="8"/>
  <c r="BU102" i="8"/>
  <c r="BT102" i="8"/>
  <c r="BS102" i="8"/>
  <c r="BR102" i="8"/>
  <c r="BQ102" i="8"/>
  <c r="BO102" i="8"/>
  <c r="BN102" i="8"/>
  <c r="BM102" i="8"/>
  <c r="BJ102" i="8"/>
  <c r="BC102" i="8"/>
  <c r="BA102" i="8"/>
  <c r="AY102" i="8"/>
  <c r="AU102" i="8"/>
  <c r="AQ102" i="8"/>
  <c r="AM102" i="8"/>
  <c r="AK102" i="8"/>
  <c r="AI102" i="8"/>
  <c r="AG102" i="8"/>
  <c r="AC102" i="8"/>
  <c r="AA102" i="8"/>
  <c r="Y102" i="8"/>
  <c r="W102" i="8"/>
  <c r="U102" i="8"/>
  <c r="S102" i="8"/>
  <c r="Q102" i="8"/>
  <c r="O102" i="8"/>
  <c r="M102" i="8"/>
  <c r="K102" i="8"/>
  <c r="I102" i="8"/>
  <c r="G102" i="8"/>
  <c r="BX101" i="8"/>
  <c r="BW101" i="8"/>
  <c r="BV101" i="8"/>
  <c r="BU101" i="8"/>
  <c r="BT101" i="8"/>
  <c r="BS101" i="8"/>
  <c r="BR101" i="8"/>
  <c r="BQ101" i="8"/>
  <c r="BO101" i="8"/>
  <c r="BN101" i="8"/>
  <c r="BM101" i="8"/>
  <c r="BJ101" i="8"/>
  <c r="BC101" i="8"/>
  <c r="BA101" i="8"/>
  <c r="AY101" i="8"/>
  <c r="AU101" i="8"/>
  <c r="AQ101" i="8"/>
  <c r="AM101" i="8"/>
  <c r="AK101" i="8"/>
  <c r="AI101" i="8"/>
  <c r="AG101" i="8"/>
  <c r="AC101" i="8"/>
  <c r="AA101" i="8"/>
  <c r="Y101" i="8"/>
  <c r="W101" i="8"/>
  <c r="U101" i="8"/>
  <c r="S101" i="8"/>
  <c r="Q101" i="8"/>
  <c r="O101" i="8"/>
  <c r="M101" i="8"/>
  <c r="K101" i="8"/>
  <c r="I101" i="8"/>
  <c r="G101" i="8"/>
  <c r="CW100" i="8"/>
  <c r="BX100" i="8"/>
  <c r="BW100" i="8"/>
  <c r="BV100" i="8"/>
  <c r="BU100" i="8"/>
  <c r="BT100" i="8"/>
  <c r="BS100" i="8"/>
  <c r="BR100" i="8"/>
  <c r="BQ100" i="8"/>
  <c r="BO100" i="8"/>
  <c r="BN100" i="8"/>
  <c r="BM100" i="8"/>
  <c r="BJ100" i="8"/>
  <c r="BC100" i="8"/>
  <c r="BA100" i="8"/>
  <c r="AY100" i="8"/>
  <c r="AU100" i="8"/>
  <c r="AQ100" i="8"/>
  <c r="AM100" i="8"/>
  <c r="AK100" i="8"/>
  <c r="AI100" i="8"/>
  <c r="AG100" i="8"/>
  <c r="AC100" i="8"/>
  <c r="AA100" i="8"/>
  <c r="Y100" i="8"/>
  <c r="W100" i="8"/>
  <c r="U100" i="8"/>
  <c r="S100" i="8"/>
  <c r="Q100" i="8"/>
  <c r="O100" i="8"/>
  <c r="M100" i="8"/>
  <c r="K100" i="8"/>
  <c r="I100" i="8"/>
  <c r="G100" i="8"/>
  <c r="CW99" i="8"/>
  <c r="BX99" i="8"/>
  <c r="BW99" i="8"/>
  <c r="BV99" i="8"/>
  <c r="BU99" i="8"/>
  <c r="BT99" i="8"/>
  <c r="BS99" i="8"/>
  <c r="BR99" i="8"/>
  <c r="BQ99" i="8"/>
  <c r="BO99" i="8"/>
  <c r="BN99" i="8"/>
  <c r="BM99" i="8"/>
  <c r="BJ99" i="8"/>
  <c r="BC99" i="8"/>
  <c r="BA99" i="8"/>
  <c r="AY99" i="8"/>
  <c r="AU99" i="8"/>
  <c r="AQ99" i="8"/>
  <c r="AM99" i="8"/>
  <c r="AK99" i="8"/>
  <c r="AI99" i="8"/>
  <c r="AG99" i="8"/>
  <c r="AC99" i="8"/>
  <c r="AA99" i="8"/>
  <c r="Y99" i="8"/>
  <c r="W99" i="8"/>
  <c r="U99" i="8"/>
  <c r="S99" i="8"/>
  <c r="Q99" i="8"/>
  <c r="O99" i="8"/>
  <c r="M99" i="8"/>
  <c r="K99" i="8"/>
  <c r="I99" i="8"/>
  <c r="G99" i="8"/>
  <c r="CW98" i="8"/>
  <c r="BX98" i="8"/>
  <c r="BW98" i="8"/>
  <c r="BV98" i="8"/>
  <c r="BU98" i="8"/>
  <c r="BT98" i="8"/>
  <c r="BS98" i="8"/>
  <c r="BR98" i="8"/>
  <c r="BQ98" i="8"/>
  <c r="BO98" i="8"/>
  <c r="BN98" i="8"/>
  <c r="BM98" i="8"/>
  <c r="BJ98" i="8"/>
  <c r="BC98" i="8"/>
  <c r="BA98" i="8"/>
  <c r="AY98" i="8"/>
  <c r="AU98" i="8"/>
  <c r="AQ98" i="8"/>
  <c r="AM98" i="8"/>
  <c r="AK98" i="8"/>
  <c r="AI98" i="8"/>
  <c r="AG98" i="8"/>
  <c r="AC98" i="8"/>
  <c r="AA98" i="8"/>
  <c r="Y98" i="8"/>
  <c r="W98" i="8"/>
  <c r="U98" i="8"/>
  <c r="S98" i="8"/>
  <c r="Q98" i="8"/>
  <c r="O98" i="8"/>
  <c r="M98" i="8"/>
  <c r="K98" i="8"/>
  <c r="I98" i="8"/>
  <c r="G98" i="8"/>
  <c r="CW97" i="8"/>
  <c r="BX97" i="8"/>
  <c r="BW97" i="8"/>
  <c r="BV97" i="8"/>
  <c r="BU97" i="8"/>
  <c r="BT97" i="8"/>
  <c r="BS97" i="8"/>
  <c r="BR97" i="8"/>
  <c r="BQ97" i="8"/>
  <c r="BO97" i="8"/>
  <c r="BN97" i="8"/>
  <c r="BM97" i="8"/>
  <c r="BJ97" i="8"/>
  <c r="BC97" i="8"/>
  <c r="BA97" i="8"/>
  <c r="AY97" i="8"/>
  <c r="AU97" i="8"/>
  <c r="AQ97" i="8"/>
  <c r="AM97" i="8"/>
  <c r="AK97" i="8"/>
  <c r="AI97" i="8"/>
  <c r="AG97" i="8"/>
  <c r="AC97" i="8"/>
  <c r="AA97" i="8"/>
  <c r="Y97" i="8"/>
  <c r="W97" i="8"/>
  <c r="U97" i="8"/>
  <c r="S97" i="8"/>
  <c r="Q97" i="8"/>
  <c r="O97" i="8"/>
  <c r="M97" i="8"/>
  <c r="K97" i="8"/>
  <c r="I97" i="8"/>
  <c r="G97" i="8"/>
  <c r="CW96" i="8"/>
  <c r="BX96" i="8"/>
  <c r="BW96" i="8"/>
  <c r="BV96" i="8"/>
  <c r="BU96" i="8"/>
  <c r="BT96" i="8"/>
  <c r="BS96" i="8"/>
  <c r="BR96" i="8"/>
  <c r="BQ96" i="8"/>
  <c r="BO96" i="8"/>
  <c r="BN96" i="8"/>
  <c r="BM96" i="8"/>
  <c r="BJ96" i="8"/>
  <c r="BC96" i="8"/>
  <c r="BA96" i="8"/>
  <c r="AY96" i="8"/>
  <c r="AU96" i="8"/>
  <c r="AQ96" i="8"/>
  <c r="AM96" i="8"/>
  <c r="AK96" i="8"/>
  <c r="AI96" i="8"/>
  <c r="AG96" i="8"/>
  <c r="AC96" i="8"/>
  <c r="AA96" i="8"/>
  <c r="Y96" i="8"/>
  <c r="W96" i="8"/>
  <c r="U96" i="8"/>
  <c r="S96" i="8"/>
  <c r="Q96" i="8"/>
  <c r="O96" i="8"/>
  <c r="M96" i="8"/>
  <c r="K96" i="8"/>
  <c r="I96" i="8"/>
  <c r="G96" i="8"/>
  <c r="CW95" i="8"/>
  <c r="BX95" i="8"/>
  <c r="BW95" i="8"/>
  <c r="BV95" i="8"/>
  <c r="BU95" i="8"/>
  <c r="BT95" i="8"/>
  <c r="BS95" i="8"/>
  <c r="BR95" i="8"/>
  <c r="BQ95" i="8"/>
  <c r="BO95" i="8"/>
  <c r="BN95" i="8"/>
  <c r="BM95" i="8"/>
  <c r="BJ95" i="8"/>
  <c r="BC95" i="8"/>
  <c r="BA95" i="8"/>
  <c r="AY95" i="8"/>
  <c r="AU95" i="8"/>
  <c r="AQ95" i="8"/>
  <c r="AM95" i="8"/>
  <c r="AK95" i="8"/>
  <c r="AI95" i="8"/>
  <c r="AG95" i="8"/>
  <c r="AC95" i="8"/>
  <c r="AA95" i="8"/>
  <c r="Y95" i="8"/>
  <c r="W95" i="8"/>
  <c r="U95" i="8"/>
  <c r="S95" i="8"/>
  <c r="Q95" i="8"/>
  <c r="O95" i="8"/>
  <c r="M95" i="8"/>
  <c r="K95" i="8"/>
  <c r="I95" i="8"/>
  <c r="G95" i="8"/>
  <c r="CW94" i="8"/>
  <c r="BX94" i="8"/>
  <c r="BW94" i="8"/>
  <c r="BV94" i="8"/>
  <c r="BU94" i="8"/>
  <c r="BT94" i="8"/>
  <c r="BS94" i="8"/>
  <c r="BR94" i="8"/>
  <c r="BQ94" i="8"/>
  <c r="BO94" i="8"/>
  <c r="BN94" i="8"/>
  <c r="BM94" i="8"/>
  <c r="BJ94" i="8"/>
  <c r="BC94" i="8"/>
  <c r="BA94" i="8"/>
  <c r="AY94" i="8"/>
  <c r="AU94" i="8"/>
  <c r="AQ94" i="8"/>
  <c r="AM94" i="8"/>
  <c r="AK94" i="8"/>
  <c r="AI94" i="8"/>
  <c r="AG94" i="8"/>
  <c r="AC94" i="8"/>
  <c r="AA94" i="8"/>
  <c r="Y94" i="8"/>
  <c r="W94" i="8"/>
  <c r="U94" i="8"/>
  <c r="S94" i="8"/>
  <c r="Q94" i="8"/>
  <c r="O94" i="8"/>
  <c r="M94" i="8"/>
  <c r="K94" i="8"/>
  <c r="I94" i="8"/>
  <c r="G94" i="8"/>
  <c r="CW93" i="8"/>
  <c r="BX93" i="8"/>
  <c r="BW93" i="8"/>
  <c r="BV93" i="8"/>
  <c r="BU93" i="8"/>
  <c r="BT93" i="8"/>
  <c r="BS93" i="8"/>
  <c r="BR93" i="8"/>
  <c r="BQ93" i="8"/>
  <c r="BO93" i="8"/>
  <c r="BN93" i="8"/>
  <c r="BM93" i="8"/>
  <c r="BJ93" i="8"/>
  <c r="BC93" i="8"/>
  <c r="BA93" i="8"/>
  <c r="AY93" i="8"/>
  <c r="AU93" i="8"/>
  <c r="AQ93" i="8"/>
  <c r="AM93" i="8"/>
  <c r="AK93" i="8"/>
  <c r="AI93" i="8"/>
  <c r="AG93" i="8"/>
  <c r="AC93" i="8"/>
  <c r="AA93" i="8"/>
  <c r="Y93" i="8"/>
  <c r="W93" i="8"/>
  <c r="U93" i="8"/>
  <c r="S93" i="8"/>
  <c r="Q93" i="8"/>
  <c r="O93" i="8"/>
  <c r="M93" i="8"/>
  <c r="K93" i="8"/>
  <c r="I93" i="8"/>
  <c r="G93" i="8"/>
  <c r="CW92" i="8"/>
  <c r="BX92" i="8"/>
  <c r="BW92" i="8"/>
  <c r="BV92" i="8"/>
  <c r="BU92" i="8"/>
  <c r="BT92" i="8"/>
  <c r="BS92" i="8"/>
  <c r="BR92" i="8"/>
  <c r="BQ92" i="8"/>
  <c r="BO92" i="8"/>
  <c r="BN92" i="8"/>
  <c r="BM92" i="8"/>
  <c r="BJ92" i="8"/>
  <c r="BC92" i="8"/>
  <c r="BA92" i="8"/>
  <c r="AY92" i="8"/>
  <c r="AU92" i="8"/>
  <c r="AQ92" i="8"/>
  <c r="AM92" i="8"/>
  <c r="AK92" i="8"/>
  <c r="AI92" i="8"/>
  <c r="AG92" i="8"/>
  <c r="AC92" i="8"/>
  <c r="AA92" i="8"/>
  <c r="Y92" i="8"/>
  <c r="W92" i="8"/>
  <c r="U92" i="8"/>
  <c r="S92" i="8"/>
  <c r="Q92" i="8"/>
  <c r="O92" i="8"/>
  <c r="M92" i="8"/>
  <c r="K92" i="8"/>
  <c r="I92" i="8"/>
  <c r="G92" i="8"/>
  <c r="BX91" i="8"/>
  <c r="BW91" i="8"/>
  <c r="BV91" i="8"/>
  <c r="BU91" i="8"/>
  <c r="BT91" i="8"/>
  <c r="BS91" i="8"/>
  <c r="BR91" i="8"/>
  <c r="BQ91" i="8"/>
  <c r="BO91" i="8"/>
  <c r="BN91" i="8"/>
  <c r="BM91" i="8"/>
  <c r="BJ91" i="8"/>
  <c r="BC91" i="8"/>
  <c r="BA91" i="8"/>
  <c r="AY91" i="8"/>
  <c r="AU91" i="8"/>
  <c r="AQ91" i="8"/>
  <c r="AM91" i="8"/>
  <c r="AK91" i="8"/>
  <c r="AI91" i="8"/>
  <c r="AG91" i="8"/>
  <c r="AC91" i="8"/>
  <c r="AA91" i="8"/>
  <c r="Y91" i="8"/>
  <c r="W91" i="8"/>
  <c r="U91" i="8"/>
  <c r="S91" i="8"/>
  <c r="Q91" i="8"/>
  <c r="O91" i="8"/>
  <c r="M91" i="8"/>
  <c r="K91" i="8"/>
  <c r="I91" i="8"/>
  <c r="G91" i="8"/>
  <c r="BX90" i="8"/>
  <c r="BW90" i="8"/>
  <c r="BV90" i="8"/>
  <c r="BU90" i="8"/>
  <c r="BT90" i="8"/>
  <c r="BS90" i="8"/>
  <c r="BR90" i="8"/>
  <c r="BQ90" i="8"/>
  <c r="BO90" i="8"/>
  <c r="BN90" i="8"/>
  <c r="BM90" i="8"/>
  <c r="BJ90" i="8"/>
  <c r="BC90" i="8"/>
  <c r="BA90" i="8"/>
  <c r="AY90" i="8"/>
  <c r="AU90" i="8"/>
  <c r="AQ90" i="8"/>
  <c r="AM90" i="8"/>
  <c r="AK90" i="8"/>
  <c r="AI90" i="8"/>
  <c r="AG90" i="8"/>
  <c r="AC90" i="8"/>
  <c r="AA90" i="8"/>
  <c r="Y90" i="8"/>
  <c r="W90" i="8"/>
  <c r="U90" i="8"/>
  <c r="S90" i="8"/>
  <c r="Q90" i="8"/>
  <c r="O90" i="8"/>
  <c r="M90" i="8"/>
  <c r="K90" i="8"/>
  <c r="I90" i="8"/>
  <c r="G90" i="8"/>
  <c r="BX89" i="8"/>
  <c r="BW89" i="8"/>
  <c r="BV89" i="8"/>
  <c r="BU89" i="8"/>
  <c r="BT89" i="8"/>
  <c r="BS89" i="8"/>
  <c r="BR89" i="8"/>
  <c r="BQ89" i="8"/>
  <c r="BO89" i="8"/>
  <c r="BN89" i="8"/>
  <c r="BM89" i="8"/>
  <c r="BJ89" i="8"/>
  <c r="BC89" i="8"/>
  <c r="BA89" i="8"/>
  <c r="AY89" i="8"/>
  <c r="AU89" i="8"/>
  <c r="AQ89" i="8"/>
  <c r="AM89" i="8"/>
  <c r="AK89" i="8"/>
  <c r="AI89" i="8"/>
  <c r="AG89" i="8"/>
  <c r="AC89" i="8"/>
  <c r="AA89" i="8"/>
  <c r="Y89" i="8"/>
  <c r="W89" i="8"/>
  <c r="U89" i="8"/>
  <c r="S89" i="8"/>
  <c r="Q89" i="8"/>
  <c r="O89" i="8"/>
  <c r="M89" i="8"/>
  <c r="K89" i="8"/>
  <c r="I89" i="8"/>
  <c r="G89" i="8"/>
  <c r="BX88" i="8"/>
  <c r="BW88" i="8"/>
  <c r="BV88" i="8"/>
  <c r="BU88" i="8"/>
  <c r="BT88" i="8"/>
  <c r="BS88" i="8"/>
  <c r="BR88" i="8"/>
  <c r="BQ88" i="8"/>
  <c r="BO88" i="8"/>
  <c r="BN88" i="8"/>
  <c r="BM88" i="8"/>
  <c r="BJ88" i="8"/>
  <c r="BC88" i="8"/>
  <c r="BA88" i="8"/>
  <c r="AY88" i="8"/>
  <c r="AU88" i="8"/>
  <c r="AQ88" i="8"/>
  <c r="AM88" i="8"/>
  <c r="AK88" i="8"/>
  <c r="AI88" i="8"/>
  <c r="AG88" i="8"/>
  <c r="AC88" i="8"/>
  <c r="AA88" i="8"/>
  <c r="Y88" i="8"/>
  <c r="W88" i="8"/>
  <c r="U88" i="8"/>
  <c r="S88" i="8"/>
  <c r="Q88" i="8"/>
  <c r="O88" i="8"/>
  <c r="M88" i="8"/>
  <c r="K88" i="8"/>
  <c r="I88" i="8"/>
  <c r="G88" i="8"/>
  <c r="BX87" i="8"/>
  <c r="BW87" i="8"/>
  <c r="BV87" i="8"/>
  <c r="BU87" i="8"/>
  <c r="BT87" i="8"/>
  <c r="BS87" i="8"/>
  <c r="BR87" i="8"/>
  <c r="BQ87" i="8"/>
  <c r="BO87" i="8"/>
  <c r="BN87" i="8"/>
  <c r="BM87" i="8"/>
  <c r="BJ87" i="8"/>
  <c r="BC87" i="8"/>
  <c r="BA87" i="8"/>
  <c r="AY87" i="8"/>
  <c r="AU87" i="8"/>
  <c r="AQ87" i="8"/>
  <c r="AM87" i="8"/>
  <c r="AK87" i="8"/>
  <c r="AI87" i="8"/>
  <c r="AG87" i="8"/>
  <c r="AC87" i="8"/>
  <c r="AA87" i="8"/>
  <c r="Y87" i="8"/>
  <c r="W87" i="8"/>
  <c r="U87" i="8"/>
  <c r="S87" i="8"/>
  <c r="Q87" i="8"/>
  <c r="O87" i="8"/>
  <c r="M87" i="8"/>
  <c r="K87" i="8"/>
  <c r="I87" i="8"/>
  <c r="G87" i="8"/>
  <c r="BX86" i="8"/>
  <c r="BW86" i="8"/>
  <c r="BV86" i="8"/>
  <c r="BU86" i="8"/>
  <c r="BT86" i="8"/>
  <c r="BS86" i="8"/>
  <c r="BR86" i="8"/>
  <c r="BQ86" i="8"/>
  <c r="BO86" i="8"/>
  <c r="BN86" i="8"/>
  <c r="BM86" i="8"/>
  <c r="BJ86" i="8"/>
  <c r="BC86" i="8"/>
  <c r="BA86" i="8"/>
  <c r="AY86" i="8"/>
  <c r="AU86" i="8"/>
  <c r="AQ86" i="8"/>
  <c r="AM86" i="8"/>
  <c r="AK86" i="8"/>
  <c r="AI86" i="8"/>
  <c r="AG86" i="8"/>
  <c r="AC86" i="8"/>
  <c r="AA86" i="8"/>
  <c r="Y86" i="8"/>
  <c r="W86" i="8"/>
  <c r="U86" i="8"/>
  <c r="S86" i="8"/>
  <c r="Q86" i="8"/>
  <c r="O86" i="8"/>
  <c r="M86" i="8"/>
  <c r="K86" i="8"/>
  <c r="I86" i="8"/>
  <c r="G86" i="8"/>
  <c r="BX85" i="8"/>
  <c r="BW85" i="8"/>
  <c r="BV85" i="8"/>
  <c r="BU85" i="8"/>
  <c r="BT85" i="8"/>
  <c r="BS85" i="8"/>
  <c r="BR85" i="8"/>
  <c r="BQ85" i="8"/>
  <c r="BO85" i="8"/>
  <c r="BN85" i="8"/>
  <c r="BM85" i="8"/>
  <c r="BJ85" i="8"/>
  <c r="BC85" i="8"/>
  <c r="BA85" i="8"/>
  <c r="AY85" i="8"/>
  <c r="AU85" i="8"/>
  <c r="AQ85" i="8"/>
  <c r="AM85" i="8"/>
  <c r="AK85" i="8"/>
  <c r="AI85" i="8"/>
  <c r="AG85" i="8"/>
  <c r="AC85" i="8"/>
  <c r="AA85" i="8"/>
  <c r="Y85" i="8"/>
  <c r="W85" i="8"/>
  <c r="U85" i="8"/>
  <c r="S85" i="8"/>
  <c r="Q85" i="8"/>
  <c r="O85" i="8"/>
  <c r="M85" i="8"/>
  <c r="K85" i="8"/>
  <c r="I85" i="8"/>
  <c r="G85" i="8"/>
  <c r="BX84" i="8"/>
  <c r="BW84" i="8"/>
  <c r="BV84" i="8"/>
  <c r="BU84" i="8"/>
  <c r="BT84" i="8"/>
  <c r="BS84" i="8"/>
  <c r="BR84" i="8"/>
  <c r="BQ84" i="8"/>
  <c r="BO84" i="8"/>
  <c r="BN84" i="8"/>
  <c r="BM84" i="8"/>
  <c r="BJ84" i="8"/>
  <c r="BC84" i="8"/>
  <c r="BA84" i="8"/>
  <c r="AY84" i="8"/>
  <c r="AU84" i="8"/>
  <c r="AQ84" i="8"/>
  <c r="AM84" i="8"/>
  <c r="AK84" i="8"/>
  <c r="AI84" i="8"/>
  <c r="AG84" i="8"/>
  <c r="AC84" i="8"/>
  <c r="AA84" i="8"/>
  <c r="Y84" i="8"/>
  <c r="W84" i="8"/>
  <c r="U84" i="8"/>
  <c r="S84" i="8"/>
  <c r="Q84" i="8"/>
  <c r="O84" i="8"/>
  <c r="M84" i="8"/>
  <c r="K84" i="8"/>
  <c r="I84" i="8"/>
  <c r="G84" i="8"/>
  <c r="BX83" i="8"/>
  <c r="BW83" i="8"/>
  <c r="BV83" i="8"/>
  <c r="BU83" i="8"/>
  <c r="BT83" i="8"/>
  <c r="BS83" i="8"/>
  <c r="BR83" i="8"/>
  <c r="BQ83" i="8"/>
  <c r="BO83" i="8"/>
  <c r="BN83" i="8"/>
  <c r="BM83" i="8"/>
  <c r="BJ83" i="8"/>
  <c r="BC83" i="8"/>
  <c r="BA83" i="8"/>
  <c r="AY83" i="8"/>
  <c r="AU83" i="8"/>
  <c r="AQ83" i="8"/>
  <c r="AM83" i="8"/>
  <c r="AK83" i="8"/>
  <c r="AI83" i="8"/>
  <c r="AG83" i="8"/>
  <c r="AC83" i="8"/>
  <c r="AA83" i="8"/>
  <c r="Y83" i="8"/>
  <c r="W83" i="8"/>
  <c r="U83" i="8"/>
  <c r="S83" i="8"/>
  <c r="Q83" i="8"/>
  <c r="O83" i="8"/>
  <c r="M83" i="8"/>
  <c r="K83" i="8"/>
  <c r="I83" i="8"/>
  <c r="G83" i="8"/>
  <c r="BX82" i="8"/>
  <c r="BW82" i="8"/>
  <c r="BV82" i="8"/>
  <c r="BU82" i="8"/>
  <c r="BT82" i="8"/>
  <c r="BS82" i="8"/>
  <c r="BR82" i="8"/>
  <c r="BQ82" i="8"/>
  <c r="BO82" i="8"/>
  <c r="BN82" i="8"/>
  <c r="BM82" i="8"/>
  <c r="BJ82" i="8"/>
  <c r="BC82" i="8"/>
  <c r="BA82" i="8"/>
  <c r="AY82" i="8"/>
  <c r="AU82" i="8"/>
  <c r="AQ82" i="8"/>
  <c r="AM82" i="8"/>
  <c r="AK82" i="8"/>
  <c r="AI82" i="8"/>
  <c r="AG82" i="8"/>
  <c r="AC82" i="8"/>
  <c r="AA82" i="8"/>
  <c r="Y82" i="8"/>
  <c r="W82" i="8"/>
  <c r="U82" i="8"/>
  <c r="S82" i="8"/>
  <c r="Q82" i="8"/>
  <c r="O82" i="8"/>
  <c r="M82" i="8"/>
  <c r="K82" i="8"/>
  <c r="I82" i="8"/>
  <c r="G82" i="8"/>
  <c r="BX81" i="8"/>
  <c r="BW81" i="8"/>
  <c r="BV81" i="8"/>
  <c r="BU81" i="8"/>
  <c r="BT81" i="8"/>
  <c r="BS81" i="8"/>
  <c r="BR81" i="8"/>
  <c r="BQ81" i="8"/>
  <c r="BO81" i="8"/>
  <c r="BN81" i="8"/>
  <c r="BM81" i="8"/>
  <c r="BJ81" i="8"/>
  <c r="BC81" i="8"/>
  <c r="BA81" i="8"/>
  <c r="AY81" i="8"/>
  <c r="AU81" i="8"/>
  <c r="AQ81" i="8"/>
  <c r="AM81" i="8"/>
  <c r="AK81" i="8"/>
  <c r="AI81" i="8"/>
  <c r="AG81" i="8"/>
  <c r="AC81" i="8"/>
  <c r="AA81" i="8"/>
  <c r="Y81" i="8"/>
  <c r="W81" i="8"/>
  <c r="U81" i="8"/>
  <c r="S81" i="8"/>
  <c r="Q81" i="8"/>
  <c r="O81" i="8"/>
  <c r="M81" i="8"/>
  <c r="K81" i="8"/>
  <c r="I81" i="8"/>
  <c r="G81" i="8"/>
  <c r="BX80" i="8"/>
  <c r="BW80" i="8"/>
  <c r="BV80" i="8"/>
  <c r="BU80" i="8"/>
  <c r="BT80" i="8"/>
  <c r="BS80" i="8"/>
  <c r="BR80" i="8"/>
  <c r="BQ80" i="8"/>
  <c r="BO80" i="8"/>
  <c r="BN80" i="8"/>
  <c r="BM80" i="8"/>
  <c r="BJ80" i="8"/>
  <c r="BC80" i="8"/>
  <c r="BA80" i="8"/>
  <c r="AY80" i="8"/>
  <c r="AU80" i="8"/>
  <c r="AQ80" i="8"/>
  <c r="AM80" i="8"/>
  <c r="AK80" i="8"/>
  <c r="AI80" i="8"/>
  <c r="AG80" i="8"/>
  <c r="AC80" i="8"/>
  <c r="AA80" i="8"/>
  <c r="Y80" i="8"/>
  <c r="W80" i="8"/>
  <c r="U80" i="8"/>
  <c r="S80" i="8"/>
  <c r="Q80" i="8"/>
  <c r="O80" i="8"/>
  <c r="M80" i="8"/>
  <c r="K80" i="8"/>
  <c r="I80" i="8"/>
  <c r="G80" i="8"/>
  <c r="BX79" i="8"/>
  <c r="BW79" i="8"/>
  <c r="BV79" i="8"/>
  <c r="BU79" i="8"/>
  <c r="BT79" i="8"/>
  <c r="BS79" i="8"/>
  <c r="BR79" i="8"/>
  <c r="BQ79" i="8"/>
  <c r="BO79" i="8"/>
  <c r="BN79" i="8"/>
  <c r="BM79" i="8"/>
  <c r="BJ79" i="8"/>
  <c r="BC79" i="8"/>
  <c r="BA79" i="8"/>
  <c r="AY79" i="8"/>
  <c r="AU79" i="8"/>
  <c r="AQ79" i="8"/>
  <c r="AM79" i="8"/>
  <c r="AK79" i="8"/>
  <c r="AI79" i="8"/>
  <c r="AG79" i="8"/>
  <c r="AC79" i="8"/>
  <c r="AA79" i="8"/>
  <c r="Y79" i="8"/>
  <c r="W79" i="8"/>
  <c r="U79" i="8"/>
  <c r="S79" i="8"/>
  <c r="Q79" i="8"/>
  <c r="O79" i="8"/>
  <c r="M79" i="8"/>
  <c r="K79" i="8"/>
  <c r="I79" i="8"/>
  <c r="G79" i="8"/>
  <c r="BX78" i="8"/>
  <c r="BW78" i="8"/>
  <c r="BV78" i="8"/>
  <c r="BU78" i="8"/>
  <c r="BT78" i="8"/>
  <c r="BS78" i="8"/>
  <c r="BR78" i="8"/>
  <c r="BQ78" i="8"/>
  <c r="BO78" i="8"/>
  <c r="BN78" i="8"/>
  <c r="BM78" i="8"/>
  <c r="BJ78" i="8"/>
  <c r="BC78" i="8"/>
  <c r="BA78" i="8"/>
  <c r="AY78" i="8"/>
  <c r="AU78" i="8"/>
  <c r="AQ78" i="8"/>
  <c r="AM78" i="8"/>
  <c r="AK78" i="8"/>
  <c r="AI78" i="8"/>
  <c r="AG78" i="8"/>
  <c r="AC78" i="8"/>
  <c r="AA78" i="8"/>
  <c r="Y78" i="8"/>
  <c r="W78" i="8"/>
  <c r="U78" i="8"/>
  <c r="S78" i="8"/>
  <c r="Q78" i="8"/>
  <c r="O78" i="8"/>
  <c r="M78" i="8"/>
  <c r="K78" i="8"/>
  <c r="I78" i="8"/>
  <c r="G78" i="8"/>
  <c r="BX77" i="8"/>
  <c r="BW77" i="8"/>
  <c r="BV77" i="8"/>
  <c r="BU77" i="8"/>
  <c r="BT77" i="8"/>
  <c r="BS77" i="8"/>
  <c r="BR77" i="8"/>
  <c r="BQ77" i="8"/>
  <c r="BO77" i="8"/>
  <c r="BN77" i="8"/>
  <c r="BM77" i="8"/>
  <c r="BJ77" i="8"/>
  <c r="BC77" i="8"/>
  <c r="BA77" i="8"/>
  <c r="AY77" i="8"/>
  <c r="AU77" i="8"/>
  <c r="AQ77" i="8"/>
  <c r="AM77" i="8"/>
  <c r="AK77" i="8"/>
  <c r="AI77" i="8"/>
  <c r="AG77" i="8"/>
  <c r="AC77" i="8"/>
  <c r="AA77" i="8"/>
  <c r="Y77" i="8"/>
  <c r="W77" i="8"/>
  <c r="U77" i="8"/>
  <c r="S77" i="8"/>
  <c r="Q77" i="8"/>
  <c r="O77" i="8"/>
  <c r="M77" i="8"/>
  <c r="K77" i="8"/>
  <c r="I77" i="8"/>
  <c r="G77" i="8"/>
  <c r="BX76" i="8"/>
  <c r="BW76" i="8"/>
  <c r="BV76" i="8"/>
  <c r="BU76" i="8"/>
  <c r="BT76" i="8"/>
  <c r="BS76" i="8"/>
  <c r="BR76" i="8"/>
  <c r="BQ76" i="8"/>
  <c r="BO76" i="8"/>
  <c r="BN76" i="8"/>
  <c r="BM76" i="8"/>
  <c r="BJ76" i="8"/>
  <c r="BC76" i="8"/>
  <c r="BA76" i="8"/>
  <c r="AY76" i="8"/>
  <c r="AU76" i="8"/>
  <c r="AQ76" i="8"/>
  <c r="AM76" i="8"/>
  <c r="AK76" i="8"/>
  <c r="AI76" i="8"/>
  <c r="AG76" i="8"/>
  <c r="AC76" i="8"/>
  <c r="AA76" i="8"/>
  <c r="Y76" i="8"/>
  <c r="W76" i="8"/>
  <c r="U76" i="8"/>
  <c r="S76" i="8"/>
  <c r="Q76" i="8"/>
  <c r="O76" i="8"/>
  <c r="M76" i="8"/>
  <c r="K76" i="8"/>
  <c r="I76" i="8"/>
  <c r="G76" i="8"/>
  <c r="BX75" i="8"/>
  <c r="BW75" i="8"/>
  <c r="BV75" i="8"/>
  <c r="BU75" i="8"/>
  <c r="BT75" i="8"/>
  <c r="BS75" i="8"/>
  <c r="BR75" i="8"/>
  <c r="BQ75" i="8"/>
  <c r="BO75" i="8"/>
  <c r="BN75" i="8"/>
  <c r="BM75" i="8"/>
  <c r="BJ75" i="8"/>
  <c r="BC75" i="8"/>
  <c r="BA75" i="8"/>
  <c r="AY75" i="8"/>
  <c r="AU75" i="8"/>
  <c r="AQ75" i="8"/>
  <c r="AM75" i="8"/>
  <c r="AK75" i="8"/>
  <c r="AI75" i="8"/>
  <c r="AG75" i="8"/>
  <c r="AC75" i="8"/>
  <c r="AA75" i="8"/>
  <c r="Y75" i="8"/>
  <c r="W75" i="8"/>
  <c r="U75" i="8"/>
  <c r="S75" i="8"/>
  <c r="Q75" i="8"/>
  <c r="O75" i="8"/>
  <c r="M75" i="8"/>
  <c r="K75" i="8"/>
  <c r="I75" i="8"/>
  <c r="G75" i="8"/>
  <c r="BX74" i="8"/>
  <c r="BW74" i="8"/>
  <c r="BV74" i="8"/>
  <c r="BU74" i="8"/>
  <c r="BT74" i="8"/>
  <c r="BS74" i="8"/>
  <c r="BR74" i="8"/>
  <c r="BQ74" i="8"/>
  <c r="BO74" i="8"/>
  <c r="BN74" i="8"/>
  <c r="BM74" i="8"/>
  <c r="BJ74" i="8"/>
  <c r="BC74" i="8"/>
  <c r="BA74" i="8"/>
  <c r="AY74" i="8"/>
  <c r="AU74" i="8"/>
  <c r="AQ74" i="8"/>
  <c r="AM74" i="8"/>
  <c r="AK74" i="8"/>
  <c r="AI74" i="8"/>
  <c r="AG74" i="8"/>
  <c r="AC74" i="8"/>
  <c r="AA74" i="8"/>
  <c r="Y74" i="8"/>
  <c r="W74" i="8"/>
  <c r="U74" i="8"/>
  <c r="S74" i="8"/>
  <c r="Q74" i="8"/>
  <c r="O74" i="8"/>
  <c r="M74" i="8"/>
  <c r="K74" i="8"/>
  <c r="I74" i="8"/>
  <c r="G74" i="8"/>
  <c r="BX73" i="8"/>
  <c r="BW73" i="8"/>
  <c r="BV73" i="8"/>
  <c r="BU73" i="8"/>
  <c r="BT73" i="8"/>
  <c r="BS73" i="8"/>
  <c r="BR73" i="8"/>
  <c r="BQ73" i="8"/>
  <c r="BO73" i="8"/>
  <c r="BN73" i="8"/>
  <c r="BM73" i="8"/>
  <c r="BJ73" i="8"/>
  <c r="BC73" i="8"/>
  <c r="BA73" i="8"/>
  <c r="AY73" i="8"/>
  <c r="AU73" i="8"/>
  <c r="AQ73" i="8"/>
  <c r="AM73" i="8"/>
  <c r="AK73" i="8"/>
  <c r="AI73" i="8"/>
  <c r="AG73" i="8"/>
  <c r="AC73" i="8"/>
  <c r="AA73" i="8"/>
  <c r="Y73" i="8"/>
  <c r="W73" i="8"/>
  <c r="U73" i="8"/>
  <c r="S73" i="8"/>
  <c r="Q73" i="8"/>
  <c r="O73" i="8"/>
  <c r="M73" i="8"/>
  <c r="K73" i="8"/>
  <c r="I73" i="8"/>
  <c r="G73" i="8"/>
  <c r="BX72" i="8"/>
  <c r="BW72" i="8"/>
  <c r="BV72" i="8"/>
  <c r="BU72" i="8"/>
  <c r="BT72" i="8"/>
  <c r="BS72" i="8"/>
  <c r="BR72" i="8"/>
  <c r="BQ72" i="8"/>
  <c r="BO72" i="8"/>
  <c r="BN72" i="8"/>
  <c r="BM72" i="8"/>
  <c r="BJ72" i="8"/>
  <c r="BC72" i="8"/>
  <c r="BA72" i="8"/>
  <c r="AY72" i="8"/>
  <c r="AU72" i="8"/>
  <c r="AQ72" i="8"/>
  <c r="AM72" i="8"/>
  <c r="AK72" i="8"/>
  <c r="AI72" i="8"/>
  <c r="AG72" i="8"/>
  <c r="AC72" i="8"/>
  <c r="AA72" i="8"/>
  <c r="Y72" i="8"/>
  <c r="W72" i="8"/>
  <c r="U72" i="8"/>
  <c r="S72" i="8"/>
  <c r="Q72" i="8"/>
  <c r="O72" i="8"/>
  <c r="M72" i="8"/>
  <c r="K72" i="8"/>
  <c r="I72" i="8"/>
  <c r="G72" i="8"/>
  <c r="BC71" i="8"/>
  <c r="BA71" i="8"/>
  <c r="AY71" i="8"/>
  <c r="AU71" i="8"/>
  <c r="BU71" i="8" s="1"/>
  <c r="BV71" i="8" s="1"/>
  <c r="AQ71" i="8"/>
  <c r="AM71" i="8"/>
  <c r="AK71" i="8"/>
  <c r="AI71" i="8"/>
  <c r="AG71" i="8"/>
  <c r="AC71" i="8"/>
  <c r="AA71" i="8"/>
  <c r="Y71" i="8"/>
  <c r="W71" i="8"/>
  <c r="U71" i="8"/>
  <c r="BS71" i="8" s="1"/>
  <c r="BT71" i="8" s="1"/>
  <c r="S71" i="8"/>
  <c r="Q71" i="8"/>
  <c r="O71" i="8"/>
  <c r="M71" i="8"/>
  <c r="BQ71" i="8" s="1"/>
  <c r="BR71" i="8" s="1"/>
  <c r="K71" i="8"/>
  <c r="I71" i="8"/>
  <c r="G71" i="8"/>
  <c r="BW71" i="8" s="1"/>
  <c r="BX71" i="8" s="1"/>
  <c r="CZ70" i="8"/>
  <c r="BC70" i="8"/>
  <c r="BA70" i="8"/>
  <c r="AY70" i="8"/>
  <c r="AU70" i="8"/>
  <c r="BU70" i="8" s="1"/>
  <c r="BV70" i="8" s="1"/>
  <c r="AQ70" i="8"/>
  <c r="AM70" i="8"/>
  <c r="AK70" i="8"/>
  <c r="AI70" i="8"/>
  <c r="AG70" i="8"/>
  <c r="AC70" i="8"/>
  <c r="AA70" i="8"/>
  <c r="Y70" i="8"/>
  <c r="W70" i="8"/>
  <c r="U70" i="8"/>
  <c r="BS70" i="8" s="1"/>
  <c r="BT70" i="8" s="1"/>
  <c r="S70" i="8"/>
  <c r="Q70" i="8"/>
  <c r="O70" i="8"/>
  <c r="M70" i="8"/>
  <c r="BQ70" i="8" s="1"/>
  <c r="BR70" i="8" s="1"/>
  <c r="K70" i="8"/>
  <c r="I70" i="8"/>
  <c r="G70" i="8"/>
  <c r="BW70" i="8" s="1"/>
  <c r="BX70" i="8" s="1"/>
  <c r="B70" i="8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CZ69" i="8"/>
  <c r="BC69" i="8"/>
  <c r="BA69" i="8"/>
  <c r="AY69" i="8"/>
  <c r="AU69" i="8"/>
  <c r="BU69" i="8" s="1"/>
  <c r="BV69" i="8" s="1"/>
  <c r="AQ69" i="8"/>
  <c r="AM69" i="8"/>
  <c r="AK69" i="8"/>
  <c r="AI69" i="8"/>
  <c r="AG69" i="8"/>
  <c r="AC69" i="8"/>
  <c r="AA69" i="8"/>
  <c r="Y69" i="8"/>
  <c r="W69" i="8"/>
  <c r="U69" i="8"/>
  <c r="BS69" i="8" s="1"/>
  <c r="BT69" i="8" s="1"/>
  <c r="S69" i="8"/>
  <c r="Q69" i="8"/>
  <c r="O69" i="8"/>
  <c r="M69" i="8"/>
  <c r="BQ69" i="8" s="1"/>
  <c r="BR69" i="8" s="1"/>
  <c r="K69" i="8"/>
  <c r="I69" i="8"/>
  <c r="G69" i="8"/>
  <c r="BW69" i="8" s="1"/>
  <c r="BX69" i="8" s="1"/>
  <c r="CZ68" i="8"/>
  <c r="BP68" i="8"/>
  <c r="BC68" i="8"/>
  <c r="BA68" i="8"/>
  <c r="AY68" i="8"/>
  <c r="AU68" i="8"/>
  <c r="BU68" i="8" s="1"/>
  <c r="BV68" i="8" s="1"/>
  <c r="AQ68" i="8"/>
  <c r="AM68" i="8"/>
  <c r="AK68" i="8"/>
  <c r="AI68" i="8"/>
  <c r="AG68" i="8"/>
  <c r="AC68" i="8"/>
  <c r="AA68" i="8"/>
  <c r="Y68" i="8"/>
  <c r="W68" i="8"/>
  <c r="U68" i="8"/>
  <c r="BS68" i="8" s="1"/>
  <c r="BT68" i="8" s="1"/>
  <c r="S68" i="8"/>
  <c r="Q68" i="8"/>
  <c r="O68" i="8"/>
  <c r="M68" i="8"/>
  <c r="BQ68" i="8" s="1"/>
  <c r="BR68" i="8" s="1"/>
  <c r="K68" i="8"/>
  <c r="I68" i="8"/>
  <c r="G68" i="8"/>
  <c r="BW68" i="8" s="1"/>
  <c r="BX68" i="8" s="1"/>
  <c r="CZ67" i="8"/>
  <c r="BC67" i="8"/>
  <c r="BB115" i="8" s="1"/>
  <c r="BA67" i="8"/>
  <c r="AZ115" i="8" s="1"/>
  <c r="AY67" i="8"/>
  <c r="AX115" i="8" s="1"/>
  <c r="AU67" i="8"/>
  <c r="AT115" i="8" s="1"/>
  <c r="AQ67" i="8"/>
  <c r="AP115" i="8" s="1"/>
  <c r="AM67" i="8"/>
  <c r="AL115" i="8" s="1"/>
  <c r="AK67" i="8"/>
  <c r="AJ115" i="8" s="1"/>
  <c r="AI67" i="8"/>
  <c r="AH115" i="8" s="1"/>
  <c r="AG67" i="8"/>
  <c r="AF115" i="8" s="1"/>
  <c r="AC67" i="8"/>
  <c r="AB115" i="8" s="1"/>
  <c r="AA67" i="8"/>
  <c r="Z115" i="8" s="1"/>
  <c r="Y67" i="8"/>
  <c r="X115" i="8" s="1"/>
  <c r="W67" i="8"/>
  <c r="V115" i="8" s="1"/>
  <c r="U67" i="8"/>
  <c r="T115" i="8" s="1"/>
  <c r="S67" i="8"/>
  <c r="R115" i="8" s="1"/>
  <c r="Q67" i="8"/>
  <c r="P115" i="8" s="1"/>
  <c r="O67" i="8"/>
  <c r="N115" i="8" s="1"/>
  <c r="M67" i="8"/>
  <c r="L115" i="8" s="1"/>
  <c r="K67" i="8"/>
  <c r="J115" i="8" s="1"/>
  <c r="I67" i="8"/>
  <c r="H115" i="8" s="1"/>
  <c r="G67" i="8"/>
  <c r="F115" i="8" s="1"/>
  <c r="BW52" i="8"/>
  <c r="BU52" i="8"/>
  <c r="BS52" i="8"/>
  <c r="BQ52" i="8"/>
  <c r="C45" i="8"/>
  <c r="F47" i="8" s="1"/>
  <c r="F48" i="8" s="1"/>
  <c r="B18" i="8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C15" i="8"/>
  <c r="F12" i="8"/>
  <c r="F11" i="8"/>
  <c r="H106" i="7"/>
  <c r="J106" i="7" s="1"/>
  <c r="L106" i="7" s="1"/>
  <c r="N106" i="7" s="1"/>
  <c r="P106" i="7" s="1"/>
  <c r="R106" i="7" s="1"/>
  <c r="T106" i="7" s="1"/>
  <c r="V106" i="7" s="1"/>
  <c r="X106" i="7" s="1"/>
  <c r="Z106" i="7" s="1"/>
  <c r="AB106" i="7" s="1"/>
  <c r="AD106" i="7" s="1"/>
  <c r="AF106" i="7" s="1"/>
  <c r="AH106" i="7" s="1"/>
  <c r="AJ106" i="7" s="1"/>
  <c r="AL106" i="7" s="1"/>
  <c r="AN106" i="7" s="1"/>
  <c r="AP106" i="7" s="1"/>
  <c r="BH105" i="7"/>
  <c r="BF105" i="7"/>
  <c r="BD105" i="7"/>
  <c r="BB105" i="7"/>
  <c r="AY105" i="7"/>
  <c r="AX105" i="7"/>
  <c r="AW105" i="7"/>
  <c r="AQ105" i="7"/>
  <c r="AM105" i="7"/>
  <c r="AK105" i="7"/>
  <c r="AI105" i="7"/>
  <c r="AG105" i="7"/>
  <c r="AC105" i="7"/>
  <c r="AA105" i="7"/>
  <c r="Y105" i="7"/>
  <c r="W105" i="7"/>
  <c r="U105" i="7"/>
  <c r="S105" i="7"/>
  <c r="Q105" i="7"/>
  <c r="O105" i="7"/>
  <c r="M105" i="7"/>
  <c r="K105" i="7"/>
  <c r="I105" i="7"/>
  <c r="G105" i="7"/>
  <c r="BH104" i="7"/>
  <c r="BF104" i="7"/>
  <c r="BD104" i="7"/>
  <c r="BB104" i="7"/>
  <c r="AY104" i="7"/>
  <c r="AX104" i="7"/>
  <c r="AW104" i="7"/>
  <c r="AQ104" i="7"/>
  <c r="AM104" i="7"/>
  <c r="AK104" i="7"/>
  <c r="AI104" i="7"/>
  <c r="AG104" i="7"/>
  <c r="AC104" i="7"/>
  <c r="AA104" i="7"/>
  <c r="Y104" i="7"/>
  <c r="W104" i="7"/>
  <c r="U104" i="7"/>
  <c r="S104" i="7"/>
  <c r="Q104" i="7"/>
  <c r="O104" i="7"/>
  <c r="M104" i="7"/>
  <c r="K104" i="7"/>
  <c r="I104" i="7"/>
  <c r="G104" i="7"/>
  <c r="BH103" i="7"/>
  <c r="BF103" i="7"/>
  <c r="BD103" i="7"/>
  <c r="BB103" i="7"/>
  <c r="AY103" i="7"/>
  <c r="AX103" i="7"/>
  <c r="AW103" i="7"/>
  <c r="AQ103" i="7"/>
  <c r="AM103" i="7"/>
  <c r="AK103" i="7"/>
  <c r="AI103" i="7"/>
  <c r="AG103" i="7"/>
  <c r="AC103" i="7"/>
  <c r="AA103" i="7"/>
  <c r="Y103" i="7"/>
  <c r="W103" i="7"/>
  <c r="U103" i="7"/>
  <c r="S103" i="7"/>
  <c r="Q103" i="7"/>
  <c r="O103" i="7"/>
  <c r="M103" i="7"/>
  <c r="K103" i="7"/>
  <c r="I103" i="7"/>
  <c r="G103" i="7"/>
  <c r="BH102" i="7"/>
  <c r="BF102" i="7"/>
  <c r="BD102" i="7"/>
  <c r="BB102" i="7"/>
  <c r="AY102" i="7"/>
  <c r="AX102" i="7"/>
  <c r="AW102" i="7"/>
  <c r="AQ102" i="7"/>
  <c r="AM102" i="7"/>
  <c r="AK102" i="7"/>
  <c r="AI102" i="7"/>
  <c r="AG102" i="7"/>
  <c r="AC102" i="7"/>
  <c r="AA102" i="7"/>
  <c r="Y102" i="7"/>
  <c r="W102" i="7"/>
  <c r="U102" i="7"/>
  <c r="S102" i="7"/>
  <c r="Q102" i="7"/>
  <c r="O102" i="7"/>
  <c r="M102" i="7"/>
  <c r="K102" i="7"/>
  <c r="I102" i="7"/>
  <c r="G102" i="7"/>
  <c r="BH101" i="7"/>
  <c r="BF101" i="7"/>
  <c r="BD101" i="7"/>
  <c r="BB101" i="7"/>
  <c r="AY101" i="7"/>
  <c r="AX101" i="7"/>
  <c r="AW101" i="7"/>
  <c r="AQ101" i="7"/>
  <c r="AM101" i="7"/>
  <c r="AK101" i="7"/>
  <c r="AI101" i="7"/>
  <c r="AG101" i="7"/>
  <c r="AC101" i="7"/>
  <c r="AA101" i="7"/>
  <c r="Y101" i="7"/>
  <c r="W101" i="7"/>
  <c r="U101" i="7"/>
  <c r="S101" i="7"/>
  <c r="Q101" i="7"/>
  <c r="O101" i="7"/>
  <c r="M101" i="7"/>
  <c r="K101" i="7"/>
  <c r="I101" i="7"/>
  <c r="G101" i="7"/>
  <c r="BH100" i="7"/>
  <c r="BF100" i="7"/>
  <c r="BD100" i="7"/>
  <c r="BB100" i="7"/>
  <c r="AY100" i="7"/>
  <c r="AX100" i="7"/>
  <c r="AW100" i="7"/>
  <c r="AQ100" i="7"/>
  <c r="AM100" i="7"/>
  <c r="AK100" i="7"/>
  <c r="AI100" i="7"/>
  <c r="AG100" i="7"/>
  <c r="AC100" i="7"/>
  <c r="AA100" i="7"/>
  <c r="Y100" i="7"/>
  <c r="W100" i="7"/>
  <c r="U100" i="7"/>
  <c r="S100" i="7"/>
  <c r="Q100" i="7"/>
  <c r="O100" i="7"/>
  <c r="M100" i="7"/>
  <c r="K100" i="7"/>
  <c r="I100" i="7"/>
  <c r="G100" i="7"/>
  <c r="BH99" i="7"/>
  <c r="BF99" i="7"/>
  <c r="BD99" i="7"/>
  <c r="BB99" i="7"/>
  <c r="AY99" i="7"/>
  <c r="AX99" i="7"/>
  <c r="AW99" i="7"/>
  <c r="AQ99" i="7"/>
  <c r="AM99" i="7"/>
  <c r="AK99" i="7"/>
  <c r="AI99" i="7"/>
  <c r="AG99" i="7"/>
  <c r="AC99" i="7"/>
  <c r="AA99" i="7"/>
  <c r="Y99" i="7"/>
  <c r="W99" i="7"/>
  <c r="U99" i="7"/>
  <c r="S99" i="7"/>
  <c r="Q99" i="7"/>
  <c r="O99" i="7"/>
  <c r="M99" i="7"/>
  <c r="K99" i="7"/>
  <c r="I99" i="7"/>
  <c r="G99" i="7"/>
  <c r="BH98" i="7"/>
  <c r="BF98" i="7"/>
  <c r="BD98" i="7"/>
  <c r="BB98" i="7"/>
  <c r="AY98" i="7"/>
  <c r="AX98" i="7"/>
  <c r="AW98" i="7"/>
  <c r="AQ98" i="7"/>
  <c r="AM98" i="7"/>
  <c r="AK98" i="7"/>
  <c r="AI98" i="7"/>
  <c r="AG98" i="7"/>
  <c r="AC98" i="7"/>
  <c r="AA98" i="7"/>
  <c r="Y98" i="7"/>
  <c r="W98" i="7"/>
  <c r="U98" i="7"/>
  <c r="S98" i="7"/>
  <c r="Q98" i="7"/>
  <c r="O98" i="7"/>
  <c r="M98" i="7"/>
  <c r="K98" i="7"/>
  <c r="I98" i="7"/>
  <c r="G98" i="7"/>
  <c r="BH97" i="7"/>
  <c r="BF97" i="7"/>
  <c r="BD97" i="7"/>
  <c r="BB97" i="7"/>
  <c r="AY97" i="7"/>
  <c r="AX97" i="7"/>
  <c r="AW97" i="7"/>
  <c r="AQ97" i="7"/>
  <c r="AM97" i="7"/>
  <c r="AK97" i="7"/>
  <c r="AI97" i="7"/>
  <c r="AG97" i="7"/>
  <c r="AC97" i="7"/>
  <c r="AA97" i="7"/>
  <c r="Y97" i="7"/>
  <c r="W97" i="7"/>
  <c r="U97" i="7"/>
  <c r="S97" i="7"/>
  <c r="Q97" i="7"/>
  <c r="O97" i="7"/>
  <c r="M97" i="7"/>
  <c r="K97" i="7"/>
  <c r="I97" i="7"/>
  <c r="G97" i="7"/>
  <c r="BH96" i="7"/>
  <c r="BF96" i="7"/>
  <c r="BD96" i="7"/>
  <c r="BB96" i="7"/>
  <c r="AY96" i="7"/>
  <c r="AX96" i="7"/>
  <c r="AW96" i="7"/>
  <c r="AQ96" i="7"/>
  <c r="AM96" i="7"/>
  <c r="AK96" i="7"/>
  <c r="AI96" i="7"/>
  <c r="AG96" i="7"/>
  <c r="AC96" i="7"/>
  <c r="AA96" i="7"/>
  <c r="Y96" i="7"/>
  <c r="W96" i="7"/>
  <c r="U96" i="7"/>
  <c r="S96" i="7"/>
  <c r="Q96" i="7"/>
  <c r="O96" i="7"/>
  <c r="M96" i="7"/>
  <c r="K96" i="7"/>
  <c r="I96" i="7"/>
  <c r="G96" i="7"/>
  <c r="BH95" i="7"/>
  <c r="BF95" i="7"/>
  <c r="BD95" i="7"/>
  <c r="BB95" i="7"/>
  <c r="AY95" i="7"/>
  <c r="AX95" i="7"/>
  <c r="AW95" i="7"/>
  <c r="AQ95" i="7"/>
  <c r="AM95" i="7"/>
  <c r="AK95" i="7"/>
  <c r="AI95" i="7"/>
  <c r="AG95" i="7"/>
  <c r="AC95" i="7"/>
  <c r="AA95" i="7"/>
  <c r="Y95" i="7"/>
  <c r="W95" i="7"/>
  <c r="U95" i="7"/>
  <c r="S95" i="7"/>
  <c r="Q95" i="7"/>
  <c r="O95" i="7"/>
  <c r="M95" i="7"/>
  <c r="K95" i="7"/>
  <c r="I95" i="7"/>
  <c r="G95" i="7"/>
  <c r="BH94" i="7"/>
  <c r="BF94" i="7"/>
  <c r="BD94" i="7"/>
  <c r="BB94" i="7"/>
  <c r="AY94" i="7"/>
  <c r="AX94" i="7"/>
  <c r="AW94" i="7"/>
  <c r="AQ94" i="7"/>
  <c r="AM94" i="7"/>
  <c r="AK94" i="7"/>
  <c r="AI94" i="7"/>
  <c r="AG94" i="7"/>
  <c r="AC94" i="7"/>
  <c r="AA94" i="7"/>
  <c r="Y94" i="7"/>
  <c r="W94" i="7"/>
  <c r="U94" i="7"/>
  <c r="S94" i="7"/>
  <c r="Q94" i="7"/>
  <c r="O94" i="7"/>
  <c r="M94" i="7"/>
  <c r="K94" i="7"/>
  <c r="I94" i="7"/>
  <c r="G94" i="7"/>
  <c r="BH93" i="7"/>
  <c r="BF93" i="7"/>
  <c r="BD93" i="7"/>
  <c r="BB93" i="7"/>
  <c r="AY93" i="7"/>
  <c r="AX93" i="7"/>
  <c r="AW93" i="7"/>
  <c r="AQ93" i="7"/>
  <c r="AM93" i="7"/>
  <c r="AK93" i="7"/>
  <c r="AI93" i="7"/>
  <c r="AG93" i="7"/>
  <c r="AC93" i="7"/>
  <c r="AA93" i="7"/>
  <c r="Y93" i="7"/>
  <c r="W93" i="7"/>
  <c r="U93" i="7"/>
  <c r="S93" i="7"/>
  <c r="Q93" i="7"/>
  <c r="O93" i="7"/>
  <c r="M93" i="7"/>
  <c r="K93" i="7"/>
  <c r="I93" i="7"/>
  <c r="G93" i="7"/>
  <c r="CG92" i="7"/>
  <c r="BH92" i="7"/>
  <c r="BF92" i="7"/>
  <c r="BD92" i="7"/>
  <c r="BB92" i="7"/>
  <c r="AY92" i="7"/>
  <c r="AX92" i="7"/>
  <c r="AW92" i="7"/>
  <c r="AQ92" i="7"/>
  <c r="AM92" i="7"/>
  <c r="AK92" i="7"/>
  <c r="AI92" i="7"/>
  <c r="AG92" i="7"/>
  <c r="AC92" i="7"/>
  <c r="AA92" i="7"/>
  <c r="Y92" i="7"/>
  <c r="W92" i="7"/>
  <c r="U92" i="7"/>
  <c r="S92" i="7"/>
  <c r="Q92" i="7"/>
  <c r="O92" i="7"/>
  <c r="M92" i="7"/>
  <c r="K92" i="7"/>
  <c r="I92" i="7"/>
  <c r="G92" i="7"/>
  <c r="CG91" i="7"/>
  <c r="BH91" i="7"/>
  <c r="BF91" i="7"/>
  <c r="BD91" i="7"/>
  <c r="BB91" i="7"/>
  <c r="AY91" i="7"/>
  <c r="AX91" i="7"/>
  <c r="AW91" i="7"/>
  <c r="AQ91" i="7"/>
  <c r="AM91" i="7"/>
  <c r="AK91" i="7"/>
  <c r="AI91" i="7"/>
  <c r="AG91" i="7"/>
  <c r="AC91" i="7"/>
  <c r="AA91" i="7"/>
  <c r="Y91" i="7"/>
  <c r="W91" i="7"/>
  <c r="U91" i="7"/>
  <c r="S91" i="7"/>
  <c r="Q91" i="7"/>
  <c r="O91" i="7"/>
  <c r="M91" i="7"/>
  <c r="K91" i="7"/>
  <c r="I91" i="7"/>
  <c r="G91" i="7"/>
  <c r="CG90" i="7"/>
  <c r="BH90" i="7"/>
  <c r="BF90" i="7"/>
  <c r="BD90" i="7"/>
  <c r="BB90" i="7"/>
  <c r="AY90" i="7"/>
  <c r="AX90" i="7"/>
  <c r="AW90" i="7"/>
  <c r="AQ90" i="7"/>
  <c r="AM90" i="7"/>
  <c r="AK90" i="7"/>
  <c r="AI90" i="7"/>
  <c r="AG90" i="7"/>
  <c r="AC90" i="7"/>
  <c r="AA90" i="7"/>
  <c r="Y90" i="7"/>
  <c r="W90" i="7"/>
  <c r="U90" i="7"/>
  <c r="S90" i="7"/>
  <c r="Q90" i="7"/>
  <c r="O90" i="7"/>
  <c r="M90" i="7"/>
  <c r="K90" i="7"/>
  <c r="I90" i="7"/>
  <c r="G90" i="7"/>
  <c r="CG89" i="7"/>
  <c r="BH89" i="7"/>
  <c r="BF89" i="7"/>
  <c r="BD89" i="7"/>
  <c r="BB89" i="7"/>
  <c r="AY89" i="7"/>
  <c r="AX89" i="7"/>
  <c r="AW89" i="7"/>
  <c r="AQ89" i="7"/>
  <c r="AM89" i="7"/>
  <c r="AK89" i="7"/>
  <c r="AI89" i="7"/>
  <c r="AG89" i="7"/>
  <c r="AC89" i="7"/>
  <c r="AA89" i="7"/>
  <c r="Y89" i="7"/>
  <c r="W89" i="7"/>
  <c r="U89" i="7"/>
  <c r="S89" i="7"/>
  <c r="Q89" i="7"/>
  <c r="O89" i="7"/>
  <c r="M89" i="7"/>
  <c r="K89" i="7"/>
  <c r="I89" i="7"/>
  <c r="G89" i="7"/>
  <c r="CG88" i="7"/>
  <c r="BH88" i="7"/>
  <c r="BF88" i="7"/>
  <c r="BD88" i="7"/>
  <c r="BB88" i="7"/>
  <c r="AY88" i="7"/>
  <c r="AX88" i="7"/>
  <c r="AW88" i="7"/>
  <c r="AQ88" i="7"/>
  <c r="AM88" i="7"/>
  <c r="AK88" i="7"/>
  <c r="AI88" i="7"/>
  <c r="AG88" i="7"/>
  <c r="AC88" i="7"/>
  <c r="AA88" i="7"/>
  <c r="Y88" i="7"/>
  <c r="W88" i="7"/>
  <c r="U88" i="7"/>
  <c r="S88" i="7"/>
  <c r="Q88" i="7"/>
  <c r="O88" i="7"/>
  <c r="M88" i="7"/>
  <c r="K88" i="7"/>
  <c r="I88" i="7"/>
  <c r="G88" i="7"/>
  <c r="CG87" i="7"/>
  <c r="BH87" i="7"/>
  <c r="BF87" i="7"/>
  <c r="BD87" i="7"/>
  <c r="BB87" i="7"/>
  <c r="AY87" i="7"/>
  <c r="AX87" i="7"/>
  <c r="AW87" i="7"/>
  <c r="AQ87" i="7"/>
  <c r="AM87" i="7"/>
  <c r="AK87" i="7"/>
  <c r="AI87" i="7"/>
  <c r="AG87" i="7"/>
  <c r="AC87" i="7"/>
  <c r="AA87" i="7"/>
  <c r="Y87" i="7"/>
  <c r="W87" i="7"/>
  <c r="U87" i="7"/>
  <c r="S87" i="7"/>
  <c r="Q87" i="7"/>
  <c r="O87" i="7"/>
  <c r="M87" i="7"/>
  <c r="K87" i="7"/>
  <c r="I87" i="7"/>
  <c r="G87" i="7"/>
  <c r="CG86" i="7"/>
  <c r="BH86" i="7"/>
  <c r="BF86" i="7"/>
  <c r="BD86" i="7"/>
  <c r="BB86" i="7"/>
  <c r="AY86" i="7"/>
  <c r="AX86" i="7"/>
  <c r="AW86" i="7"/>
  <c r="AQ86" i="7"/>
  <c r="AM86" i="7"/>
  <c r="AK86" i="7"/>
  <c r="AI86" i="7"/>
  <c r="AG86" i="7"/>
  <c r="AC86" i="7"/>
  <c r="AA86" i="7"/>
  <c r="Y86" i="7"/>
  <c r="W86" i="7"/>
  <c r="U86" i="7"/>
  <c r="S86" i="7"/>
  <c r="Q86" i="7"/>
  <c r="O86" i="7"/>
  <c r="M86" i="7"/>
  <c r="K86" i="7"/>
  <c r="I86" i="7"/>
  <c r="G86" i="7"/>
  <c r="CG85" i="7"/>
  <c r="BH85" i="7"/>
  <c r="BF85" i="7"/>
  <c r="BD85" i="7"/>
  <c r="BB85" i="7"/>
  <c r="AY85" i="7"/>
  <c r="AX85" i="7"/>
  <c r="AW85" i="7"/>
  <c r="AQ85" i="7"/>
  <c r="AM85" i="7"/>
  <c r="AK85" i="7"/>
  <c r="AI85" i="7"/>
  <c r="AG85" i="7"/>
  <c r="AC85" i="7"/>
  <c r="AA85" i="7"/>
  <c r="Y85" i="7"/>
  <c r="W85" i="7"/>
  <c r="U85" i="7"/>
  <c r="S85" i="7"/>
  <c r="Q85" i="7"/>
  <c r="O85" i="7"/>
  <c r="M85" i="7"/>
  <c r="K85" i="7"/>
  <c r="I85" i="7"/>
  <c r="G85" i="7"/>
  <c r="CG84" i="7"/>
  <c r="BH84" i="7"/>
  <c r="BF84" i="7"/>
  <c r="BD84" i="7"/>
  <c r="BB84" i="7"/>
  <c r="AY84" i="7"/>
  <c r="AX84" i="7"/>
  <c r="AW84" i="7"/>
  <c r="AQ84" i="7"/>
  <c r="AM84" i="7"/>
  <c r="AK84" i="7"/>
  <c r="AI84" i="7"/>
  <c r="AG84" i="7"/>
  <c r="AC84" i="7"/>
  <c r="AA84" i="7"/>
  <c r="Y84" i="7"/>
  <c r="W84" i="7"/>
  <c r="U84" i="7"/>
  <c r="S84" i="7"/>
  <c r="Q84" i="7"/>
  <c r="O84" i="7"/>
  <c r="M84" i="7"/>
  <c r="K84" i="7"/>
  <c r="I84" i="7"/>
  <c r="G84" i="7"/>
  <c r="BH83" i="7"/>
  <c r="BF83" i="7"/>
  <c r="BD83" i="7"/>
  <c r="BB83" i="7"/>
  <c r="AY83" i="7"/>
  <c r="AX83" i="7"/>
  <c r="AW83" i="7"/>
  <c r="AQ83" i="7"/>
  <c r="AM83" i="7"/>
  <c r="AK83" i="7"/>
  <c r="AI83" i="7"/>
  <c r="AG83" i="7"/>
  <c r="AC83" i="7"/>
  <c r="AA83" i="7"/>
  <c r="Y83" i="7"/>
  <c r="W83" i="7"/>
  <c r="U83" i="7"/>
  <c r="S83" i="7"/>
  <c r="Q83" i="7"/>
  <c r="O83" i="7"/>
  <c r="M83" i="7"/>
  <c r="K83" i="7"/>
  <c r="I83" i="7"/>
  <c r="G83" i="7"/>
  <c r="BH82" i="7"/>
  <c r="BF82" i="7"/>
  <c r="BD82" i="7"/>
  <c r="BB82" i="7"/>
  <c r="AY82" i="7"/>
  <c r="AX82" i="7"/>
  <c r="AW82" i="7"/>
  <c r="AQ82" i="7"/>
  <c r="AM82" i="7"/>
  <c r="AK82" i="7"/>
  <c r="AI82" i="7"/>
  <c r="AG82" i="7"/>
  <c r="AC82" i="7"/>
  <c r="AA82" i="7"/>
  <c r="Y82" i="7"/>
  <c r="W82" i="7"/>
  <c r="U82" i="7"/>
  <c r="S82" i="7"/>
  <c r="Q82" i="7"/>
  <c r="O82" i="7"/>
  <c r="M82" i="7"/>
  <c r="K82" i="7"/>
  <c r="I82" i="7"/>
  <c r="G82" i="7"/>
  <c r="BH81" i="7"/>
  <c r="BF81" i="7"/>
  <c r="BD81" i="7"/>
  <c r="BB81" i="7"/>
  <c r="AY81" i="7"/>
  <c r="AX81" i="7"/>
  <c r="AW81" i="7"/>
  <c r="AQ81" i="7"/>
  <c r="AM81" i="7"/>
  <c r="AK81" i="7"/>
  <c r="AI81" i="7"/>
  <c r="AG81" i="7"/>
  <c r="AC81" i="7"/>
  <c r="AA81" i="7"/>
  <c r="Y81" i="7"/>
  <c r="W81" i="7"/>
  <c r="U81" i="7"/>
  <c r="S81" i="7"/>
  <c r="Q81" i="7"/>
  <c r="O81" i="7"/>
  <c r="M81" i="7"/>
  <c r="K81" i="7"/>
  <c r="I81" i="7"/>
  <c r="G81" i="7"/>
  <c r="BH80" i="7"/>
  <c r="BF80" i="7"/>
  <c r="BD80" i="7"/>
  <c r="BB80" i="7"/>
  <c r="AY80" i="7"/>
  <c r="AX80" i="7"/>
  <c r="AW80" i="7"/>
  <c r="AQ80" i="7"/>
  <c r="AM80" i="7"/>
  <c r="AK80" i="7"/>
  <c r="AI80" i="7"/>
  <c r="AG80" i="7"/>
  <c r="AC80" i="7"/>
  <c r="AA80" i="7"/>
  <c r="Y80" i="7"/>
  <c r="W80" i="7"/>
  <c r="U80" i="7"/>
  <c r="S80" i="7"/>
  <c r="Q80" i="7"/>
  <c r="O80" i="7"/>
  <c r="M80" i="7"/>
  <c r="K80" i="7"/>
  <c r="I80" i="7"/>
  <c r="G80" i="7"/>
  <c r="BH79" i="7"/>
  <c r="BF79" i="7"/>
  <c r="BD79" i="7"/>
  <c r="BB79" i="7"/>
  <c r="AY79" i="7"/>
  <c r="AX79" i="7"/>
  <c r="AW79" i="7"/>
  <c r="AQ79" i="7"/>
  <c r="AM79" i="7"/>
  <c r="AK79" i="7"/>
  <c r="AI79" i="7"/>
  <c r="AG79" i="7"/>
  <c r="AC79" i="7"/>
  <c r="AA79" i="7"/>
  <c r="Y79" i="7"/>
  <c r="W79" i="7"/>
  <c r="U79" i="7"/>
  <c r="S79" i="7"/>
  <c r="Q79" i="7"/>
  <c r="O79" i="7"/>
  <c r="M79" i="7"/>
  <c r="K79" i="7"/>
  <c r="I79" i="7"/>
  <c r="G79" i="7"/>
  <c r="BH78" i="7"/>
  <c r="BF78" i="7"/>
  <c r="BD78" i="7"/>
  <c r="BB78" i="7"/>
  <c r="AY78" i="7"/>
  <c r="AX78" i="7"/>
  <c r="AW78" i="7"/>
  <c r="AQ78" i="7"/>
  <c r="AM78" i="7"/>
  <c r="AK78" i="7"/>
  <c r="AI78" i="7"/>
  <c r="AG78" i="7"/>
  <c r="AC78" i="7"/>
  <c r="AA78" i="7"/>
  <c r="Y78" i="7"/>
  <c r="W78" i="7"/>
  <c r="U78" i="7"/>
  <c r="S78" i="7"/>
  <c r="Q78" i="7"/>
  <c r="O78" i="7"/>
  <c r="M78" i="7"/>
  <c r="K78" i="7"/>
  <c r="I78" i="7"/>
  <c r="G78" i="7"/>
  <c r="BH77" i="7"/>
  <c r="BF77" i="7"/>
  <c r="BD77" i="7"/>
  <c r="BB77" i="7"/>
  <c r="AY77" i="7"/>
  <c r="AX77" i="7"/>
  <c r="AW77" i="7"/>
  <c r="AQ77" i="7"/>
  <c r="AM77" i="7"/>
  <c r="AK77" i="7"/>
  <c r="AI77" i="7"/>
  <c r="AG77" i="7"/>
  <c r="AC77" i="7"/>
  <c r="AA77" i="7"/>
  <c r="Y77" i="7"/>
  <c r="W77" i="7"/>
  <c r="U77" i="7"/>
  <c r="S77" i="7"/>
  <c r="Q77" i="7"/>
  <c r="O77" i="7"/>
  <c r="M77" i="7"/>
  <c r="K77" i="7"/>
  <c r="I77" i="7"/>
  <c r="G77" i="7"/>
  <c r="BH76" i="7"/>
  <c r="BF76" i="7"/>
  <c r="BD76" i="7"/>
  <c r="BB76" i="7"/>
  <c r="AY76" i="7"/>
  <c r="AX76" i="7"/>
  <c r="AW76" i="7"/>
  <c r="AQ76" i="7"/>
  <c r="AM76" i="7"/>
  <c r="AK76" i="7"/>
  <c r="AI76" i="7"/>
  <c r="AG76" i="7"/>
  <c r="AC76" i="7"/>
  <c r="AA76" i="7"/>
  <c r="Y76" i="7"/>
  <c r="W76" i="7"/>
  <c r="U76" i="7"/>
  <c r="S76" i="7"/>
  <c r="Q76" i="7"/>
  <c r="O76" i="7"/>
  <c r="M76" i="7"/>
  <c r="K76" i="7"/>
  <c r="I76" i="7"/>
  <c r="G76" i="7"/>
  <c r="BH75" i="7"/>
  <c r="BF75" i="7"/>
  <c r="BD75" i="7"/>
  <c r="BB75" i="7"/>
  <c r="AY75" i="7"/>
  <c r="AX75" i="7"/>
  <c r="AW75" i="7"/>
  <c r="AQ75" i="7"/>
  <c r="AM75" i="7"/>
  <c r="AK75" i="7"/>
  <c r="AI75" i="7"/>
  <c r="AG75" i="7"/>
  <c r="AC75" i="7"/>
  <c r="AA75" i="7"/>
  <c r="Y75" i="7"/>
  <c r="W75" i="7"/>
  <c r="U75" i="7"/>
  <c r="S75" i="7"/>
  <c r="Q75" i="7"/>
  <c r="O75" i="7"/>
  <c r="M75" i="7"/>
  <c r="K75" i="7"/>
  <c r="I75" i="7"/>
  <c r="G75" i="7"/>
  <c r="BH74" i="7"/>
  <c r="BF74" i="7"/>
  <c r="BD74" i="7"/>
  <c r="BB74" i="7"/>
  <c r="AY74" i="7"/>
  <c r="AX74" i="7"/>
  <c r="AW74" i="7"/>
  <c r="AQ74" i="7"/>
  <c r="AM74" i="7"/>
  <c r="AK74" i="7"/>
  <c r="AI74" i="7"/>
  <c r="AG74" i="7"/>
  <c r="AC74" i="7"/>
  <c r="AA74" i="7"/>
  <c r="Y74" i="7"/>
  <c r="W74" i="7"/>
  <c r="U74" i="7"/>
  <c r="S74" i="7"/>
  <c r="Q74" i="7"/>
  <c r="O74" i="7"/>
  <c r="M74" i="7"/>
  <c r="K74" i="7"/>
  <c r="I74" i="7"/>
  <c r="G74" i="7"/>
  <c r="BH73" i="7"/>
  <c r="BF73" i="7"/>
  <c r="BD73" i="7"/>
  <c r="BB73" i="7"/>
  <c r="AY73" i="7"/>
  <c r="AX73" i="7"/>
  <c r="AW73" i="7"/>
  <c r="AQ73" i="7"/>
  <c r="AM73" i="7"/>
  <c r="AK73" i="7"/>
  <c r="AI73" i="7"/>
  <c r="AG73" i="7"/>
  <c r="AC73" i="7"/>
  <c r="AA73" i="7"/>
  <c r="Y73" i="7"/>
  <c r="W73" i="7"/>
  <c r="U73" i="7"/>
  <c r="S73" i="7"/>
  <c r="Q73" i="7"/>
  <c r="O73" i="7"/>
  <c r="M73" i="7"/>
  <c r="K73" i="7"/>
  <c r="I73" i="7"/>
  <c r="G73" i="7"/>
  <c r="BH72" i="7"/>
  <c r="BF72" i="7"/>
  <c r="BD72" i="7"/>
  <c r="BB72" i="7"/>
  <c r="AY72" i="7"/>
  <c r="AX72" i="7"/>
  <c r="AW72" i="7"/>
  <c r="AQ72" i="7"/>
  <c r="AM72" i="7"/>
  <c r="AK72" i="7"/>
  <c r="AI72" i="7"/>
  <c r="AG72" i="7"/>
  <c r="AC72" i="7"/>
  <c r="AA72" i="7"/>
  <c r="Y72" i="7"/>
  <c r="W72" i="7"/>
  <c r="U72" i="7"/>
  <c r="S72" i="7"/>
  <c r="Q72" i="7"/>
  <c r="O72" i="7"/>
  <c r="M72" i="7"/>
  <c r="K72" i="7"/>
  <c r="I72" i="7"/>
  <c r="G72" i="7"/>
  <c r="BH71" i="7"/>
  <c r="BF71" i="7"/>
  <c r="BD71" i="7"/>
  <c r="BB71" i="7"/>
  <c r="AY71" i="7"/>
  <c r="AX71" i="7"/>
  <c r="AW71" i="7"/>
  <c r="AQ71" i="7"/>
  <c r="AM71" i="7"/>
  <c r="AK71" i="7"/>
  <c r="AI71" i="7"/>
  <c r="AG71" i="7"/>
  <c r="AC71" i="7"/>
  <c r="AA71" i="7"/>
  <c r="Y71" i="7"/>
  <c r="W71" i="7"/>
  <c r="U71" i="7"/>
  <c r="S71" i="7"/>
  <c r="Q71" i="7"/>
  <c r="O71" i="7"/>
  <c r="M71" i="7"/>
  <c r="K71" i="7"/>
  <c r="I71" i="7"/>
  <c r="G71" i="7"/>
  <c r="BH70" i="7"/>
  <c r="BF70" i="7"/>
  <c r="BD70" i="7"/>
  <c r="BB70" i="7"/>
  <c r="AY70" i="7"/>
  <c r="AX70" i="7"/>
  <c r="AW70" i="7"/>
  <c r="AQ70" i="7"/>
  <c r="AM70" i="7"/>
  <c r="AK70" i="7"/>
  <c r="AI70" i="7"/>
  <c r="AG70" i="7"/>
  <c r="AC70" i="7"/>
  <c r="AA70" i="7"/>
  <c r="Y70" i="7"/>
  <c r="W70" i="7"/>
  <c r="U70" i="7"/>
  <c r="S70" i="7"/>
  <c r="Q70" i="7"/>
  <c r="O70" i="7"/>
  <c r="M70" i="7"/>
  <c r="K70" i="7"/>
  <c r="I70" i="7"/>
  <c r="G70" i="7"/>
  <c r="BH69" i="7"/>
  <c r="BF69" i="7"/>
  <c r="BD69" i="7"/>
  <c r="BB69" i="7"/>
  <c r="AY69" i="7"/>
  <c r="AX69" i="7"/>
  <c r="AW69" i="7"/>
  <c r="AQ69" i="7"/>
  <c r="AM69" i="7"/>
  <c r="AK69" i="7"/>
  <c r="AI69" i="7"/>
  <c r="AG69" i="7"/>
  <c r="AC69" i="7"/>
  <c r="AA69" i="7"/>
  <c r="Y69" i="7"/>
  <c r="W69" i="7"/>
  <c r="U69" i="7"/>
  <c r="S69" i="7"/>
  <c r="Q69" i="7"/>
  <c r="O69" i="7"/>
  <c r="M69" i="7"/>
  <c r="K69" i="7"/>
  <c r="I69" i="7"/>
  <c r="G69" i="7"/>
  <c r="BH68" i="7"/>
  <c r="BF68" i="7"/>
  <c r="BD68" i="7"/>
  <c r="BB68" i="7"/>
  <c r="AY68" i="7"/>
  <c r="AX68" i="7"/>
  <c r="AW68" i="7"/>
  <c r="AQ68" i="7"/>
  <c r="AM68" i="7"/>
  <c r="AK68" i="7"/>
  <c r="AI68" i="7"/>
  <c r="AG68" i="7"/>
  <c r="AC68" i="7"/>
  <c r="AA68" i="7"/>
  <c r="Y68" i="7"/>
  <c r="W68" i="7"/>
  <c r="U68" i="7"/>
  <c r="S68" i="7"/>
  <c r="Q68" i="7"/>
  <c r="O68" i="7"/>
  <c r="M68" i="7"/>
  <c r="K68" i="7"/>
  <c r="I68" i="7"/>
  <c r="G68" i="7"/>
  <c r="BH67" i="7"/>
  <c r="BF67" i="7"/>
  <c r="BD67" i="7"/>
  <c r="BB67" i="7"/>
  <c r="AY67" i="7"/>
  <c r="AX67" i="7"/>
  <c r="AW67" i="7"/>
  <c r="AQ67" i="7"/>
  <c r="AM67" i="7"/>
  <c r="AK67" i="7"/>
  <c r="AI67" i="7"/>
  <c r="AG67" i="7"/>
  <c r="AC67" i="7"/>
  <c r="AA67" i="7"/>
  <c r="Y67" i="7"/>
  <c r="W67" i="7"/>
  <c r="U67" i="7"/>
  <c r="S67" i="7"/>
  <c r="Q67" i="7"/>
  <c r="O67" i="7"/>
  <c r="M67" i="7"/>
  <c r="K67" i="7"/>
  <c r="I67" i="7"/>
  <c r="G67" i="7"/>
  <c r="BH66" i="7"/>
  <c r="BF66" i="7"/>
  <c r="BD66" i="7"/>
  <c r="BB66" i="7"/>
  <c r="AY66" i="7"/>
  <c r="AX66" i="7"/>
  <c r="AW66" i="7"/>
  <c r="AQ66" i="7"/>
  <c r="AM66" i="7"/>
  <c r="AK66" i="7"/>
  <c r="AI66" i="7"/>
  <c r="AG66" i="7"/>
  <c r="AC66" i="7"/>
  <c r="AA66" i="7"/>
  <c r="Y66" i="7"/>
  <c r="W66" i="7"/>
  <c r="U66" i="7"/>
  <c r="S66" i="7"/>
  <c r="Q66" i="7"/>
  <c r="O66" i="7"/>
  <c r="M66" i="7"/>
  <c r="K66" i="7"/>
  <c r="I66" i="7"/>
  <c r="G66" i="7"/>
  <c r="BH65" i="7"/>
  <c r="BF65" i="7"/>
  <c r="BD65" i="7"/>
  <c r="BB65" i="7"/>
  <c r="AY65" i="7"/>
  <c r="AX65" i="7"/>
  <c r="AW65" i="7"/>
  <c r="AQ65" i="7"/>
  <c r="AM65" i="7"/>
  <c r="AK65" i="7"/>
  <c r="AI65" i="7"/>
  <c r="AG65" i="7"/>
  <c r="AC65" i="7"/>
  <c r="AA65" i="7"/>
  <c r="Y65" i="7"/>
  <c r="W65" i="7"/>
  <c r="U65" i="7"/>
  <c r="S65" i="7"/>
  <c r="Q65" i="7"/>
  <c r="O65" i="7"/>
  <c r="M65" i="7"/>
  <c r="K65" i="7"/>
  <c r="I65" i="7"/>
  <c r="G65" i="7"/>
  <c r="BH64" i="7"/>
  <c r="BF64" i="7"/>
  <c r="BD64" i="7"/>
  <c r="BB64" i="7"/>
  <c r="AY64" i="7"/>
  <c r="AX64" i="7"/>
  <c r="AW64" i="7"/>
  <c r="AQ64" i="7"/>
  <c r="AM64" i="7"/>
  <c r="AK64" i="7"/>
  <c r="AI64" i="7"/>
  <c r="AG64" i="7"/>
  <c r="AC64" i="7"/>
  <c r="AA64" i="7"/>
  <c r="Y64" i="7"/>
  <c r="W64" i="7"/>
  <c r="U64" i="7"/>
  <c r="S64" i="7"/>
  <c r="Q64" i="7"/>
  <c r="O64" i="7"/>
  <c r="M64" i="7"/>
  <c r="K64" i="7"/>
  <c r="I64" i="7"/>
  <c r="G64" i="7"/>
  <c r="BF63" i="7"/>
  <c r="AQ63" i="7"/>
  <c r="AM63" i="7"/>
  <c r="AK63" i="7"/>
  <c r="AI63" i="7"/>
  <c r="AG63" i="7"/>
  <c r="AC63" i="7"/>
  <c r="AA63" i="7"/>
  <c r="Y63" i="7"/>
  <c r="W63" i="7"/>
  <c r="U63" i="7"/>
  <c r="BD63" i="7" s="1"/>
  <c r="S63" i="7"/>
  <c r="Q63" i="7"/>
  <c r="O63" i="7"/>
  <c r="M63" i="7"/>
  <c r="BB63" i="7" s="1"/>
  <c r="K63" i="7"/>
  <c r="I63" i="7"/>
  <c r="G63" i="7"/>
  <c r="BH63" i="7" s="1"/>
  <c r="CJ62" i="7"/>
  <c r="BF62" i="7"/>
  <c r="AQ62" i="7"/>
  <c r="AM62" i="7"/>
  <c r="AK62" i="7"/>
  <c r="AI62" i="7"/>
  <c r="AG62" i="7"/>
  <c r="AC62" i="7"/>
  <c r="AA62" i="7"/>
  <c r="Y62" i="7"/>
  <c r="W62" i="7"/>
  <c r="U62" i="7"/>
  <c r="BD62" i="7" s="1"/>
  <c r="S62" i="7"/>
  <c r="Q62" i="7"/>
  <c r="O62" i="7"/>
  <c r="M62" i="7"/>
  <c r="BB62" i="7" s="1"/>
  <c r="K62" i="7"/>
  <c r="I62" i="7"/>
  <c r="G62" i="7"/>
  <c r="BH62" i="7" s="1"/>
  <c r="B62" i="7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CJ61" i="7"/>
  <c r="BF61" i="7"/>
  <c r="AQ61" i="7"/>
  <c r="AM61" i="7"/>
  <c r="AK61" i="7"/>
  <c r="AI61" i="7"/>
  <c r="AG61" i="7"/>
  <c r="AC61" i="7"/>
  <c r="AA61" i="7"/>
  <c r="Y61" i="7"/>
  <c r="W61" i="7"/>
  <c r="U61" i="7"/>
  <c r="BD61" i="7" s="1"/>
  <c r="S61" i="7"/>
  <c r="Q61" i="7"/>
  <c r="O61" i="7"/>
  <c r="M61" i="7"/>
  <c r="BB61" i="7" s="1"/>
  <c r="K61" i="7"/>
  <c r="I61" i="7"/>
  <c r="G61" i="7"/>
  <c r="BH61" i="7" s="1"/>
  <c r="CJ60" i="7"/>
  <c r="AZ60" i="7"/>
  <c r="BF60" i="7"/>
  <c r="AQ60" i="7"/>
  <c r="AM60" i="7"/>
  <c r="AK60" i="7"/>
  <c r="AI60" i="7"/>
  <c r="AG60" i="7"/>
  <c r="AC60" i="7"/>
  <c r="AA60" i="7"/>
  <c r="Y60" i="7"/>
  <c r="W60" i="7"/>
  <c r="U60" i="7"/>
  <c r="BD60" i="7" s="1"/>
  <c r="S60" i="7"/>
  <c r="Q60" i="7"/>
  <c r="O60" i="7"/>
  <c r="M60" i="7"/>
  <c r="BB60" i="7" s="1"/>
  <c r="K60" i="7"/>
  <c r="I60" i="7"/>
  <c r="G60" i="7"/>
  <c r="BH60" i="7" s="1"/>
  <c r="CJ59" i="7"/>
  <c r="AQ59" i="7"/>
  <c r="AM59" i="7"/>
  <c r="AL107" i="7" s="1"/>
  <c r="AK59" i="7"/>
  <c r="AJ107" i="7" s="1"/>
  <c r="AI59" i="7"/>
  <c r="AG59" i="7"/>
  <c r="AC59" i="7"/>
  <c r="AB107" i="7" s="1"/>
  <c r="AA59" i="7"/>
  <c r="Y59" i="7"/>
  <c r="X107" i="7" s="1"/>
  <c r="W59" i="7"/>
  <c r="V107" i="7" s="1"/>
  <c r="U59" i="7"/>
  <c r="BA59" i="7" s="1"/>
  <c r="S59" i="7"/>
  <c r="R107" i="7" s="1"/>
  <c r="Q59" i="7"/>
  <c r="P107" i="7" s="1"/>
  <c r="O59" i="7"/>
  <c r="M59" i="7"/>
  <c r="L107" i="7" s="1"/>
  <c r="K59" i="7"/>
  <c r="I59" i="7"/>
  <c r="H107" i="7" s="1"/>
  <c r="G59" i="7"/>
  <c r="BG44" i="7"/>
  <c r="BE44" i="7"/>
  <c r="BC44" i="7"/>
  <c r="BA44" i="7"/>
  <c r="C37" i="7"/>
  <c r="B18" i="7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C15" i="7"/>
  <c r="F12" i="7"/>
  <c r="F11" i="7"/>
  <c r="BE59" i="7" l="1"/>
  <c r="BF59" i="7" s="1"/>
  <c r="N107" i="7"/>
  <c r="N108" i="7" s="1"/>
  <c r="BC59" i="7"/>
  <c r="BD59" i="7" s="1"/>
  <c r="J107" i="7"/>
  <c r="J108" i="7" s="1"/>
  <c r="Z107" i="7"/>
  <c r="Z108" i="7" s="1"/>
  <c r="BP22" i="9" s="1"/>
  <c r="BG59" i="7"/>
  <c r="BH59" i="7" s="1"/>
  <c r="AP107" i="7"/>
  <c r="AP108" i="7" s="1"/>
  <c r="T107" i="7"/>
  <c r="T108" i="7" s="1"/>
  <c r="F112" i="7" s="1"/>
  <c r="F39" i="7"/>
  <c r="AU66" i="7" s="1"/>
  <c r="F107" i="7"/>
  <c r="F108" i="7" s="1"/>
  <c r="F110" i="7" s="1"/>
  <c r="AT59" i="7"/>
  <c r="AG107" i="7"/>
  <c r="AF107" i="7"/>
  <c r="AF108" i="7" s="1"/>
  <c r="BS22" i="9" s="1"/>
  <c r="AH107" i="7"/>
  <c r="AH108" i="7" s="1"/>
  <c r="AI107" i="7"/>
  <c r="F12" i="9"/>
  <c r="F11" i="9"/>
  <c r="BR21" i="9"/>
  <c r="CE21" i="9"/>
  <c r="BL21" i="9"/>
  <c r="BQ21" i="9"/>
  <c r="BV21" i="9"/>
  <c r="BH21" i="9"/>
  <c r="BW21" i="9"/>
  <c r="BI21" i="9"/>
  <c r="BN21" i="9"/>
  <c r="BT21" i="9"/>
  <c r="BZ21" i="9"/>
  <c r="CB21" i="9"/>
  <c r="AB16" i="9"/>
  <c r="CG21" i="9"/>
  <c r="BJ21" i="9"/>
  <c r="BU21" i="9"/>
  <c r="N20" i="9"/>
  <c r="BO21" i="9"/>
  <c r="BM21" i="9"/>
  <c r="CF21" i="9"/>
  <c r="CC21" i="9"/>
  <c r="BS21" i="9"/>
  <c r="BP21" i="9"/>
  <c r="BK21" i="9"/>
  <c r="BG21" i="9"/>
  <c r="BX21" i="9"/>
  <c r="CA21" i="9"/>
  <c r="F116" i="8"/>
  <c r="H116" i="8"/>
  <c r="BG23" i="9" s="1"/>
  <c r="J116" i="8"/>
  <c r="L116" i="8"/>
  <c r="N116" i="8"/>
  <c r="BJ23" i="9" s="1"/>
  <c r="P116" i="8"/>
  <c r="BK23" i="9" s="1"/>
  <c r="R116" i="8"/>
  <c r="BL23" i="9" s="1"/>
  <c r="T116" i="8"/>
  <c r="V116" i="8"/>
  <c r="BN23" i="9" s="1"/>
  <c r="X116" i="8"/>
  <c r="BO23" i="9" s="1"/>
  <c r="Z116" i="8"/>
  <c r="BP23" i="9" s="1"/>
  <c r="AB116" i="8"/>
  <c r="BQ23" i="9" s="1"/>
  <c r="AF116" i="8"/>
  <c r="BS23" i="9" s="1"/>
  <c r="AH116" i="8"/>
  <c r="BT23" i="9" s="1"/>
  <c r="AJ116" i="8"/>
  <c r="AL116" i="8"/>
  <c r="BV23" i="9" s="1"/>
  <c r="AP116" i="8"/>
  <c r="BX23" i="9" s="1"/>
  <c r="AT116" i="8"/>
  <c r="BZ23" i="9" s="1"/>
  <c r="AX116" i="8"/>
  <c r="CB23" i="9" s="1"/>
  <c r="AZ116" i="8"/>
  <c r="CC23" i="9" s="1"/>
  <c r="BB116" i="8"/>
  <c r="CD23" i="9" s="1"/>
  <c r="BJ67" i="8"/>
  <c r="BQ67" i="8"/>
  <c r="BR67" i="8" s="1"/>
  <c r="BS67" i="8"/>
  <c r="BT67" i="8" s="1"/>
  <c r="BU67" i="8"/>
  <c r="BV67" i="8" s="1"/>
  <c r="BW67" i="8"/>
  <c r="BX67" i="8" s="1"/>
  <c r="BJ68" i="8"/>
  <c r="BJ69" i="8"/>
  <c r="BJ70" i="8"/>
  <c r="BL72" i="8"/>
  <c r="BL73" i="8"/>
  <c r="BL74" i="8"/>
  <c r="BL75" i="8"/>
  <c r="BL76" i="8"/>
  <c r="BL77" i="8"/>
  <c r="BL78" i="8"/>
  <c r="BL79" i="8"/>
  <c r="BL80" i="8"/>
  <c r="BL81" i="8"/>
  <c r="BL82" i="8"/>
  <c r="BL83" i="8"/>
  <c r="BL84" i="8"/>
  <c r="BL85" i="8"/>
  <c r="BL86" i="8"/>
  <c r="BL87" i="8"/>
  <c r="BL88" i="8"/>
  <c r="BL89" i="8"/>
  <c r="BL90" i="8"/>
  <c r="BL91" i="8"/>
  <c r="BL92" i="8"/>
  <c r="BL93" i="8"/>
  <c r="BL94" i="8"/>
  <c r="BL95" i="8"/>
  <c r="BL96" i="8"/>
  <c r="BL97" i="8"/>
  <c r="BL98" i="8"/>
  <c r="BL99" i="8"/>
  <c r="BL100" i="8"/>
  <c r="BL101" i="8"/>
  <c r="BL102" i="8"/>
  <c r="BL103" i="8"/>
  <c r="BL104" i="8"/>
  <c r="BL105" i="8"/>
  <c r="BL106" i="8"/>
  <c r="BL107" i="8"/>
  <c r="BL108" i="8"/>
  <c r="BL109" i="8"/>
  <c r="BL110" i="8"/>
  <c r="BL111" i="8"/>
  <c r="BL112" i="8"/>
  <c r="BL113" i="8"/>
  <c r="BJ71" i="8"/>
  <c r="BK72" i="8"/>
  <c r="BK73" i="8"/>
  <c r="BK74" i="8"/>
  <c r="BK75" i="8"/>
  <c r="BK76" i="8"/>
  <c r="BK77" i="8"/>
  <c r="BK78" i="8"/>
  <c r="BK79" i="8"/>
  <c r="BK80" i="8"/>
  <c r="BK81" i="8"/>
  <c r="BK82" i="8"/>
  <c r="BK83" i="8"/>
  <c r="BK84" i="8"/>
  <c r="BK85" i="8"/>
  <c r="BK86" i="8"/>
  <c r="BK87" i="8"/>
  <c r="BK88" i="8"/>
  <c r="BK89" i="8"/>
  <c r="BK90" i="8"/>
  <c r="BK91" i="8"/>
  <c r="BK92" i="8"/>
  <c r="BK93" i="8"/>
  <c r="BK94" i="8"/>
  <c r="BK95" i="8"/>
  <c r="BK96" i="8"/>
  <c r="BK97" i="8"/>
  <c r="BK98" i="8"/>
  <c r="BK99" i="8"/>
  <c r="BK100" i="8"/>
  <c r="BK101" i="8"/>
  <c r="BK102" i="8"/>
  <c r="BK103" i="8"/>
  <c r="BK104" i="8"/>
  <c r="BK105" i="8"/>
  <c r="BK106" i="8"/>
  <c r="BK107" i="8"/>
  <c r="BK108" i="8"/>
  <c r="BK109" i="8"/>
  <c r="BK110" i="8"/>
  <c r="BK111" i="8"/>
  <c r="BK112" i="8"/>
  <c r="BK113" i="8"/>
  <c r="AD116" i="8"/>
  <c r="AN116" i="8"/>
  <c r="AR116" i="8"/>
  <c r="AV116" i="8"/>
  <c r="CA23" i="9" s="1"/>
  <c r="BD116" i="8"/>
  <c r="CE23" i="9" s="1"/>
  <c r="BF116" i="8"/>
  <c r="BH116" i="8"/>
  <c r="H108" i="7"/>
  <c r="L108" i="7"/>
  <c r="P108" i="7"/>
  <c r="BK22" i="9" s="1"/>
  <c r="R108" i="7"/>
  <c r="V108" i="7"/>
  <c r="X108" i="7"/>
  <c r="BO22" i="9" s="1"/>
  <c r="AB108" i="7"/>
  <c r="AJ108" i="7"/>
  <c r="V110" i="7" s="1"/>
  <c r="AL108" i="7"/>
  <c r="BZ22" i="9"/>
  <c r="CB22" i="9"/>
  <c r="CC22" i="9"/>
  <c r="CD22" i="9"/>
  <c r="BB59" i="7"/>
  <c r="AU64" i="7"/>
  <c r="AU65" i="7"/>
  <c r="AU68" i="7"/>
  <c r="AU69" i="7"/>
  <c r="AU72" i="7"/>
  <c r="AU73" i="7"/>
  <c r="AU76" i="7"/>
  <c r="AU77" i="7"/>
  <c r="AU80" i="7"/>
  <c r="AU81" i="7"/>
  <c r="AU84" i="7"/>
  <c r="AU85" i="7"/>
  <c r="AU88" i="7"/>
  <c r="AU89" i="7"/>
  <c r="AU92" i="7"/>
  <c r="AU93" i="7"/>
  <c r="AU96" i="7"/>
  <c r="AU97" i="7"/>
  <c r="AU100" i="7"/>
  <c r="AU101" i="7"/>
  <c r="AU104" i="7"/>
  <c r="AU105" i="7"/>
  <c r="AD108" i="7"/>
  <c r="AN108" i="7"/>
  <c r="R114" i="7" s="1"/>
  <c r="CA22" i="9"/>
  <c r="CE22" i="9"/>
  <c r="AJ33" i="9" s="1"/>
  <c r="BG22" i="9" l="1"/>
  <c r="AJ9" i="9" s="1"/>
  <c r="H110" i="7"/>
  <c r="H114" i="7"/>
  <c r="L112" i="7"/>
  <c r="J110" i="7"/>
  <c r="P21" i="9" s="1"/>
  <c r="BJ22" i="9"/>
  <c r="AJ12" i="9" s="1"/>
  <c r="L110" i="7"/>
  <c r="BL22" i="9"/>
  <c r="AJ14" i="9" s="1"/>
  <c r="N110" i="7"/>
  <c r="BN22" i="9"/>
  <c r="P110" i="7"/>
  <c r="BQ22" i="9"/>
  <c r="R110" i="7"/>
  <c r="BT22" i="9"/>
  <c r="T110" i="7"/>
  <c r="U21" i="9" s="1"/>
  <c r="BV22" i="9"/>
  <c r="P114" i="7"/>
  <c r="I112" i="7"/>
  <c r="J112" i="7"/>
  <c r="P17" i="9" s="1"/>
  <c r="X110" i="7"/>
  <c r="H112" i="7"/>
  <c r="O17" i="9" s="1"/>
  <c r="Z110" i="7"/>
  <c r="BX22" i="9"/>
  <c r="AJ26" i="9" s="1"/>
  <c r="AU103" i="7"/>
  <c r="AU99" i="7"/>
  <c r="AU95" i="7"/>
  <c r="AU91" i="7"/>
  <c r="AU87" i="7"/>
  <c r="AU83" i="7"/>
  <c r="AU79" i="7"/>
  <c r="AU75" i="7"/>
  <c r="AU71" i="7"/>
  <c r="AU67" i="7"/>
  <c r="AU102" i="7"/>
  <c r="AU98" i="7"/>
  <c r="AU94" i="7"/>
  <c r="AU90" i="7"/>
  <c r="AU86" i="7"/>
  <c r="AU82" i="7"/>
  <c r="AU78" i="7"/>
  <c r="AU74" i="7"/>
  <c r="AU70" i="7"/>
  <c r="F40" i="7"/>
  <c r="F41" i="7"/>
  <c r="J39" i="7" s="1"/>
  <c r="AT107" i="7"/>
  <c r="AT108" i="7" s="1"/>
  <c r="AA16" i="9"/>
  <c r="AJ28" i="9"/>
  <c r="AJ24" i="9"/>
  <c r="AJ19" i="9"/>
  <c r="Z16" i="9"/>
  <c r="V20" i="9"/>
  <c r="AJ30" i="9"/>
  <c r="AJ18" i="9"/>
  <c r="AC16" i="9"/>
  <c r="S20" i="9"/>
  <c r="P20" i="9"/>
  <c r="BY21" i="9"/>
  <c r="AJ22" i="9"/>
  <c r="N16" i="9"/>
  <c r="R20" i="9"/>
  <c r="AA20" i="9"/>
  <c r="Q20" i="9"/>
  <c r="X16" i="9"/>
  <c r="T20" i="9"/>
  <c r="AJ17" i="9"/>
  <c r="U20" i="9"/>
  <c r="Q16" i="9"/>
  <c r="BF21" i="9"/>
  <c r="AJ29" i="9"/>
  <c r="W16" i="9"/>
  <c r="O20" i="9"/>
  <c r="AJ21" i="9"/>
  <c r="U16" i="9"/>
  <c r="W20" i="9"/>
  <c r="CD21" i="9"/>
  <c r="AJ32" i="9" s="1"/>
  <c r="Z20" i="9"/>
  <c r="AJ31" i="9"/>
  <c r="V16" i="9"/>
  <c r="O16" i="9"/>
  <c r="Y20" i="9"/>
  <c r="X20" i="9"/>
  <c r="Y16" i="9"/>
  <c r="P16" i="9"/>
  <c r="AJ13" i="9"/>
  <c r="AF118" i="8"/>
  <c r="AA22" i="9" s="1"/>
  <c r="CG23" i="9"/>
  <c r="V122" i="8"/>
  <c r="AC18" i="9" s="1"/>
  <c r="CF23" i="9"/>
  <c r="BY23" i="9"/>
  <c r="J120" i="8"/>
  <c r="P18" i="9" s="1"/>
  <c r="R122" i="8"/>
  <c r="AA18" i="9" s="1"/>
  <c r="BW23" i="9"/>
  <c r="T118" i="8"/>
  <c r="U22" i="9" s="1"/>
  <c r="BR23" i="9"/>
  <c r="V118" i="8"/>
  <c r="V22" i="9" s="1"/>
  <c r="BU23" i="9"/>
  <c r="BM23" i="9"/>
  <c r="H120" i="8"/>
  <c r="O18" i="9" s="1"/>
  <c r="BI23" i="9"/>
  <c r="F120" i="8"/>
  <c r="N18" i="9" s="1"/>
  <c r="J118" i="8"/>
  <c r="P22" i="9" s="1"/>
  <c r="BH23" i="9"/>
  <c r="BF23" i="9"/>
  <c r="L120" i="8"/>
  <c r="Q18" i="9" s="1"/>
  <c r="AA21" i="9"/>
  <c r="CG22" i="9"/>
  <c r="AJ35" i="9" s="1"/>
  <c r="AC17" i="9"/>
  <c r="CF22" i="9"/>
  <c r="AJ34" i="9" s="1"/>
  <c r="BY22" i="9"/>
  <c r="AA17" i="9"/>
  <c r="K59" i="9" s="1"/>
  <c r="BW22" i="9"/>
  <c r="AJ25" i="9" s="1"/>
  <c r="BR22" i="9"/>
  <c r="AJ20" i="9" s="1"/>
  <c r="V21" i="9"/>
  <c r="BU22" i="9"/>
  <c r="AJ23" i="9" s="1"/>
  <c r="BM22" i="9"/>
  <c r="AJ15" i="9" s="1"/>
  <c r="BI22" i="9"/>
  <c r="AJ11" i="9" s="1"/>
  <c r="N17" i="9"/>
  <c r="BH22" i="9"/>
  <c r="AJ10" i="9" s="1"/>
  <c r="BF22" i="9"/>
  <c r="Q17" i="9"/>
  <c r="AJ16" i="9"/>
  <c r="T122" i="8"/>
  <c r="AB18" i="9" s="1"/>
  <c r="Z118" i="8"/>
  <c r="X22" i="9" s="1"/>
  <c r="BL71" i="8"/>
  <c r="BK71" i="8"/>
  <c r="BM71" i="8" s="1"/>
  <c r="BL70" i="8"/>
  <c r="BK70" i="8"/>
  <c r="BM70" i="8" s="1"/>
  <c r="BL69" i="8"/>
  <c r="BK69" i="8"/>
  <c r="BM69" i="8" s="1"/>
  <c r="BL68" i="8"/>
  <c r="BK68" i="8"/>
  <c r="BM68" i="8" s="1"/>
  <c r="BX59" i="8"/>
  <c r="BW59" i="8"/>
  <c r="BX58" i="8"/>
  <c r="BW58" i="8"/>
  <c r="BX57" i="8"/>
  <c r="BW57" i="8"/>
  <c r="BX56" i="8"/>
  <c r="BW56" i="8"/>
  <c r="BV59" i="8"/>
  <c r="BU59" i="8"/>
  <c r="BV58" i="8"/>
  <c r="BU58" i="8"/>
  <c r="BV57" i="8"/>
  <c r="BU57" i="8"/>
  <c r="BV56" i="8"/>
  <c r="BU56" i="8"/>
  <c r="BT59" i="8"/>
  <c r="BS59" i="8"/>
  <c r="BT58" i="8"/>
  <c r="BS58" i="8"/>
  <c r="BT57" i="8"/>
  <c r="BS57" i="8"/>
  <c r="BT56" i="8"/>
  <c r="BS56" i="8"/>
  <c r="BR59" i="8"/>
  <c r="BQ59" i="8"/>
  <c r="BR58" i="8"/>
  <c r="BQ58" i="8"/>
  <c r="BR57" i="8"/>
  <c r="BQ57" i="8"/>
  <c r="BR56" i="8"/>
  <c r="BQ56" i="8"/>
  <c r="BL67" i="8"/>
  <c r="BK67" i="8"/>
  <c r="AD118" i="8"/>
  <c r="Z22" i="9" s="1"/>
  <c r="AB118" i="8"/>
  <c r="Y22" i="9" s="1"/>
  <c r="P122" i="8"/>
  <c r="Z18" i="9" s="1"/>
  <c r="X118" i="8"/>
  <c r="W22" i="9" s="1"/>
  <c r="N122" i="8"/>
  <c r="Y18" i="9" s="1"/>
  <c r="R118" i="8"/>
  <c r="T22" i="9" s="1"/>
  <c r="L122" i="8"/>
  <c r="X18" i="9" s="1"/>
  <c r="P118" i="8"/>
  <c r="S22" i="9" s="1"/>
  <c r="J122" i="8"/>
  <c r="W18" i="9" s="1"/>
  <c r="N118" i="8"/>
  <c r="R22" i="9" s="1"/>
  <c r="L118" i="8"/>
  <c r="Q22" i="9" s="1"/>
  <c r="H122" i="8"/>
  <c r="V18" i="9" s="1"/>
  <c r="H118" i="8"/>
  <c r="O22" i="9" s="1"/>
  <c r="F122" i="8"/>
  <c r="U18" i="9" s="1"/>
  <c r="F118" i="8"/>
  <c r="N22" i="9" s="1"/>
  <c r="AB17" i="9"/>
  <c r="K60" i="9" s="1"/>
  <c r="X21" i="9"/>
  <c r="AU63" i="7"/>
  <c r="AW63" i="7" s="1"/>
  <c r="AU62" i="7"/>
  <c r="AW62" i="7" s="1"/>
  <c r="AU61" i="7"/>
  <c r="AW61" i="7" s="1"/>
  <c r="AU60" i="7"/>
  <c r="AW60" i="7" s="1"/>
  <c r="BH51" i="7"/>
  <c r="BG51" i="7"/>
  <c r="BK15" i="9" s="1"/>
  <c r="BL15" i="9" s="1"/>
  <c r="BH50" i="7"/>
  <c r="BG50" i="7"/>
  <c r="BK14" i="9" s="1"/>
  <c r="BL14" i="9" s="1"/>
  <c r="BH49" i="7"/>
  <c r="BG49" i="7"/>
  <c r="BK13" i="9" s="1"/>
  <c r="BL13" i="9" s="1"/>
  <c r="BH48" i="7"/>
  <c r="BG48" i="7"/>
  <c r="BK12" i="9" s="1"/>
  <c r="BL12" i="9" s="1"/>
  <c r="BF51" i="7"/>
  <c r="BE51" i="7"/>
  <c r="BI15" i="9" s="1"/>
  <c r="BJ15" i="9" s="1"/>
  <c r="BF50" i="7"/>
  <c r="BE50" i="7"/>
  <c r="BI14" i="9" s="1"/>
  <c r="BJ14" i="9" s="1"/>
  <c r="BF49" i="7"/>
  <c r="BE49" i="7"/>
  <c r="BI13" i="9" s="1"/>
  <c r="BJ13" i="9" s="1"/>
  <c r="BF48" i="7"/>
  <c r="BE48" i="7"/>
  <c r="BI12" i="9" s="1"/>
  <c r="BJ12" i="9" s="1"/>
  <c r="BD51" i="7"/>
  <c r="BC51" i="7"/>
  <c r="BG15" i="9" s="1"/>
  <c r="BH15" i="9" s="1"/>
  <c r="BD50" i="7"/>
  <c r="BC50" i="7"/>
  <c r="BG14" i="9" s="1"/>
  <c r="BH14" i="9" s="1"/>
  <c r="BD49" i="7"/>
  <c r="BC49" i="7"/>
  <c r="BG13" i="9" s="1"/>
  <c r="BH13" i="9" s="1"/>
  <c r="BD48" i="7"/>
  <c r="BC48" i="7"/>
  <c r="BG12" i="9" s="1"/>
  <c r="BH12" i="9" s="1"/>
  <c r="BB51" i="7"/>
  <c r="BA51" i="7"/>
  <c r="BE15" i="9" s="1"/>
  <c r="BF15" i="9" s="1"/>
  <c r="BB50" i="7"/>
  <c r="BA50" i="7"/>
  <c r="BE14" i="9" s="1"/>
  <c r="BF14" i="9" s="1"/>
  <c r="BB49" i="7"/>
  <c r="BA49" i="7"/>
  <c r="BE13" i="9" s="1"/>
  <c r="BF13" i="9" s="1"/>
  <c r="BB48" i="7"/>
  <c r="BA48" i="7"/>
  <c r="BE12" i="9" s="1"/>
  <c r="BF12" i="9" s="1"/>
  <c r="AU59" i="7"/>
  <c r="Z21" i="9"/>
  <c r="Y21" i="9"/>
  <c r="Z17" i="9"/>
  <c r="K58" i="9" s="1"/>
  <c r="W21" i="9"/>
  <c r="Y17" i="9"/>
  <c r="T21" i="9"/>
  <c r="X17" i="9"/>
  <c r="S21" i="9"/>
  <c r="W17" i="9"/>
  <c r="R21" i="9"/>
  <c r="Q21" i="9"/>
  <c r="V17" i="9"/>
  <c r="O21" i="9"/>
  <c r="U17" i="9"/>
  <c r="N21" i="9"/>
  <c r="K18" i="9" s="1"/>
  <c r="AV60" i="7" l="1"/>
  <c r="AV64" i="7"/>
  <c r="AV68" i="7"/>
  <c r="AV72" i="7"/>
  <c r="AV76" i="7"/>
  <c r="AV80" i="7"/>
  <c r="AV84" i="7"/>
  <c r="AV88" i="7"/>
  <c r="AV92" i="7"/>
  <c r="AV96" i="7"/>
  <c r="AV100" i="7"/>
  <c r="AV104" i="7"/>
  <c r="J40" i="7"/>
  <c r="AV61" i="7"/>
  <c r="AV65" i="7"/>
  <c r="AV69" i="7"/>
  <c r="AV73" i="7"/>
  <c r="AV77" i="7"/>
  <c r="AV81" i="7"/>
  <c r="AV85" i="7"/>
  <c r="AV89" i="7"/>
  <c r="AV93" i="7"/>
  <c r="AV97" i="7"/>
  <c r="AV101" i="7"/>
  <c r="AV105" i="7"/>
  <c r="AV63" i="7"/>
  <c r="AV71" i="7"/>
  <c r="AV75" i="7"/>
  <c r="AV83" i="7"/>
  <c r="AV91" i="7"/>
  <c r="AV95" i="7"/>
  <c r="AV103" i="7"/>
  <c r="AV62" i="7"/>
  <c r="AV66" i="7"/>
  <c r="AV70" i="7"/>
  <c r="AV74" i="7"/>
  <c r="AV78" i="7"/>
  <c r="AV82" i="7"/>
  <c r="AV86" i="7"/>
  <c r="AV90" i="7"/>
  <c r="AV94" i="7"/>
  <c r="AV98" i="7"/>
  <c r="AV102" i="7"/>
  <c r="AV59" i="7"/>
  <c r="AV108" i="7" s="1"/>
  <c r="D66" i="9" s="1"/>
  <c r="D68" i="9" s="1"/>
  <c r="AV67" i="7"/>
  <c r="AV79" i="7"/>
  <c r="AV87" i="7"/>
  <c r="AV99" i="7"/>
  <c r="K26" i="9"/>
  <c r="K45" i="9"/>
  <c r="K46" i="9"/>
  <c r="K43" i="9"/>
  <c r="K44" i="9"/>
  <c r="K61" i="9"/>
  <c r="AJ8" i="9"/>
  <c r="AJ27" i="9"/>
  <c r="K23" i="9"/>
  <c r="K22" i="9"/>
  <c r="K24" i="9"/>
  <c r="K54" i="9"/>
  <c r="K27" i="9"/>
  <c r="K31" i="9"/>
  <c r="K19" i="9"/>
  <c r="K57" i="9"/>
  <c r="D65" i="9"/>
  <c r="K20" i="9"/>
  <c r="K55" i="9"/>
  <c r="K56" i="9"/>
  <c r="K29" i="9"/>
  <c r="K21" i="9"/>
  <c r="K30" i="9"/>
  <c r="K25" i="9"/>
  <c r="K53" i="9"/>
  <c r="K28" i="9"/>
  <c r="C65" i="9"/>
  <c r="BK116" i="8"/>
  <c r="BM67" i="8"/>
  <c r="BL116" i="8"/>
  <c r="D67" i="9" s="1"/>
  <c r="BN67" i="8"/>
  <c r="BO67" i="8" s="1"/>
  <c r="BN68" i="8"/>
  <c r="BO68" i="8" s="1"/>
  <c r="BN69" i="8"/>
  <c r="BO69" i="8" s="1"/>
  <c r="BN70" i="8"/>
  <c r="BO70" i="8" s="1"/>
  <c r="BN71" i="8"/>
  <c r="BO71" i="8" s="1"/>
  <c r="AU108" i="7"/>
  <c r="AW59" i="7"/>
  <c r="AX61" i="7"/>
  <c r="AY61" i="7" s="1"/>
  <c r="AX62" i="7"/>
  <c r="AY62" i="7" s="1"/>
  <c r="AX63" i="7"/>
  <c r="AY63" i="7" s="1"/>
  <c r="AX60" i="7" l="1"/>
  <c r="AY60" i="7" s="1"/>
  <c r="AX59" i="7"/>
  <c r="AY59" i="7" s="1"/>
  <c r="E65" i="9"/>
  <c r="BM116" i="8"/>
  <c r="C67" i="9"/>
  <c r="AW108" i="7"/>
  <c r="C66" i="9"/>
  <c r="C68" i="9" s="1"/>
  <c r="BP67" i="8"/>
  <c r="E67" i="9" s="1"/>
  <c r="CD67" i="8"/>
  <c r="CD68" i="8" s="1"/>
  <c r="CC67" i="8"/>
  <c r="CC68" i="8" s="1"/>
  <c r="CB67" i="8"/>
  <c r="CB68" i="8" s="1"/>
  <c r="CA67" i="8"/>
  <c r="CA68" i="8" s="1"/>
  <c r="BN59" i="7"/>
  <c r="BN60" i="7" s="1"/>
  <c r="BM59" i="7"/>
  <c r="BM60" i="7" s="1"/>
  <c r="BL59" i="7"/>
  <c r="BL60" i="7" s="1"/>
  <c r="BK59" i="7"/>
  <c r="BK60" i="7" s="1"/>
  <c r="AZ59" i="7" l="1"/>
  <c r="E66" i="9" s="1"/>
  <c r="AP34" i="9"/>
  <c r="AO34" i="9"/>
  <c r="AQ34" i="9"/>
  <c r="AN34" i="9"/>
  <c r="AR34" i="9" l="1"/>
  <c r="AQ35" i="9" s="1"/>
  <c r="AP35" i="9" l="1"/>
  <c r="AN35" i="9"/>
  <c r="AO35" i="9"/>
</calcChain>
</file>

<file path=xl/comments1.xml><?xml version="1.0" encoding="utf-8"?>
<comments xmlns="http://schemas.openxmlformats.org/spreadsheetml/2006/main">
  <authors>
    <author>HP</author>
  </authors>
  <commentList>
    <comment ref="AT55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U55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AV55" authorId="0">
      <text>
        <r>
          <rPr>
            <b/>
            <sz val="8"/>
            <color indexed="81"/>
            <rFont val="Tahoma"/>
            <family val="2"/>
          </rPr>
          <t xml:space="preserve">Nota de cada alumno(a) al 60 % de exigencia. 
</t>
        </r>
      </text>
    </comment>
    <comment ref="AW55" authorId="0">
      <text>
        <r>
          <rPr>
            <b/>
            <sz val="8"/>
            <color indexed="81"/>
            <rFont val="Tahoma"/>
            <family val="2"/>
          </rPr>
          <t>Nivel alcanzado por cada alumno(a), según el total de puntos. Puntaje de corte: 
=&lt;25%, NIVEL BAJO (B)
=&lt;50%, NIVEL MEDIO BAJO (MB)
=&lt;75%, NIVEL MEDIO ALTO (MA) 
=&lt;100%, NIVEL ALTO (A)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BJ63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K63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BL63" authorId="0">
      <text>
        <r>
          <rPr>
            <b/>
            <sz val="8"/>
            <color indexed="81"/>
            <rFont val="Tahoma"/>
            <family val="2"/>
          </rPr>
          <t xml:space="preserve">Nota de cada alumno(a) al 60 % de exigencia. 
</t>
        </r>
      </text>
    </comment>
    <comment ref="BM63" authorId="0">
      <text>
        <r>
          <rPr>
            <b/>
            <sz val="8"/>
            <color indexed="81"/>
            <rFont val="Tahoma"/>
            <family val="2"/>
          </rPr>
          <t>Nivel alcanzado por cada alumno(a), según el total de puntos. Puntaje de corte: 
=&lt;25%, NIVEL BAJO (B)
=&lt;50%, NIVEL MEDIO BAJO (MB)
=&lt;75%, NIVEL MEDIO ALTO (MA) 
=&lt;100%, NIVEL ALTO (A)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<sst xmlns="http://schemas.openxmlformats.org/spreadsheetml/2006/main" count="552" uniqueCount="288">
  <si>
    <t>A</t>
  </si>
  <si>
    <t>Curso</t>
  </si>
  <si>
    <t>P</t>
  </si>
  <si>
    <t>Fecha</t>
  </si>
  <si>
    <t>Nº</t>
  </si>
  <si>
    <t>Nº de alumnos presentes</t>
  </si>
  <si>
    <t>Puntaje corte nota 4,0</t>
  </si>
  <si>
    <t>Nª de alumnos del curso</t>
  </si>
  <si>
    <t>Identificación del Alumno</t>
  </si>
  <si>
    <t>Nª de alummos ausentes</t>
  </si>
  <si>
    <t>Nivel</t>
  </si>
  <si>
    <t>Escuela</t>
  </si>
  <si>
    <t>Nota</t>
  </si>
  <si>
    <t>Total</t>
  </si>
  <si>
    <t>RBD</t>
  </si>
  <si>
    <t>EQUIPO DE MEDICION, UNIDAD SEP DEM PTO. MONTT</t>
  </si>
  <si>
    <t>equipo.medicion.sep@gmail.com</t>
  </si>
  <si>
    <t>TOTAL PJE</t>
  </si>
  <si>
    <t>% LOGRO</t>
  </si>
  <si>
    <t>Clave</t>
  </si>
  <si>
    <t>B</t>
  </si>
  <si>
    <t>C</t>
  </si>
  <si>
    <t>D</t>
  </si>
  <si>
    <t>Pje. máx.</t>
  </si>
  <si>
    <t>Prom.</t>
  </si>
  <si>
    <t>Prom. %</t>
  </si>
  <si>
    <t>Nº total de Als.</t>
  </si>
  <si>
    <t>% total de Als.</t>
  </si>
  <si>
    <t>Porcentaje de logro del grupo de curso por PREGUNTA</t>
  </si>
  <si>
    <t>Pgta.</t>
  </si>
  <si>
    <t>Estado:           Presente (p o P) Ausente (a o A)</t>
  </si>
  <si>
    <t xml:space="preserve"> </t>
  </si>
  <si>
    <t>Nº y % Als. Nvl. B</t>
  </si>
  <si>
    <t>Nº y % Als. Nvl. MB</t>
  </si>
  <si>
    <t>Nº y Als. Nvl. MA</t>
  </si>
  <si>
    <t>Nº y Als. Nvl. A</t>
  </si>
  <si>
    <t>Matemática</t>
  </si>
  <si>
    <t xml:space="preserve">Cs Naturales </t>
  </si>
  <si>
    <t>Historia y Soc.</t>
  </si>
  <si>
    <t>Objetivo de Aprendizaje</t>
  </si>
  <si>
    <t>Puntaje Obtenido por item</t>
  </si>
  <si>
    <t>Áb</t>
  </si>
  <si>
    <t>Sumatoria del grupo de curso por PREGUNTA</t>
  </si>
  <si>
    <t>Áb: pregunta abierta</t>
  </si>
  <si>
    <t>NIVEL CURSO</t>
  </si>
  <si>
    <t>Habilidad</t>
  </si>
  <si>
    <t>Porcentaje de logro del grupo de curso por EJE</t>
  </si>
  <si>
    <t>Porcentaje de logro del grupo de curso por HABILIDAD</t>
  </si>
  <si>
    <t>NIVELES DE DESEMPEÑO POR EJES</t>
  </si>
  <si>
    <t>Cs. de la Vida</t>
  </si>
  <si>
    <t>Cs. Físicas y Químicas</t>
  </si>
  <si>
    <t>CANTIDAD Y PORCENTAJE DE ESTUDIANTES DISTRIBUIDOS SEGÚN NIVELES DE DESEMPEÑO POR EJE</t>
  </si>
  <si>
    <t>% Logro</t>
  </si>
  <si>
    <t>Cs. de la Vida: Cuerpo humano y Salud</t>
  </si>
  <si>
    <t xml:space="preserve"> Ciencias de la Tierra y
el Universo</t>
  </si>
  <si>
    <t>Eje</t>
  </si>
  <si>
    <t>Porcentaje de logro del grupo de curso por OBJETIVO DE APRENDIZAJE</t>
  </si>
  <si>
    <t>1) Reconocer.</t>
  </si>
  <si>
    <t>2) Interpretar.</t>
  </si>
  <si>
    <t>3) Identificar.</t>
  </si>
  <si>
    <t>4) Predecir.</t>
  </si>
  <si>
    <t>5) Analizar.</t>
  </si>
  <si>
    <t>6) Formular Preguntas.</t>
  </si>
  <si>
    <t>7) Concluir.</t>
  </si>
  <si>
    <t>8) Explicar.</t>
  </si>
  <si>
    <t>1) Describir la distribución del agua dulce y salada en la Tierra, considerando océanos, glaciares, ríos y lagos, aguas subterráneas, nubes, vapor de agua, etc. y comparar sus volúmenes, reconociendo la escasez relativa de agua dulce.</t>
  </si>
  <si>
    <t>2) Describir las características de los océanos y lagos:
• Variación de temperatura, luminosidad y presión en relación a la profundidad.
• Diversidad de flora y fauna
• Movimiento de las aguas, como olas, mareas, corrientes (El Niño y Humboldt).</t>
  </si>
  <si>
    <t>3) Investigar y explicar efectos positivos y negativos de la actividad humana en los océanos, lagos, ríos, glaciares, entre otros, proponiendo acciones de protección de las reservas hídricas en Chile y comunicando sus resultados.</t>
  </si>
  <si>
    <t>4) Reconocer y explicar que los seres vivos están formados poruna o más células y que estas se organizan en tejidos, órganos y sistemas.</t>
  </si>
  <si>
    <t>6) Analizar el consumo de alimento diario (variedad, tamaño y frecuencia de porciones), reconociendo que los alimentos son necesarios para el crecimiento, la reparación, el desarrollo y el movimiento del cuerpo.</t>
  </si>
  <si>
    <t>7) Explicar la función de transporte del sistema circulatorio (sustancias alimenticias y oxígeno y dióxido de carbono), identificando sus estructuras básicas (corazón, vasos sanguíneos y sangre).</t>
  </si>
  <si>
    <t>8) Explicar por medio de modelos la respiración (inspiración-espiración intercambio de oxígeno y dióxido de carbono), identificando las estructuras básicas del sistema respiratorio (nariz, tráquea, bronquios, alveolos, pulmones).</t>
  </si>
  <si>
    <t>9) Investigar en diversas fuentes y comunicar los efectos nocivos que produce el cigarrillo (humo del tabaco) en el sistema respiratorio y circulatorio.</t>
  </si>
  <si>
    <t>10) Investigar e identificar algunos microorganismos beneficiosos y dañinos para la salud (bacterias, virus y hongos), y proponer medidas de cuidado e higiene del cuerpo.</t>
  </si>
  <si>
    <t>11) Reconocer los cambios que experimenta la energía eléctrica de una forma a otra (eléctricaa calórica, sonora, lumínica, etc.) e investigar los principales aportes de científicos en su estudio a través del tiempo.</t>
  </si>
  <si>
    <t>12) Construir un circuito eléctrico simple (cable, ampolleta, interruptor y pila), usándolo para resolver problemas cotidianos y explicar su funcionamiento.</t>
  </si>
  <si>
    <t>13) Observar y distinguir, por medio de la investigación experimental, los materiales conductores (cobre y aluminio) y aisladores (plásticos y goma) de electricidad, relacionándolos con la manipulación segura de artefactos tecnológicos ycircuitos eléctricos domiciliarios.</t>
  </si>
  <si>
    <t>14) Explicar la importancia de la energía eléctrica en la vida cotidiana y proponer medidas para promover su ahorro y uso responsable.</t>
  </si>
  <si>
    <t>1) Ciencias de la Tierra y el Universo</t>
  </si>
  <si>
    <t>2) Ciencias de la Vida</t>
  </si>
  <si>
    <t>3) Ciencias de la vida: Cuerpo humano y salud</t>
  </si>
  <si>
    <t>4) Ciencias Físicas y Químicas</t>
  </si>
  <si>
    <t>Nº y % Als. distribuidos según niveles de desempeño</t>
  </si>
  <si>
    <t>5) Identificar y describir por medio de modelos las estructuras básicas del sistema digestivo (boca, esófago, estómago, hígado, intestino delgado, intestino grueso) y sus funciones en la digestión, la absorción de alimentos y la eliminación de desechos.</t>
  </si>
  <si>
    <t>Puntaje ideal</t>
  </si>
  <si>
    <t>5° básico C</t>
  </si>
  <si>
    <t>dif</t>
  </si>
  <si>
    <t>cuad</t>
  </si>
  <si>
    <t>suma</t>
  </si>
  <si>
    <t>Bajo (B)</t>
  </si>
  <si>
    <t>Medio Bajo (MB)</t>
  </si>
  <si>
    <t>Medio Alto (MA)</t>
  </si>
  <si>
    <t>Alto (A)</t>
  </si>
  <si>
    <t>9) Clasificar.</t>
  </si>
  <si>
    <t>Vaciado de resultados PRUEBA DE DIAGNÓSTICO, Cs NATURALES 5º básico C, 2015</t>
  </si>
  <si>
    <t>CANTIDAD Y PORCENTAJE DE ESTUDIANTES DISTRIBUIDOS SEGÚN EJES Y NIVELES DE DESEMPEÑO</t>
  </si>
  <si>
    <t>Establecimiento</t>
  </si>
  <si>
    <t>Nº pregunta</t>
  </si>
  <si>
    <t>Promedio</t>
  </si>
  <si>
    <t>Total Alumnos de los cursos (matrícula real)</t>
  </si>
  <si>
    <t>Total Alumnos presentes</t>
  </si>
  <si>
    <r>
      <t xml:space="preserve">Bajo (B)                  </t>
    </r>
    <r>
      <rPr>
        <b/>
        <sz val="14"/>
        <color indexed="30"/>
        <rFont val="Calibri"/>
        <family val="2"/>
      </rPr>
      <t>[0 - 25%]</t>
    </r>
  </si>
  <si>
    <r>
      <t xml:space="preserve">Medio Bajo (B)     </t>
    </r>
    <r>
      <rPr>
        <b/>
        <sz val="14"/>
        <color indexed="30"/>
        <rFont val="Calibri"/>
        <family val="2"/>
      </rPr>
      <t>[26 - 50%]</t>
    </r>
  </si>
  <si>
    <r>
      <t xml:space="preserve">Medio Alto (MA)   </t>
    </r>
    <r>
      <rPr>
        <b/>
        <sz val="14"/>
        <color indexed="30"/>
        <rFont val="Calibri"/>
        <family val="2"/>
      </rPr>
      <t>[51- 75%]</t>
    </r>
  </si>
  <si>
    <t>EJE1</t>
  </si>
  <si>
    <t>EJE2</t>
  </si>
  <si>
    <t>EJE3</t>
  </si>
  <si>
    <t>EJE4</t>
  </si>
  <si>
    <t>HAB1</t>
  </si>
  <si>
    <t>HAB2</t>
  </si>
  <si>
    <t>HAB3</t>
  </si>
  <si>
    <t>HAB4</t>
  </si>
  <si>
    <t>HAB5</t>
  </si>
  <si>
    <t>HAB6</t>
  </si>
  <si>
    <t>HAB7</t>
  </si>
  <si>
    <t>HAB8</t>
  </si>
  <si>
    <t>HAB9</t>
  </si>
  <si>
    <r>
      <t xml:space="preserve">Alto (A)             </t>
    </r>
    <r>
      <rPr>
        <b/>
        <sz val="14"/>
        <color indexed="30"/>
        <rFont val="Calibri"/>
        <family val="2"/>
      </rPr>
      <t xml:space="preserve">  [76- 100%]</t>
    </r>
  </si>
  <si>
    <t>4A</t>
  </si>
  <si>
    <t>Pgtas.</t>
  </si>
  <si>
    <t>Objetivos de Aprendizaje</t>
  </si>
  <si>
    <t>4B</t>
  </si>
  <si>
    <t>1 a 3</t>
  </si>
  <si>
    <t>4C</t>
  </si>
  <si>
    <t>4 y 5</t>
  </si>
  <si>
    <t>OA1</t>
  </si>
  <si>
    <t>OA2</t>
  </si>
  <si>
    <t>OA3</t>
  </si>
  <si>
    <t>OA4</t>
  </si>
  <si>
    <t>OA5</t>
  </si>
  <si>
    <t>OA6</t>
  </si>
  <si>
    <t>OA7</t>
  </si>
  <si>
    <t>OA8</t>
  </si>
  <si>
    <t>OA9</t>
  </si>
  <si>
    <t>OA10</t>
  </si>
  <si>
    <t>OA11</t>
  </si>
  <si>
    <t>OA12</t>
  </si>
  <si>
    <t>OA13</t>
  </si>
  <si>
    <t>OA14</t>
  </si>
  <si>
    <t>6 y 7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</si>
  <si>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</si>
  <si>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</si>
  <si>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</si>
  <si>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</si>
  <si>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</si>
  <si>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</si>
  <si>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</si>
  <si>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</si>
  <si>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</si>
  <si>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</si>
  <si>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</si>
  <si>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</si>
  <si>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</si>
  <si>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</si>
  <si>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</si>
  <si>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</si>
  <si>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</si>
  <si>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</si>
  <si>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</si>
  <si>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</si>
  <si>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</si>
  <si>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</si>
  <si>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</si>
  <si>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</si>
  <si>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</si>
  <si>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8 y 9</t>
  </si>
  <si>
    <t>G</t>
  </si>
  <si>
    <t>Nº y % Als. Nvl. BAJO</t>
  </si>
  <si>
    <t>Nº y % Als. Nvl. MEDIO BAJO</t>
  </si>
  <si>
    <t>Nº y Als. Nvl. MEDIO ALTO</t>
  </si>
  <si>
    <t>Nº y Als. Nvl. ALTO</t>
  </si>
  <si>
    <t>Ejes</t>
  </si>
  <si>
    <t>1) Ciencias de la vida</t>
  </si>
  <si>
    <t>2) Ciencias de la vida: Cuerpo humano y salud</t>
  </si>
  <si>
    <t>3) Ciencias Físicas y Químicas</t>
  </si>
  <si>
    <t>4) Ciencias de la Tierra y el Universo</t>
  </si>
  <si>
    <t>Habilidades</t>
  </si>
  <si>
    <t>2) Interpretar</t>
  </si>
  <si>
    <t>RENDIMIENTO POR CURSO</t>
  </si>
  <si>
    <t>CURSO</t>
  </si>
  <si>
    <t>PROMEDIO % LOGRO</t>
  </si>
  <si>
    <t>PROMEDIO NOTA</t>
  </si>
  <si>
    <t>DESVIACION ESTANDAR DE NOTAS</t>
  </si>
  <si>
    <t>Promedio del nivel</t>
  </si>
  <si>
    <t>INFORME GLOBAL, DIAGNÓSTICO CIENCIAS NATURALES, QUINTO(S) BASICO(S) 2015</t>
  </si>
  <si>
    <t>5º Básico B</t>
  </si>
  <si>
    <t>5º Básico C</t>
  </si>
  <si>
    <t>5º Básico A</t>
  </si>
  <si>
    <t>PROMEDIO POR HABILIDADES, DIAGNÓSTICO QUINTO BÁSICO AÑO 2015</t>
  </si>
  <si>
    <t>PROMEDIO POR EJES, DIAGNÓSTICO  QUINTO BASICO AÑO 2015</t>
  </si>
  <si>
    <t>PROMEDIO POR OBJETIVOS DE APREDIZAJE, DIAGNÓSTICO QUINTO BASICO AÑO 2015</t>
  </si>
  <si>
    <t>5A</t>
  </si>
  <si>
    <t>5B</t>
  </si>
  <si>
    <t>5C</t>
  </si>
  <si>
    <t>2) Describir las características de los océanos y lagos: • Variación de temperatura, luminosidad y presión en relación a la profundidad • Diversidad de flora y fauna • Movimiento de las aguas, como olas, mareas, corrientes (El Niño y Humboldt).</t>
  </si>
  <si>
    <t>10 a 12</t>
  </si>
  <si>
    <t>13 a 15</t>
  </si>
  <si>
    <t>17 a 19</t>
  </si>
  <si>
    <t>20 a 22</t>
  </si>
  <si>
    <t>23 y 24</t>
  </si>
  <si>
    <t>25 a 27</t>
  </si>
  <si>
    <t>4 a 7</t>
  </si>
  <si>
    <t>8 a 19</t>
  </si>
  <si>
    <t>20 a 28</t>
  </si>
  <si>
    <t>1) Reconocer</t>
  </si>
  <si>
    <t>3) Identificar</t>
  </si>
  <si>
    <t>4) Predecir</t>
  </si>
  <si>
    <t>5) Analizar</t>
  </si>
  <si>
    <t>6) Formular preguntas</t>
  </si>
  <si>
    <t>7) Concluir</t>
  </si>
  <si>
    <t>8) Explicar</t>
  </si>
  <si>
    <t>9) Clasificar</t>
  </si>
  <si>
    <t>1; 3 a 6; 9, 12, 19, 24 y 25</t>
  </si>
  <si>
    <t>7, 9, 13, 15, 16; 21 a 23</t>
  </si>
  <si>
    <t>8, 11 y 28</t>
  </si>
  <si>
    <t>14 a 26</t>
  </si>
  <si>
    <t>% logro por preguntas, 5tos. Básico</t>
  </si>
  <si>
    <t>P26</t>
  </si>
  <si>
    <t>P27</t>
  </si>
  <si>
    <t>P28</t>
  </si>
  <si>
    <t>Vaciado de resultados PRUEBA DE DIAGNÓSTICO, Cs NATURALES 5º básico A, 2016</t>
  </si>
  <si>
    <t>EQUIPO DE MEDICION, ESCUELA LAS CAMELIAS</t>
  </si>
  <si>
    <t>Reconocer y explicar que los seres vivos están formados por una o más células y que estas se organizan en tejidos, órganos y sistemas.</t>
  </si>
  <si>
    <t>IDENTIFICA</t>
  </si>
  <si>
    <t>identifican</t>
  </si>
  <si>
    <t>reconocen</t>
  </si>
  <si>
    <t>Identifican</t>
  </si>
  <si>
    <t>Relacionan</t>
  </si>
  <si>
    <t>Reconocen</t>
  </si>
  <si>
    <t>relacionan</t>
  </si>
  <si>
    <t>Explican</t>
  </si>
  <si>
    <t>Escuela las camelias</t>
  </si>
  <si>
    <t>marzo</t>
  </si>
  <si>
    <t>ALIANTE GONZÁLEZ BRYAN GLADIMIR</t>
  </si>
  <si>
    <t>ALMONACID BURGOS NICOLÁS ANDRÉS</t>
  </si>
  <si>
    <t>ANTIÑIRE URIBE BRANDON DENNIS</t>
  </si>
  <si>
    <t>ARGEL BUSTAMANTE MARÍA JOSÉ CATALINA</t>
  </si>
  <si>
    <t>BARRIA SILVA RODRIGO ALEXIS</t>
  </si>
  <si>
    <t>CAMPOS MORALES YAHEL SARAI</t>
  </si>
  <si>
    <t>CARRASCO MENESES TOMAS NICOLAS</t>
  </si>
  <si>
    <t>CHACANO GONZÁLEZ BÁRBARA CONSTANZA</t>
  </si>
  <si>
    <t>GATICA COMICHEO KRISNA BELÉN</t>
  </si>
  <si>
    <t>GÓMEZ ARAUZ ESCARLETT MICHEL</t>
  </si>
  <si>
    <t>GONZÁLEZ ÁLVAREZ ANELIS ANDREA</t>
  </si>
  <si>
    <t>LEVIE ANGEL ANASTASIA DENISE</t>
  </si>
  <si>
    <t>MANSILLA MANSILLA ROMINA SCARLETT</t>
  </si>
  <si>
    <t>MANSILLA VERGARA RAÚL ANDRÉS</t>
  </si>
  <si>
    <t>MARDONES MEZA VALESKA ALONDRA</t>
  </si>
  <si>
    <t>MARDONES OJEDA SOLANCH BEDSABE</t>
  </si>
  <si>
    <t>MÁRQUEZ AGUILAR ROBERT BAYRON ELISEO</t>
  </si>
  <si>
    <t>MARTÍNEZ CIFUENTES CONSTANZA JAVIERA</t>
  </si>
  <si>
    <t>MILLACHEO OSORIO LUIS ANGEL</t>
  </si>
  <si>
    <t>MILLATUREO FUENTEALBA GABRIEL ALEJANDRO</t>
  </si>
  <si>
    <t>MONTIEL ANDRADE PATRICIA ESTEFANÍA</t>
  </si>
  <si>
    <t>MUÑOZ NAVARRO YARELLA LEONOR</t>
  </si>
  <si>
    <t>NARVÁEZ ZÚÑIGA VIVIAN ANNAIS</t>
  </si>
  <si>
    <t>OJEDA VARGAS PATRICIO ALEJANDRO</t>
  </si>
  <si>
    <t>OTEY TRUJILLO YASMIN VICTORIA</t>
  </si>
  <si>
    <t>PIUCOL OYARZO YORDAN BASTIÁN</t>
  </si>
  <si>
    <t>RIQUELME CAUCAU CONSTANZA ABIGAIL</t>
  </si>
  <si>
    <t>RIVERA UNQUÉN BENJAMIN NICOLAS</t>
  </si>
  <si>
    <t>RODRÍGUEZ SOTO BRUCE EDWARD ELMER</t>
  </si>
  <si>
    <t>SILVA PERALTA ÁNGELO ALEXANDER</t>
  </si>
  <si>
    <t>SOTO UNQUÉN MÁXIMO ALEJANDRO</t>
  </si>
  <si>
    <t>TÉLLEZ TORO NELSON JAVIER</t>
  </si>
  <si>
    <t>URIBE MAYORGA JOHSUA ALEJANDRO</t>
  </si>
  <si>
    <t>VALENZUELA DÍAZ JUAN PABLO</t>
  </si>
  <si>
    <t>VARGAS OJEDA GABRIEL IGNACIO</t>
  </si>
  <si>
    <t>VARGAS RODRÍGUEZ ARIATNA MONSERRATH</t>
  </si>
  <si>
    <t>VELASQUEZ VELÁSQUEZ YERAL ALEXANDER</t>
  </si>
  <si>
    <t>VIDAL ULE YESSENIA BELÉN</t>
  </si>
  <si>
    <t>Identificar y describir, por medio de modelos, las estructuras básicas del sistema digestivo (boca, esófago,
estómago, hígado, intestino delgado, intestino grueso, recto y ano) y sus funciones en la digestión, la
absorción de alimentos y la eliminación de desechos.</t>
  </si>
  <si>
    <t>Explicar, por medio de modelos, la respiración (inspiración-espiración intercambio de oxígeno y dióxido de
carbono), identificando las estructuras básicas del sistema respiratorio (nariz, tráquea, bronquios, alvéolos,
pulmones).</t>
  </si>
  <si>
    <t>Explicar la función de transporte del sistema circulatorio (sustancias alimenticias, oxígeno y dióxido de
carbono), identificando sus estructuras básicas (corazón, vasos sanguíneos y sangre).</t>
  </si>
  <si>
    <t>Analizar el consumo de alimento diario (variedad, tamaño y frecuencia de porciones), reconociendo los
alimentos para el crecimiento, la reparación, el desarrollo y el movimiento del cuerpo.</t>
  </si>
  <si>
    <t>Investigar e identificar algunos microorganismos beneficiosos y dañinos para la salud (bacterias, virus y
hongos), y proponer medidas de cuidado e higiene del cuerpo.</t>
  </si>
  <si>
    <t>Investigar en diversas fuentes y comunicar los efectos nocivos que produce el cigarrillo (humo del tabaco) en
los sistemas respiratorio y circulatorio.</t>
  </si>
  <si>
    <t>Reconocer los cambios que experimenta la energía eléctrica al pasar de una forma a otra (eléctrica a calórica,
sonora, lumínica, etc.) e investigar los principales aportes de los científicos en su estudio a lo largo del tiempo.</t>
  </si>
  <si>
    <t>Construir un circuito eléctrico simple (cable, ampolleta, interruptor y pila), usarlo para resolver problemas
cotidianos y explicar su funcionamiento.</t>
  </si>
  <si>
    <t>Observar y distinguir, por medio de la investigación experimental, los materiales conductores (cobre y
aluminio) y aisladores (plásticos y goma) de electricidad, relacionándolos con la manipulación segura de
artefactos tecnológicos y circuitos eléctricos domiciliarios.</t>
  </si>
  <si>
    <t>Explicar la importancia de la energía eléctrica en la vida cotidiana y proponer medidas para promover su
ahorro y su uso responsable.</t>
  </si>
  <si>
    <t>Describir la distribución del agua dulce y salada en la Tierra, considerando océanos, glaciares, ríos y lagos,
aguas subterráneas, nubes, vapor de agua, etc., y comparar sus volúmenes, reconociendo la escasez relativa de
agua dulce</t>
  </si>
  <si>
    <t>Analizar y describir las características de los océanos y lagos:
› Variación de temperatura, luminosidad y presión en relación con la profundidad.
› Diversidad de flora y fauna.
› Movimiento de las aguas, como olas, mareas, corrientes (El Niño y Humboldt).</t>
  </si>
  <si>
    <t>cs. De la vida</t>
  </si>
  <si>
    <t>cs. Física y química</t>
  </si>
  <si>
    <t>cs de la vida; cuerpo humano y salud</t>
  </si>
  <si>
    <t>cs de la tierra y el universo</t>
  </si>
  <si>
    <t>5° básico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</si>
</sst>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\ * #,##0.00_-;\-&quot;$&quot;\ * #,##0.00_-;_-&quot;$&quot;\ * &quot;-&quot;??_-;_-@_-"/>
    <numFmt numFmtId="164" formatCode="0.0"/>
    <numFmt numFmtId="165" formatCode="0.0%"/>
    <numFmt numFmtId="166" formatCode="0.0000%"/>
    <numFmt numFmtId="167" formatCode="0.000000"/>
  </numFmts>
  <fonts count="69" x14ac:knownFonts="1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18"/>
      <name val="Arial"/>
      <family val="2"/>
    </font>
    <font>
      <u/>
      <sz val="11"/>
      <color indexed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4"/>
      <name val="Arial"/>
      <family val="2"/>
    </font>
    <font>
      <b/>
      <sz val="8"/>
      <color indexed="9"/>
      <name val="Arial"/>
      <family val="2"/>
    </font>
    <font>
      <sz val="10"/>
      <color indexed="15"/>
      <name val="Arial"/>
      <family val="2"/>
    </font>
    <font>
      <sz val="10"/>
      <name val="Arial"/>
      <family val="2"/>
    </font>
    <font>
      <sz val="8"/>
      <color indexed="15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sz val="9.5"/>
      <name val="Arial"/>
      <family val="2"/>
    </font>
    <font>
      <b/>
      <sz val="11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color rgb="FF002060"/>
      <name val="Arial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sz val="9"/>
      <color rgb="FF00B0F0"/>
      <name val="Arial"/>
      <family val="2"/>
    </font>
    <font>
      <sz val="16"/>
      <color theme="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8"/>
      <color theme="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name val="Arial"/>
      <family val="2"/>
    </font>
    <font>
      <b/>
      <sz val="12"/>
      <name val="Calibri"/>
      <family val="2"/>
      <scheme val="minor"/>
    </font>
    <font>
      <b/>
      <sz val="14"/>
      <color indexed="9"/>
      <name val="Arial"/>
      <family val="2"/>
    </font>
    <font>
      <b/>
      <sz val="13"/>
      <color indexed="9"/>
      <name val="Arial"/>
      <family val="2"/>
    </font>
    <font>
      <sz val="13"/>
      <color indexed="9"/>
      <name val="Arial"/>
      <family val="2"/>
    </font>
    <font>
      <sz val="12"/>
      <color theme="1"/>
      <name val="Arial"/>
      <family val="2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indexed="30"/>
      <name val="Calibri"/>
      <family val="2"/>
    </font>
    <font>
      <sz val="14"/>
      <name val="Calibri"/>
      <family val="2"/>
      <scheme val="minor"/>
    </font>
    <font>
      <b/>
      <sz val="10"/>
      <color theme="0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4"/>
      <color indexed="9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5"/>
      <color theme="1"/>
      <name val="Arial"/>
      <family val="2"/>
    </font>
    <font>
      <sz val="16"/>
      <color indexed="9"/>
      <name val="Arial"/>
      <family val="2"/>
    </font>
    <font>
      <b/>
      <sz val="13"/>
      <color theme="1"/>
      <name val="Arial"/>
      <family val="2"/>
    </font>
    <font>
      <sz val="15"/>
      <color theme="0"/>
      <name val="Arial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F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</cellStyleXfs>
  <cellXfs count="591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1" fontId="2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 vertical="distributed" wrapText="1"/>
    </xf>
    <xf numFmtId="0" fontId="0" fillId="0" borderId="0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5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6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/>
    </xf>
    <xf numFmtId="0" fontId="7" fillId="0" borderId="0" xfId="1" applyFont="1" applyAlignment="1" applyProtection="1">
      <alignment horizontal="center"/>
    </xf>
    <xf numFmtId="0" fontId="10" fillId="0" borderId="0" xfId="0" applyFont="1">
      <alignment vertical="center"/>
    </xf>
    <xf numFmtId="0" fontId="11" fillId="0" borderId="0" xfId="0" applyNumberFormat="1" applyFont="1" applyFill="1" applyAlignment="1">
      <alignment horizontal="center"/>
    </xf>
    <xf numFmtId="0" fontId="4" fillId="0" borderId="1" xfId="0" applyNumberFormat="1" applyFont="1" applyFill="1" applyBorder="1" applyAlignment="1">
      <alignment wrapText="1"/>
    </xf>
    <xf numFmtId="0" fontId="4" fillId="0" borderId="5" xfId="0" applyNumberFormat="1" applyFont="1" applyFill="1" applyBorder="1" applyAlignment="1">
      <alignment wrapText="1"/>
    </xf>
    <xf numFmtId="0" fontId="4" fillId="0" borderId="0" xfId="0" applyFont="1">
      <alignment vertical="center"/>
    </xf>
    <xf numFmtId="0" fontId="4" fillId="0" borderId="0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>
      <alignment horizontal="center"/>
      <protection locked="0"/>
    </xf>
    <xf numFmtId="0" fontId="12" fillId="0" borderId="5" xfId="0" applyNumberFormat="1" applyFont="1" applyFill="1" applyBorder="1" applyAlignment="1">
      <alignment horizontal="center" wrapText="1"/>
    </xf>
    <xf numFmtId="0" fontId="14" fillId="0" borderId="5" xfId="0" applyNumberFormat="1" applyFont="1" applyFill="1" applyBorder="1" applyAlignment="1">
      <alignment horizontal="left" wrapText="1"/>
    </xf>
    <xf numFmtId="0" fontId="14" fillId="0" borderId="0" xfId="0" applyNumberFormat="1" applyFont="1" applyFill="1" applyBorder="1" applyAlignment="1">
      <alignment horizontal="left" wrapTex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2" fillId="0" borderId="0" xfId="0" applyNumberFormat="1" applyFont="1" applyFill="1" applyBorder="1" applyAlignment="1">
      <alignment vertical="distributed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Border="1">
      <alignment vertical="center"/>
    </xf>
    <xf numFmtId="164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Alignment="1"/>
    <xf numFmtId="0" fontId="0" fillId="0" borderId="2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1" fontId="3" fillId="0" borderId="3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wrapText="1"/>
    </xf>
    <xf numFmtId="0" fontId="27" fillId="0" borderId="0" xfId="0" applyFont="1">
      <alignment vertical="center"/>
    </xf>
    <xf numFmtId="1" fontId="0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12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8" fillId="0" borderId="0" xfId="0" applyNumberFormat="1" applyFont="1" applyFill="1" applyBorder="1" applyAlignment="1">
      <alignment vertical="center" wrapText="1"/>
    </xf>
    <xf numFmtId="0" fontId="29" fillId="0" borderId="0" xfId="0" applyNumberFormat="1" applyFont="1" applyFill="1" applyBorder="1" applyAlignment="1">
      <alignment vertical="center" wrapText="1"/>
    </xf>
    <xf numFmtId="0" fontId="30" fillId="0" borderId="0" xfId="0" applyNumberFormat="1" applyFont="1" applyFill="1" applyBorder="1" applyAlignment="1">
      <alignment vertical="center" wrapText="1"/>
    </xf>
    <xf numFmtId="0" fontId="31" fillId="0" borderId="0" xfId="0" applyNumberFormat="1" applyFont="1" applyFill="1" applyBorder="1" applyAlignment="1">
      <alignment vertical="center" wrapText="1"/>
    </xf>
    <xf numFmtId="0" fontId="2" fillId="0" borderId="7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distributed" wrapText="1"/>
    </xf>
    <xf numFmtId="0" fontId="24" fillId="0" borderId="0" xfId="0" applyFont="1" applyAlignment="1"/>
    <xf numFmtId="0" fontId="0" fillId="0" borderId="0" xfId="0" applyAlignment="1"/>
    <xf numFmtId="0" fontId="25" fillId="0" borderId="3" xfId="0" applyFont="1" applyBorder="1" applyAlignment="1" applyProtection="1">
      <alignment horizontal="center"/>
    </xf>
    <xf numFmtId="0" fontId="25" fillId="0" borderId="8" xfId="0" applyFont="1" applyBorder="1" applyAlignment="1" applyProtection="1">
      <alignment horizontal="center"/>
    </xf>
    <xf numFmtId="9" fontId="18" fillId="0" borderId="3" xfId="3" applyFont="1" applyBorder="1" applyAlignment="1">
      <alignment horizontal="center" vertical="distributed"/>
    </xf>
    <xf numFmtId="9" fontId="18" fillId="0" borderId="8" xfId="3" applyFont="1" applyBorder="1" applyAlignment="1">
      <alignment horizontal="center" vertical="distributed"/>
    </xf>
    <xf numFmtId="0" fontId="24" fillId="0" borderId="0" xfId="0" applyFont="1" applyFill="1" applyBorder="1" applyAlignment="1"/>
    <xf numFmtId="0" fontId="25" fillId="0" borderId="0" xfId="0" applyFont="1" applyFill="1" applyBorder="1" applyAlignment="1" applyProtection="1">
      <alignment horizontal="center"/>
    </xf>
    <xf numFmtId="9" fontId="0" fillId="0" borderId="0" xfId="3" applyFont="1" applyFill="1" applyBorder="1" applyAlignment="1">
      <alignment horizontal="center" vertical="distributed"/>
    </xf>
    <xf numFmtId="0" fontId="3" fillId="0" borderId="0" xfId="0" applyNumberFormat="1" applyFont="1" applyFill="1" applyBorder="1" applyAlignment="1">
      <alignment horizontal="center"/>
    </xf>
    <xf numFmtId="0" fontId="25" fillId="0" borderId="9" xfId="0" applyFont="1" applyBorder="1" applyAlignment="1" applyProtection="1">
      <alignment horizontal="center"/>
    </xf>
    <xf numFmtId="0" fontId="25" fillId="0" borderId="10" xfId="0" applyFont="1" applyBorder="1" applyAlignment="1" applyProtection="1">
      <alignment horizontal="center"/>
    </xf>
    <xf numFmtId="166" fontId="29" fillId="0" borderId="0" xfId="0" applyNumberFormat="1" applyFont="1" applyFill="1" applyBorder="1" applyAlignment="1">
      <alignment vertical="center" wrapText="1"/>
    </xf>
    <xf numFmtId="0" fontId="0" fillId="9" borderId="0" xfId="0" applyFill="1" applyBorder="1">
      <alignment vertical="center"/>
    </xf>
    <xf numFmtId="0" fontId="2" fillId="9" borderId="0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9" borderId="0" xfId="0" applyNumberFormat="1" applyFont="1" applyFill="1" applyBorder="1" applyAlignment="1">
      <alignment horizontal="center"/>
    </xf>
    <xf numFmtId="0" fontId="13" fillId="9" borderId="0" xfId="0" applyNumberFormat="1" applyFont="1" applyFill="1" applyBorder="1" applyAlignment="1">
      <alignment horizontal="center"/>
    </xf>
    <xf numFmtId="0" fontId="2" fillId="9" borderId="0" xfId="0" applyNumberFormat="1" applyFont="1" applyFill="1" applyBorder="1" applyAlignment="1">
      <alignment horizontal="left" vertical="distributed" wrapText="1"/>
    </xf>
    <xf numFmtId="0" fontId="19" fillId="9" borderId="0" xfId="0" applyNumberFormat="1" applyFont="1" applyFill="1" applyBorder="1" applyAlignment="1">
      <alignment vertical="center" wrapText="1"/>
    </xf>
    <xf numFmtId="0" fontId="13" fillId="9" borderId="0" xfId="0" applyNumberFormat="1" applyFont="1" applyFill="1" applyBorder="1" applyAlignment="1">
      <alignment horizontal="center" vertical="distributed"/>
    </xf>
    <xf numFmtId="0" fontId="2" fillId="9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5" fillId="9" borderId="0" xfId="0" applyFont="1" applyFill="1" applyBorder="1" applyAlignment="1" applyProtection="1">
      <alignment horizontal="center" wrapText="1"/>
    </xf>
    <xf numFmtId="0" fontId="0" fillId="9" borderId="0" xfId="0" applyFill="1">
      <alignment vertical="center"/>
    </xf>
    <xf numFmtId="0" fontId="12" fillId="9" borderId="0" xfId="0" applyFont="1" applyFill="1">
      <alignment vertical="center"/>
    </xf>
    <xf numFmtId="0" fontId="25" fillId="9" borderId="0" xfId="0" applyFont="1" applyFill="1" applyBorder="1" applyAlignment="1" applyProtection="1">
      <alignment horizontal="center" vertical="center" wrapText="1"/>
    </xf>
    <xf numFmtId="0" fontId="0" fillId="9" borderId="0" xfId="0" applyFill="1" applyBorder="1" applyAlignment="1" applyProtection="1">
      <alignment horizontal="center" vertical="distributed"/>
    </xf>
    <xf numFmtId="9" fontId="18" fillId="9" borderId="0" xfId="3" applyFont="1" applyFill="1" applyBorder="1" applyAlignment="1">
      <alignment horizontal="center" vertical="distributed"/>
    </xf>
    <xf numFmtId="0" fontId="0" fillId="9" borderId="0" xfId="0" applyNumberFormat="1" applyFont="1" applyFill="1" applyBorder="1" applyAlignment="1">
      <alignment wrapText="1"/>
    </xf>
    <xf numFmtId="0" fontId="32" fillId="9" borderId="0" xfId="0" applyFont="1" applyFill="1" applyBorder="1" applyAlignment="1" applyProtection="1">
      <alignment vertical="distributed"/>
    </xf>
    <xf numFmtId="0" fontId="25" fillId="9" borderId="0" xfId="0" applyFont="1" applyFill="1" applyBorder="1" applyAlignment="1" applyProtection="1">
      <alignment horizontal="center" vertical="distributed" wrapText="1"/>
    </xf>
    <xf numFmtId="9" fontId="13" fillId="9" borderId="0" xfId="3" applyFont="1" applyFill="1" applyBorder="1" applyAlignment="1">
      <alignment horizontal="center" vertical="distributed"/>
    </xf>
    <xf numFmtId="44" fontId="28" fillId="0" borderId="0" xfId="2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 vertical="center" wrapText="1"/>
    </xf>
    <xf numFmtId="9" fontId="2" fillId="0" borderId="3" xfId="3" applyFont="1" applyFill="1" applyBorder="1" applyAlignment="1">
      <alignment horizontal="center"/>
    </xf>
    <xf numFmtId="0" fontId="17" fillId="9" borderId="0" xfId="0" applyFont="1" applyFill="1" applyBorder="1" applyAlignment="1">
      <alignment vertical="center" textRotation="255"/>
    </xf>
    <xf numFmtId="0" fontId="20" fillId="9" borderId="0" xfId="0" applyNumberFormat="1" applyFont="1" applyFill="1" applyBorder="1" applyAlignment="1">
      <alignment vertical="center"/>
    </xf>
    <xf numFmtId="0" fontId="13" fillId="0" borderId="3" xfId="0" applyNumberFormat="1" applyFont="1" applyFill="1" applyBorder="1" applyAlignment="1">
      <alignment horizontal="center" vertical="distributed"/>
    </xf>
    <xf numFmtId="0" fontId="13" fillId="0" borderId="3" xfId="0" applyNumberFormat="1" applyFont="1" applyFill="1" applyBorder="1" applyAlignment="1">
      <alignment horizontal="center" vertical="distributed" wrapText="1"/>
    </xf>
    <xf numFmtId="0" fontId="20" fillId="3" borderId="3" xfId="0" applyNumberFormat="1" applyFont="1" applyFill="1" applyBorder="1" applyAlignment="1">
      <alignment horizontal="center"/>
    </xf>
    <xf numFmtId="0" fontId="16" fillId="0" borderId="3" xfId="0" applyNumberFormat="1" applyFont="1" applyFill="1" applyBorder="1" applyAlignment="1" applyProtection="1">
      <alignment horizontal="center"/>
      <protection locked="0"/>
    </xf>
    <xf numFmtId="0" fontId="16" fillId="0" borderId="3" xfId="0" applyNumberFormat="1" applyFont="1" applyFill="1" applyBorder="1" applyAlignment="1" applyProtection="1">
      <alignment horizontal="center"/>
    </xf>
    <xf numFmtId="0" fontId="2" fillId="4" borderId="3" xfId="0" applyNumberFormat="1" applyFont="1" applyFill="1" applyBorder="1" applyAlignment="1">
      <alignment horizontal="center"/>
    </xf>
    <xf numFmtId="0" fontId="3" fillId="4" borderId="3" xfId="0" applyNumberFormat="1" applyFont="1" applyFill="1" applyBorder="1" applyAlignment="1">
      <alignment horizontal="center"/>
    </xf>
    <xf numFmtId="0" fontId="1" fillId="5" borderId="13" xfId="0" applyNumberFormat="1" applyFont="1" applyFill="1" applyBorder="1" applyAlignment="1">
      <alignment horizontal="center" vertical="center"/>
    </xf>
    <xf numFmtId="9" fontId="1" fillId="5" borderId="10" xfId="3" applyFont="1" applyFill="1" applyBorder="1" applyAlignment="1">
      <alignment horizontal="center" vertical="center"/>
    </xf>
    <xf numFmtId="1" fontId="2" fillId="9" borderId="0" xfId="0" applyNumberFormat="1" applyFont="1" applyFill="1" applyBorder="1" applyAlignment="1">
      <alignment horizontal="center"/>
    </xf>
    <xf numFmtId="164" fontId="2" fillId="9" borderId="0" xfId="0" applyNumberFormat="1" applyFont="1" applyFill="1" applyBorder="1" applyAlignment="1">
      <alignment horizontal="center"/>
    </xf>
    <xf numFmtId="0" fontId="1" fillId="5" borderId="14" xfId="0" applyNumberFormat="1" applyFont="1" applyFill="1" applyBorder="1" applyAlignment="1">
      <alignment horizontal="center" vertical="center"/>
    </xf>
    <xf numFmtId="164" fontId="1" fillId="5" borderId="15" xfId="0" applyNumberFormat="1" applyFont="1" applyFill="1" applyBorder="1" applyAlignment="1">
      <alignment horizontal="center" vertical="center"/>
    </xf>
    <xf numFmtId="164" fontId="2" fillId="5" borderId="16" xfId="0" applyNumberFormat="1" applyFont="1" applyFill="1" applyBorder="1" applyAlignment="1">
      <alignment horizontal="center" vertical="center"/>
    </xf>
    <xf numFmtId="164" fontId="2" fillId="5" borderId="17" xfId="0" applyNumberFormat="1" applyFont="1" applyFill="1" applyBorder="1" applyAlignment="1">
      <alignment horizontal="center" vertical="center"/>
    </xf>
    <xf numFmtId="0" fontId="0" fillId="9" borderId="18" xfId="0" applyNumberFormat="1" applyFont="1" applyFill="1" applyBorder="1" applyAlignment="1">
      <alignment vertical="center" wrapText="1"/>
    </xf>
    <xf numFmtId="0" fontId="0" fillId="9" borderId="19" xfId="0" applyNumberFormat="1" applyFont="1" applyFill="1" applyBorder="1" applyAlignment="1">
      <alignment vertical="center" wrapText="1"/>
    </xf>
    <xf numFmtId="0" fontId="0" fillId="9" borderId="20" xfId="0" applyNumberFormat="1" applyFont="1" applyFill="1" applyBorder="1" applyAlignment="1">
      <alignment vertical="center" wrapText="1"/>
    </xf>
    <xf numFmtId="0" fontId="0" fillId="9" borderId="21" xfId="0" applyNumberFormat="1" applyFont="1" applyFill="1" applyBorder="1" applyAlignment="1">
      <alignment vertical="center" wrapText="1"/>
    </xf>
    <xf numFmtId="0" fontId="20" fillId="9" borderId="4" xfId="0" applyNumberFormat="1" applyFont="1" applyFill="1" applyBorder="1" applyAlignment="1">
      <alignment vertical="center"/>
    </xf>
    <xf numFmtId="0" fontId="17" fillId="9" borderId="4" xfId="0" applyFont="1" applyFill="1" applyBorder="1" applyAlignment="1">
      <alignment vertical="center" textRotation="255"/>
    </xf>
    <xf numFmtId="0" fontId="17" fillId="0" borderId="0" xfId="0" applyFont="1" applyBorder="1">
      <alignment vertical="center"/>
    </xf>
    <xf numFmtId="0" fontId="27" fillId="0" borderId="0" xfId="0" applyFont="1" applyBorder="1">
      <alignment vertical="center"/>
    </xf>
    <xf numFmtId="9" fontId="2" fillId="0" borderId="7" xfId="3" applyFont="1" applyFill="1" applyBorder="1" applyAlignment="1">
      <alignment horizontal="center"/>
    </xf>
    <xf numFmtId="0" fontId="33" fillId="14" borderId="22" xfId="0" applyNumberFormat="1" applyFont="1" applyFill="1" applyBorder="1" applyAlignment="1">
      <alignment horizontal="center" vertical="distributed"/>
    </xf>
    <xf numFmtId="0" fontId="13" fillId="0" borderId="7" xfId="0" applyNumberFormat="1" applyFont="1" applyFill="1" applyBorder="1" applyAlignment="1">
      <alignment horizontal="center" vertical="distributed"/>
    </xf>
    <xf numFmtId="0" fontId="34" fillId="9" borderId="0" xfId="0" applyFont="1" applyFill="1" applyBorder="1" applyAlignment="1" applyProtection="1">
      <alignment horizontal="center" vertical="distributed"/>
    </xf>
    <xf numFmtId="0" fontId="25" fillId="0" borderId="22" xfId="0" applyFont="1" applyBorder="1" applyAlignment="1" applyProtection="1">
      <alignment horizontal="center"/>
    </xf>
    <xf numFmtId="9" fontId="18" fillId="0" borderId="7" xfId="3" applyFont="1" applyBorder="1" applyAlignment="1">
      <alignment horizontal="center" vertical="distributed"/>
    </xf>
    <xf numFmtId="0" fontId="25" fillId="0" borderId="7" xfId="0" applyFont="1" applyBorder="1" applyAlignment="1" applyProtection="1">
      <alignment horizontal="center"/>
    </xf>
    <xf numFmtId="0" fontId="15" fillId="2" borderId="18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justify"/>
    </xf>
    <xf numFmtId="0" fontId="0" fillId="0" borderId="0" xfId="0" applyNumberFormat="1" applyFont="1" applyFill="1" applyBorder="1" applyAlignment="1">
      <alignment horizontal="center" vertical="justify" wrapText="1"/>
    </xf>
    <xf numFmtId="0" fontId="0" fillId="0" borderId="1" xfId="0" applyNumberFormat="1" applyFont="1" applyFill="1" applyBorder="1" applyAlignment="1">
      <alignment horizontal="center" vertical="justify" wrapText="1"/>
    </xf>
    <xf numFmtId="0" fontId="4" fillId="0" borderId="1" xfId="0" applyNumberFormat="1" applyFont="1" applyFill="1" applyBorder="1" applyAlignment="1">
      <alignment horizontal="center" vertical="justify" wrapText="1"/>
    </xf>
    <xf numFmtId="0" fontId="0" fillId="0" borderId="1" xfId="0" quotePrefix="1" applyNumberFormat="1" applyFont="1" applyFill="1" applyBorder="1" applyAlignment="1">
      <alignment horizontal="center" vertical="justify" wrapText="1"/>
    </xf>
    <xf numFmtId="0" fontId="17" fillId="9" borderId="0" xfId="0" applyNumberFormat="1" applyFont="1" applyFill="1" applyBorder="1" applyAlignment="1">
      <alignment horizontal="center" vertical="justify" wrapText="1"/>
    </xf>
    <xf numFmtId="0" fontId="35" fillId="0" borderId="4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 applyProtection="1">
      <alignment horizontal="center"/>
      <protection locked="0"/>
    </xf>
    <xf numFmtId="0" fontId="35" fillId="0" borderId="0" xfId="0" applyNumberFormat="1" applyFont="1" applyFill="1" applyBorder="1" applyAlignment="1" applyProtection="1">
      <alignment horizontal="center"/>
      <protection locked="0"/>
    </xf>
    <xf numFmtId="0" fontId="35" fillId="0" borderId="0" xfId="0" applyNumberFormat="1" applyFont="1" applyFill="1" applyBorder="1" applyAlignment="1">
      <alignment horizontal="center"/>
    </xf>
    <xf numFmtId="9" fontId="2" fillId="0" borderId="9" xfId="3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9" fontId="2" fillId="0" borderId="10" xfId="3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9" fontId="2" fillId="0" borderId="26" xfId="3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7" fillId="0" borderId="6" xfId="0" applyNumberFormat="1" applyFont="1" applyFill="1" applyBorder="1" applyAlignment="1">
      <alignment horizontal="center" wrapText="1"/>
    </xf>
    <xf numFmtId="0" fontId="36" fillId="0" borderId="6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Border="1" applyAlignment="1">
      <alignment horizontal="center" wrapText="1"/>
    </xf>
    <xf numFmtId="0" fontId="25" fillId="11" borderId="3" xfId="0" applyFont="1" applyFill="1" applyBorder="1" applyAlignment="1" applyProtection="1">
      <alignment horizontal="center" vertical="center" wrapText="1"/>
    </xf>
    <xf numFmtId="0" fontId="23" fillId="12" borderId="3" xfId="0" applyFont="1" applyFill="1" applyBorder="1" applyAlignment="1" applyProtection="1">
      <alignment horizontal="center" vertical="center" wrapText="1"/>
    </xf>
    <xf numFmtId="0" fontId="25" fillId="10" borderId="3" xfId="0" applyFont="1" applyFill="1" applyBorder="1" applyAlignment="1" applyProtection="1">
      <alignment horizontal="center" vertical="center" wrapText="1"/>
    </xf>
    <xf numFmtId="0" fontId="25" fillId="13" borderId="3" xfId="0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0" fillId="3" borderId="7" xfId="0" applyNumberFormat="1" applyFont="1" applyFill="1" applyBorder="1" applyAlignment="1">
      <alignment horizontal="center" vertical="center" wrapText="1"/>
    </xf>
    <xf numFmtId="0" fontId="25" fillId="0" borderId="47" xfId="0" applyFont="1" applyBorder="1" applyAlignment="1" applyProtection="1"/>
    <xf numFmtId="0" fontId="25" fillId="0" borderId="16" xfId="0" applyFont="1" applyBorder="1" applyAlignment="1" applyProtection="1"/>
    <xf numFmtId="0" fontId="25" fillId="0" borderId="0" xfId="0" applyFont="1" applyBorder="1" applyAlignment="1" applyProtection="1"/>
    <xf numFmtId="0" fontId="16" fillId="0" borderId="3" xfId="0" applyNumberFormat="1" applyFont="1" applyFill="1" applyBorder="1" applyAlignment="1">
      <alignment horizontal="center"/>
    </xf>
    <xf numFmtId="165" fontId="16" fillId="0" borderId="3" xfId="3" applyNumberFormat="1" applyFont="1" applyFill="1" applyBorder="1" applyAlignment="1">
      <alignment horizontal="center"/>
    </xf>
    <xf numFmtId="0" fontId="26" fillId="0" borderId="0" xfId="0" applyFont="1">
      <alignment vertical="center"/>
    </xf>
    <xf numFmtId="0" fontId="26" fillId="0" borderId="0" xfId="0" applyFont="1" applyFill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41" fillId="11" borderId="10" xfId="0" applyFont="1" applyFill="1" applyBorder="1" applyAlignment="1" applyProtection="1">
      <alignment horizontal="center" vertical="center" wrapText="1"/>
    </xf>
    <xf numFmtId="0" fontId="41" fillId="11" borderId="8" xfId="0" applyFont="1" applyFill="1" applyBorder="1" applyAlignment="1" applyProtection="1">
      <alignment horizontal="center" vertical="center" wrapText="1"/>
    </xf>
    <xf numFmtId="0" fontId="42" fillId="12" borderId="8" xfId="0" applyFont="1" applyFill="1" applyBorder="1" applyAlignment="1" applyProtection="1">
      <alignment horizontal="center" vertical="center" wrapText="1"/>
    </xf>
    <xf numFmtId="0" fontId="41" fillId="10" borderId="8" xfId="0" applyFont="1" applyFill="1" applyBorder="1" applyAlignment="1" applyProtection="1">
      <alignment horizontal="center" vertical="center" wrapText="1"/>
    </xf>
    <xf numFmtId="0" fontId="41" fillId="13" borderId="8" xfId="0" applyFont="1" applyFill="1" applyBorder="1" applyAlignment="1" applyProtection="1">
      <alignment horizontal="center" vertical="center" wrapText="1"/>
    </xf>
    <xf numFmtId="0" fontId="41" fillId="13" borderId="23" xfId="0" applyFont="1" applyFill="1" applyBorder="1" applyAlignment="1" applyProtection="1">
      <alignment horizontal="center" vertical="center" wrapText="1"/>
    </xf>
    <xf numFmtId="0" fontId="41" fillId="11" borderId="9" xfId="0" applyFont="1" applyFill="1" applyBorder="1" applyAlignment="1" applyProtection="1">
      <alignment horizontal="center" vertical="center" wrapText="1"/>
    </xf>
    <xf numFmtId="0" fontId="41" fillId="11" borderId="3" xfId="0" applyFont="1" applyFill="1" applyBorder="1" applyAlignment="1" applyProtection="1">
      <alignment horizontal="center" vertical="center" wrapText="1"/>
    </xf>
    <xf numFmtId="0" fontId="42" fillId="12" borderId="3" xfId="0" applyFont="1" applyFill="1" applyBorder="1" applyAlignment="1" applyProtection="1">
      <alignment horizontal="center" vertical="center" wrapText="1"/>
    </xf>
    <xf numFmtId="0" fontId="41" fillId="10" borderId="3" xfId="0" applyFont="1" applyFill="1" applyBorder="1" applyAlignment="1" applyProtection="1">
      <alignment horizontal="center" vertical="center" wrapText="1"/>
    </xf>
    <xf numFmtId="0" fontId="41" fillId="13" borderId="3" xfId="0" applyFont="1" applyFill="1" applyBorder="1" applyAlignment="1" applyProtection="1">
      <alignment horizontal="center" vertical="center" wrapText="1"/>
    </xf>
    <xf numFmtId="0" fontId="41" fillId="13" borderId="24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8" fillId="0" borderId="0" xfId="0" applyFont="1">
      <alignment vertical="center"/>
    </xf>
    <xf numFmtId="0" fontId="18" fillId="9" borderId="0" xfId="0" applyFont="1" applyFill="1" applyBorder="1" applyAlignment="1">
      <alignment vertical="distributed"/>
    </xf>
    <xf numFmtId="0" fontId="47" fillId="0" borderId="3" xfId="0" applyNumberFormat="1" applyFont="1" applyFill="1" applyBorder="1" applyAlignment="1">
      <alignment horizontal="left" vertical="distributed"/>
    </xf>
    <xf numFmtId="0" fontId="14" fillId="0" borderId="0" xfId="0" applyFont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/>
    </xf>
    <xf numFmtId="0" fontId="18" fillId="0" borderId="0" xfId="0" applyFont="1" applyFill="1">
      <alignment vertical="center"/>
    </xf>
    <xf numFmtId="1" fontId="49" fillId="0" borderId="24" xfId="3" applyNumberFormat="1" applyFont="1" applyFill="1" applyBorder="1" applyAlignment="1">
      <alignment horizontal="center" vertical="center"/>
    </xf>
    <xf numFmtId="0" fontId="40" fillId="0" borderId="0" xfId="0" applyFont="1">
      <alignment vertical="center"/>
    </xf>
    <xf numFmtId="0" fontId="40" fillId="0" borderId="0" xfId="0" applyFont="1" applyFill="1">
      <alignment vertical="center"/>
    </xf>
    <xf numFmtId="0" fontId="43" fillId="0" borderId="0" xfId="0" applyNumberFormat="1" applyFont="1" applyFill="1" applyBorder="1" applyAlignment="1">
      <alignment horizontal="center" wrapText="1"/>
    </xf>
    <xf numFmtId="0" fontId="52" fillId="11" borderId="49" xfId="0" applyFont="1" applyFill="1" applyBorder="1" applyAlignment="1" applyProtection="1">
      <alignment horizontal="center" vertical="center" wrapText="1"/>
    </xf>
    <xf numFmtId="0" fontId="52" fillId="13" borderId="50" xfId="0" applyFont="1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vertical="distributed"/>
    </xf>
    <xf numFmtId="0" fontId="52" fillId="0" borderId="45" xfId="0" applyFont="1" applyBorder="1" applyAlignment="1" applyProtection="1">
      <alignment vertical="distributed"/>
    </xf>
    <xf numFmtId="0" fontId="52" fillId="0" borderId="13" xfId="0" applyFont="1" applyBorder="1" applyAlignment="1" applyProtection="1">
      <alignment horizontal="center" vertical="distributed"/>
    </xf>
    <xf numFmtId="9" fontId="55" fillId="0" borderId="14" xfId="3" applyFont="1" applyBorder="1" applyAlignment="1">
      <alignment horizontal="center" vertical="distributed"/>
    </xf>
    <xf numFmtId="9" fontId="55" fillId="0" borderId="40" xfId="3" applyFont="1" applyBorder="1" applyAlignment="1">
      <alignment horizontal="center" vertical="distributed"/>
    </xf>
    <xf numFmtId="0" fontId="52" fillId="0" borderId="9" xfId="0" applyFont="1" applyBorder="1" applyAlignment="1" applyProtection="1">
      <alignment horizontal="center" vertical="distributed"/>
    </xf>
    <xf numFmtId="9" fontId="55" fillId="0" borderId="18" xfId="3" applyFont="1" applyBorder="1" applyAlignment="1">
      <alignment horizontal="center" vertical="distributed"/>
    </xf>
    <xf numFmtId="9" fontId="55" fillId="0" borderId="24" xfId="3" applyFont="1" applyBorder="1" applyAlignment="1">
      <alignment horizontal="center" vertical="distributed"/>
    </xf>
    <xf numFmtId="0" fontId="27" fillId="0" borderId="0" xfId="0" applyFont="1" applyAlignment="1">
      <alignment horizontal="center" vertical="center"/>
    </xf>
    <xf numFmtId="0" fontId="27" fillId="0" borderId="0" xfId="0" applyFont="1" applyFill="1">
      <alignment vertical="center"/>
    </xf>
    <xf numFmtId="0" fontId="27" fillId="0" borderId="0" xfId="0" applyFont="1" applyAlignment="1">
      <alignment horizontal="center" vertical="distributed"/>
    </xf>
    <xf numFmtId="0" fontId="27" fillId="0" borderId="0" xfId="0" applyFont="1" applyFill="1" applyAlignment="1">
      <alignment horizontal="center" vertical="center"/>
    </xf>
    <xf numFmtId="0" fontId="52" fillId="0" borderId="43" xfId="0" applyFont="1" applyBorder="1" applyAlignment="1" applyProtection="1">
      <alignment vertical="distributed"/>
    </xf>
    <xf numFmtId="0" fontId="52" fillId="0" borderId="10" xfId="0" applyFont="1" applyBorder="1" applyAlignment="1" applyProtection="1">
      <alignment horizontal="center" vertical="distributed"/>
    </xf>
    <xf numFmtId="9" fontId="55" fillId="0" borderId="15" xfId="3" applyFont="1" applyBorder="1" applyAlignment="1">
      <alignment horizontal="center" vertical="distributed"/>
    </xf>
    <xf numFmtId="9" fontId="55" fillId="0" borderId="23" xfId="3" applyFont="1" applyBorder="1" applyAlignment="1">
      <alignment horizontal="center" vertical="distributed"/>
    </xf>
    <xf numFmtId="0" fontId="56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 vertical="distributed"/>
    </xf>
    <xf numFmtId="1" fontId="27" fillId="0" borderId="0" xfId="0" applyNumberFormat="1" applyFont="1" applyFill="1" applyBorder="1" applyAlignment="1">
      <alignment horizontal="center" vertical="distributed"/>
    </xf>
    <xf numFmtId="1" fontId="27" fillId="0" borderId="0" xfId="0" applyNumberFormat="1" applyFont="1" applyBorder="1" applyAlignment="1">
      <alignment horizontal="center" vertical="distributed"/>
    </xf>
    <xf numFmtId="1" fontId="27" fillId="0" borderId="0" xfId="0" applyNumberFormat="1" applyFont="1" applyAlignment="1">
      <alignment horizontal="center" vertical="center"/>
    </xf>
    <xf numFmtId="1" fontId="27" fillId="0" borderId="0" xfId="0" applyNumberFormat="1" applyFont="1" applyFill="1" applyAlignment="1">
      <alignment horizontal="center" vertical="center"/>
    </xf>
    <xf numFmtId="1" fontId="26" fillId="0" borderId="0" xfId="0" applyNumberFormat="1" applyFont="1" applyFill="1" applyAlignment="1">
      <alignment horizontal="center" vertical="center"/>
    </xf>
    <xf numFmtId="0" fontId="57" fillId="3" borderId="41" xfId="0" applyNumberFormat="1" applyFont="1" applyFill="1" applyBorder="1" applyAlignment="1">
      <alignment horizontal="center" vertical="distributed"/>
    </xf>
    <xf numFmtId="0" fontId="58" fillId="0" borderId="41" xfId="0" applyFont="1" applyBorder="1" applyAlignment="1">
      <alignment horizontal="center" vertical="center"/>
    </xf>
    <xf numFmtId="0" fontId="59" fillId="0" borderId="45" xfId="0" applyNumberFormat="1" applyFont="1" applyFill="1" applyBorder="1" applyAlignment="1">
      <alignment horizontal="center" vertical="distributed"/>
    </xf>
    <xf numFmtId="1" fontId="39" fillId="0" borderId="46" xfId="0" applyNumberFormat="1" applyFont="1" applyBorder="1" applyAlignment="1">
      <alignment horizontal="center" vertical="center"/>
    </xf>
    <xf numFmtId="0" fontId="59" fillId="0" borderId="52" xfId="0" applyNumberFormat="1" applyFont="1" applyFill="1" applyBorder="1" applyAlignment="1">
      <alignment horizontal="center" vertical="distributed"/>
    </xf>
    <xf numFmtId="1" fontId="39" fillId="0" borderId="53" xfId="0" applyNumberFormat="1" applyFont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distributed"/>
    </xf>
    <xf numFmtId="0" fontId="60" fillId="0" borderId="0" xfId="0" applyFont="1" applyAlignment="1">
      <alignment horizontal="center" vertical="center"/>
    </xf>
    <xf numFmtId="1" fontId="60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distributed"/>
    </xf>
    <xf numFmtId="1" fontId="26" fillId="0" borderId="0" xfId="0" applyNumberFormat="1" applyFont="1" applyBorder="1" applyAlignment="1">
      <alignment horizontal="center" vertical="distributed"/>
    </xf>
    <xf numFmtId="0" fontId="60" fillId="0" borderId="0" xfId="0" applyFont="1">
      <alignment vertical="center"/>
    </xf>
    <xf numFmtId="1" fontId="61" fillId="0" borderId="0" xfId="0" applyNumberFormat="1" applyFont="1" applyAlignment="1">
      <alignment horizontal="center" vertical="center"/>
    </xf>
    <xf numFmtId="0" fontId="59" fillId="0" borderId="54" xfId="0" applyNumberFormat="1" applyFont="1" applyFill="1" applyBorder="1" applyAlignment="1">
      <alignment horizontal="center" vertical="distributed"/>
    </xf>
    <xf numFmtId="1" fontId="39" fillId="0" borderId="55" xfId="0" applyNumberFormat="1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1" fontId="49" fillId="0" borderId="23" xfId="3" applyNumberFormat="1" applyFont="1" applyFill="1" applyBorder="1" applyAlignment="1">
      <alignment horizontal="center" vertical="center"/>
    </xf>
    <xf numFmtId="0" fontId="59" fillId="0" borderId="44" xfId="0" applyNumberFormat="1" applyFont="1" applyFill="1" applyBorder="1" applyAlignment="1">
      <alignment horizontal="center" vertical="distributed"/>
    </xf>
    <xf numFmtId="1" fontId="39" fillId="0" borderId="56" xfId="0" applyNumberFormat="1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" fontId="49" fillId="0" borderId="0" xfId="3" applyNumberFormat="1" applyFont="1" applyFill="1" applyBorder="1" applyAlignment="1">
      <alignment horizontal="center" vertical="center"/>
    </xf>
    <xf numFmtId="0" fontId="59" fillId="0" borderId="0" xfId="0" applyNumberFormat="1" applyFont="1" applyFill="1" applyBorder="1" applyAlignment="1">
      <alignment horizontal="center" vertical="distributed"/>
    </xf>
    <xf numFmtId="1" fontId="39" fillId="0" borderId="0" xfId="0" applyNumberFormat="1" applyFont="1" applyBorder="1" applyAlignment="1">
      <alignment horizontal="center" vertical="center"/>
    </xf>
    <xf numFmtId="0" fontId="63" fillId="0" borderId="3" xfId="0" applyFont="1" applyFill="1" applyBorder="1" applyAlignment="1">
      <alignment horizontal="center" vertical="distributed"/>
    </xf>
    <xf numFmtId="0" fontId="60" fillId="0" borderId="0" xfId="0" applyFont="1" applyFill="1" applyAlignment="1">
      <alignment horizontal="center" vertical="center"/>
    </xf>
    <xf numFmtId="0" fontId="59" fillId="0" borderId="47" xfId="0" applyNumberFormat="1" applyFont="1" applyFill="1" applyBorder="1" applyAlignment="1">
      <alignment horizontal="center" vertical="distributed"/>
    </xf>
    <xf numFmtId="1" fontId="39" fillId="0" borderId="47" xfId="0" applyNumberFormat="1" applyFont="1" applyBorder="1" applyAlignment="1">
      <alignment horizontal="center" vertical="center"/>
    </xf>
    <xf numFmtId="18" fontId="59" fillId="0" borderId="58" xfId="0" applyNumberFormat="1" applyFont="1" applyFill="1" applyBorder="1" applyAlignment="1">
      <alignment horizontal="center" vertical="distributed"/>
    </xf>
    <xf numFmtId="1" fontId="39" fillId="0" borderId="58" xfId="0" applyNumberFormat="1" applyFont="1" applyBorder="1" applyAlignment="1">
      <alignment horizontal="center" vertical="center"/>
    </xf>
    <xf numFmtId="0" fontId="59" fillId="0" borderId="58" xfId="0" applyNumberFormat="1" applyFont="1" applyFill="1" applyBorder="1" applyAlignment="1">
      <alignment horizontal="center" vertical="distributed"/>
    </xf>
    <xf numFmtId="0" fontId="59" fillId="0" borderId="17" xfId="0" applyNumberFormat="1" applyFont="1" applyFill="1" applyBorder="1" applyAlignment="1">
      <alignment horizontal="center" vertical="distributed"/>
    </xf>
    <xf numFmtId="1" fontId="39" fillId="0" borderId="17" xfId="0" applyNumberFormat="1" applyFont="1" applyBorder="1" applyAlignment="1">
      <alignment horizontal="center" vertical="center"/>
    </xf>
    <xf numFmtId="165" fontId="59" fillId="0" borderId="0" xfId="3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distributed"/>
    </xf>
    <xf numFmtId="0" fontId="16" fillId="0" borderId="0" xfId="0" applyNumberFormat="1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0" fontId="48" fillId="0" borderId="16" xfId="0" applyNumberFormat="1" applyFont="1" applyFill="1" applyBorder="1" applyAlignment="1">
      <alignment horizontal="center" vertical="distributed"/>
    </xf>
    <xf numFmtId="0" fontId="48" fillId="0" borderId="41" xfId="0" applyNumberFormat="1" applyFont="1" applyFill="1" applyBorder="1" applyAlignment="1">
      <alignment horizontal="center" vertical="distributed"/>
    </xf>
    <xf numFmtId="0" fontId="48" fillId="0" borderId="29" xfId="0" applyNumberFormat="1" applyFont="1" applyFill="1" applyBorder="1" applyAlignment="1">
      <alignment horizontal="center" vertical="distributed"/>
    </xf>
    <xf numFmtId="0" fontId="59" fillId="0" borderId="60" xfId="0" applyNumberFormat="1" applyFont="1" applyFill="1" applyBorder="1" applyAlignment="1">
      <alignment horizontal="center" vertical="distributed"/>
    </xf>
    <xf numFmtId="9" fontId="59" fillId="0" borderId="45" xfId="3" applyFont="1" applyFill="1" applyBorder="1" applyAlignment="1">
      <alignment horizontal="center" vertical="distributed"/>
    </xf>
    <xf numFmtId="164" fontId="59" fillId="0" borderId="45" xfId="0" applyNumberFormat="1" applyFont="1" applyFill="1" applyBorder="1" applyAlignment="1">
      <alignment horizontal="center" vertical="distributed"/>
    </xf>
    <xf numFmtId="2" fontId="39" fillId="0" borderId="47" xfId="0" applyNumberFormat="1" applyFont="1" applyBorder="1" applyAlignment="1">
      <alignment horizontal="center" vertical="center"/>
    </xf>
    <xf numFmtId="9" fontId="59" fillId="0" borderId="52" xfId="3" applyFont="1" applyFill="1" applyBorder="1" applyAlignment="1">
      <alignment horizontal="center" vertical="distributed"/>
    </xf>
    <xf numFmtId="164" fontId="59" fillId="0" borderId="52" xfId="0" applyNumberFormat="1" applyFont="1" applyFill="1" applyBorder="1" applyAlignment="1">
      <alignment horizontal="center" vertical="distributed"/>
    </xf>
    <xf numFmtId="2" fontId="39" fillId="0" borderId="58" xfId="0" applyNumberFormat="1" applyFont="1" applyBorder="1" applyAlignment="1">
      <alignment horizontal="center" vertical="center"/>
    </xf>
    <xf numFmtId="9" fontId="59" fillId="0" borderId="44" xfId="3" applyFont="1" applyFill="1" applyBorder="1" applyAlignment="1">
      <alignment horizontal="center" vertical="distributed"/>
    </xf>
    <xf numFmtId="164" fontId="59" fillId="0" borderId="44" xfId="0" applyNumberFormat="1" applyFont="1" applyFill="1" applyBorder="1" applyAlignment="1">
      <alignment horizontal="center" vertical="distributed"/>
    </xf>
    <xf numFmtId="2" fontId="39" fillId="0" borderId="17" xfId="0" applyNumberFormat="1" applyFont="1" applyBorder="1" applyAlignment="1">
      <alignment horizontal="center" vertical="center"/>
    </xf>
    <xf numFmtId="0" fontId="59" fillId="9" borderId="16" xfId="0" applyNumberFormat="1" applyFont="1" applyFill="1" applyBorder="1" applyAlignment="1">
      <alignment horizontal="center" vertical="center" wrapText="1"/>
    </xf>
    <xf numFmtId="9" fontId="59" fillId="9" borderId="12" xfId="0" applyNumberFormat="1" applyFont="1" applyFill="1" applyBorder="1" applyAlignment="1">
      <alignment horizontal="center" vertical="center" wrapText="1"/>
    </xf>
    <xf numFmtId="164" fontId="59" fillId="0" borderId="12" xfId="0" applyNumberFormat="1" applyFont="1" applyFill="1" applyBorder="1" applyAlignment="1">
      <alignment horizontal="center" vertical="distributed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39" fillId="0" borderId="0" xfId="0" applyFont="1" applyBorder="1">
      <alignment vertical="center"/>
    </xf>
    <xf numFmtId="0" fontId="66" fillId="0" borderId="0" xfId="0" applyFont="1" applyFill="1" applyBorder="1" applyAlignment="1">
      <alignment horizontal="center" vertical="distributed"/>
    </xf>
    <xf numFmtId="0" fontId="67" fillId="0" borderId="0" xfId="0" applyFont="1">
      <alignment vertical="center"/>
    </xf>
    <xf numFmtId="0" fontId="0" fillId="0" borderId="0" xfId="0" applyFill="1" applyBorder="1" applyAlignment="1"/>
    <xf numFmtId="0" fontId="52" fillId="0" borderId="57" xfId="0" applyFont="1" applyBorder="1" applyAlignment="1" applyProtection="1">
      <alignment horizontal="center" vertical="distributed"/>
    </xf>
    <xf numFmtId="0" fontId="52" fillId="0" borderId="19" xfId="0" applyFont="1" applyBorder="1" applyAlignment="1" applyProtection="1">
      <alignment horizontal="center" vertical="distributed"/>
    </xf>
    <xf numFmtId="0" fontId="52" fillId="0" borderId="59" xfId="0" applyFont="1" applyBorder="1" applyAlignment="1" applyProtection="1">
      <alignment horizontal="center" vertical="distributed"/>
    </xf>
    <xf numFmtId="0" fontId="50" fillId="0" borderId="57" xfId="3" applyNumberFormat="1" applyFont="1" applyBorder="1" applyAlignment="1">
      <alignment horizontal="center" vertical="distributed"/>
    </xf>
    <xf numFmtId="0" fontId="50" fillId="0" borderId="19" xfId="3" applyNumberFormat="1" applyFont="1" applyBorder="1" applyAlignment="1">
      <alignment horizontal="center" vertical="distributed"/>
    </xf>
    <xf numFmtId="0" fontId="50" fillId="0" borderId="59" xfId="3" applyNumberFormat="1" applyFont="1" applyBorder="1" applyAlignment="1">
      <alignment horizontal="center" vertical="distributed"/>
    </xf>
    <xf numFmtId="0" fontId="51" fillId="12" borderId="33" xfId="0" applyFont="1" applyFill="1" applyBorder="1" applyAlignment="1" applyProtection="1">
      <alignment horizontal="center" vertical="center" wrapText="1"/>
    </xf>
    <xf numFmtId="0" fontId="52" fillId="13" borderId="20" xfId="0" applyFont="1" applyFill="1" applyBorder="1" applyAlignment="1" applyProtection="1">
      <alignment horizontal="center" vertical="center" wrapText="1"/>
    </xf>
    <xf numFmtId="0" fontId="51" fillId="12" borderId="20" xfId="0" applyFont="1" applyFill="1" applyBorder="1" applyAlignment="1" applyProtection="1">
      <alignment horizontal="center" vertical="center" wrapText="1"/>
    </xf>
    <xf numFmtId="0" fontId="52" fillId="10" borderId="49" xfId="0" applyFont="1" applyFill="1" applyBorder="1" applyAlignment="1" applyProtection="1">
      <alignment horizontal="center" vertical="center" wrapText="1"/>
    </xf>
    <xf numFmtId="0" fontId="52" fillId="10" borderId="50" xfId="0" applyFont="1" applyFill="1" applyBorder="1" applyAlignment="1" applyProtection="1">
      <alignment horizontal="center" vertical="center" wrapText="1"/>
    </xf>
    <xf numFmtId="0" fontId="52" fillId="11" borderId="50" xfId="0" applyFont="1" applyFill="1" applyBorder="1" applyAlignment="1" applyProtection="1">
      <alignment horizontal="center" vertical="center" wrapText="1"/>
    </xf>
    <xf numFmtId="0" fontId="68" fillId="0" borderId="0" xfId="0" applyFont="1" applyFill="1" applyAlignment="1">
      <alignment horizontal="center" vertical="center"/>
    </xf>
    <xf numFmtId="0" fontId="62" fillId="0" borderId="3" xfId="0" applyFont="1" applyBorder="1" applyAlignment="1">
      <alignment horizontal="center" vertical="distributed"/>
    </xf>
    <xf numFmtId="9" fontId="63" fillId="0" borderId="3" xfId="3" applyFont="1" applyFill="1" applyBorder="1" applyAlignment="1">
      <alignment horizontal="center" vertical="distributed"/>
    </xf>
    <xf numFmtId="0" fontId="27" fillId="0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distributed"/>
    </xf>
    <xf numFmtId="0" fontId="63" fillId="0" borderId="0" xfId="0" applyFont="1" applyFill="1" applyBorder="1" applyAlignment="1">
      <alignment horizontal="center" vertical="distributed"/>
    </xf>
    <xf numFmtId="9" fontId="63" fillId="0" borderId="0" xfId="3" applyNumberFormat="1" applyFont="1" applyFill="1" applyBorder="1" applyAlignment="1">
      <alignment horizontal="center" vertical="distributed"/>
    </xf>
    <xf numFmtId="0" fontId="1" fillId="0" borderId="3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 vertical="distributed"/>
    </xf>
    <xf numFmtId="0" fontId="23" fillId="12" borderId="21" xfId="0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>
      <alignment horizontal="center" wrapText="1"/>
    </xf>
    <xf numFmtId="0" fontId="1" fillId="0" borderId="18" xfId="0" applyNumberFormat="1" applyFont="1" applyFill="1" applyBorder="1" applyAlignment="1">
      <alignment vertical="distributed"/>
    </xf>
    <xf numFmtId="0" fontId="1" fillId="0" borderId="6" xfId="0" applyNumberFormat="1" applyFont="1" applyFill="1" applyBorder="1" applyAlignment="1">
      <alignment vertical="distributed"/>
    </xf>
    <xf numFmtId="0" fontId="1" fillId="0" borderId="19" xfId="0" applyNumberFormat="1" applyFont="1" applyFill="1" applyBorder="1" applyAlignment="1">
      <alignment vertical="distributed"/>
    </xf>
    <xf numFmtId="0" fontId="0" fillId="0" borderId="33" xfId="0" applyBorder="1">
      <alignment vertical="center"/>
    </xf>
    <xf numFmtId="0" fontId="0" fillId="0" borderId="5" xfId="0" applyBorder="1">
      <alignment vertical="center"/>
    </xf>
    <xf numFmtId="0" fontId="0" fillId="0" borderId="20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34" xfId="0" applyBorder="1">
      <alignment vertical="center"/>
    </xf>
    <xf numFmtId="0" fontId="0" fillId="0" borderId="1" xfId="0" applyBorder="1">
      <alignment vertical="center"/>
    </xf>
    <xf numFmtId="0" fontId="0" fillId="0" borderId="21" xfId="0" applyBorder="1">
      <alignment vertical="center"/>
    </xf>
    <xf numFmtId="167" fontId="2" fillId="9" borderId="0" xfId="0" applyNumberFormat="1" applyFont="1" applyFill="1" applyBorder="1" applyAlignment="1">
      <alignment vertical="center" wrapText="1"/>
    </xf>
    <xf numFmtId="0" fontId="2" fillId="9" borderId="3" xfId="0" applyNumberFormat="1" applyFont="1" applyFill="1" applyBorder="1" applyAlignment="1">
      <alignment vertical="center" wrapText="1"/>
    </xf>
    <xf numFmtId="0" fontId="23" fillId="11" borderId="3" xfId="0" applyFont="1" applyFill="1" applyBorder="1" applyAlignment="1" applyProtection="1">
      <alignment horizontal="center" vertical="center" wrapText="1"/>
    </xf>
    <xf numFmtId="0" fontId="23" fillId="13" borderId="3" xfId="0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0" fontId="2" fillId="0" borderId="19" xfId="0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>
      <alignment horizontal="left"/>
    </xf>
    <xf numFmtId="0" fontId="1" fillId="0" borderId="6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0" fontId="1" fillId="0" borderId="19" xfId="0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6" fillId="0" borderId="0" xfId="1" applyFont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0" fontId="1" fillId="0" borderId="0" xfId="0" applyNumberFormat="1" applyFont="1" applyFill="1" applyAlignment="1">
      <alignment horizontal="center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>
      <alignment horizontal="center"/>
    </xf>
    <xf numFmtId="0" fontId="38" fillId="6" borderId="7" xfId="0" applyNumberFormat="1" applyFont="1" applyFill="1" applyBorder="1" applyAlignment="1">
      <alignment horizontal="center" vertical="center"/>
    </xf>
    <xf numFmtId="0" fontId="38" fillId="16" borderId="7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38" fillId="8" borderId="4" xfId="0" applyFont="1" applyFill="1" applyBorder="1" applyAlignment="1">
      <alignment horizontal="center" vertical="center"/>
    </xf>
    <xf numFmtId="0" fontId="38" fillId="8" borderId="0" xfId="0" applyFont="1" applyFill="1" applyBorder="1" applyAlignment="1">
      <alignment horizontal="center" vertical="center"/>
    </xf>
    <xf numFmtId="0" fontId="40" fillId="9" borderId="3" xfId="0" applyNumberFormat="1" applyFont="1" applyFill="1" applyBorder="1" applyAlignment="1">
      <alignment horizontal="center" vertical="center" wrapText="1"/>
    </xf>
    <xf numFmtId="0" fontId="40" fillId="9" borderId="33" xfId="0" applyNumberFormat="1" applyFont="1" applyFill="1" applyBorder="1" applyAlignment="1">
      <alignment horizontal="center" vertical="center" wrapText="1"/>
    </xf>
    <xf numFmtId="0" fontId="40" fillId="9" borderId="5" xfId="0" applyNumberFormat="1" applyFont="1" applyFill="1" applyBorder="1" applyAlignment="1">
      <alignment horizontal="center" vertical="center" wrapText="1"/>
    </xf>
    <xf numFmtId="0" fontId="40" fillId="9" borderId="20" xfId="0" applyNumberFormat="1" applyFont="1" applyFill="1" applyBorder="1" applyAlignment="1">
      <alignment horizontal="center" vertical="center" wrapText="1"/>
    </xf>
    <xf numFmtId="0" fontId="40" fillId="9" borderId="4" xfId="0" applyNumberFormat="1" applyFont="1" applyFill="1" applyBorder="1" applyAlignment="1">
      <alignment horizontal="center" vertical="center" wrapText="1"/>
    </xf>
    <xf numFmtId="0" fontId="40" fillId="9" borderId="0" xfId="0" applyNumberFormat="1" applyFont="1" applyFill="1" applyBorder="1" applyAlignment="1">
      <alignment horizontal="center" vertical="center" wrapText="1"/>
    </xf>
    <xf numFmtId="0" fontId="40" fillId="9" borderId="2" xfId="0" applyNumberFormat="1" applyFont="1" applyFill="1" applyBorder="1" applyAlignment="1">
      <alignment horizontal="center" vertical="center" wrapText="1"/>
    </xf>
    <xf numFmtId="0" fontId="40" fillId="9" borderId="34" xfId="0" applyNumberFormat="1" applyFont="1" applyFill="1" applyBorder="1" applyAlignment="1">
      <alignment horizontal="center" vertical="center" wrapText="1"/>
    </xf>
    <xf numFmtId="0" fontId="40" fillId="9" borderId="1" xfId="0" applyNumberFormat="1" applyFont="1" applyFill="1" applyBorder="1" applyAlignment="1">
      <alignment horizontal="center" vertical="center" wrapText="1"/>
    </xf>
    <xf numFmtId="0" fontId="40" fillId="9" borderId="21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41" fillId="15" borderId="28" xfId="0" applyFont="1" applyFill="1" applyBorder="1" applyAlignment="1" applyProtection="1">
      <alignment horizontal="center" vertical="distributed"/>
    </xf>
    <xf numFmtId="0" fontId="41" fillId="15" borderId="37" xfId="0" applyFont="1" applyFill="1" applyBorder="1" applyAlignment="1" applyProtection="1">
      <alignment horizontal="center" vertical="distributed"/>
    </xf>
    <xf numFmtId="0" fontId="41" fillId="15" borderId="29" xfId="0" applyFont="1" applyFill="1" applyBorder="1" applyAlignment="1" applyProtection="1">
      <alignment horizontal="center" vertical="distributed"/>
    </xf>
    <xf numFmtId="0" fontId="41" fillId="15" borderId="11" xfId="0" applyFont="1" applyFill="1" applyBorder="1" applyAlignment="1" applyProtection="1">
      <alignment horizontal="center" vertical="distributed"/>
    </xf>
    <xf numFmtId="0" fontId="41" fillId="15" borderId="38" xfId="0" applyFont="1" applyFill="1" applyBorder="1" applyAlignment="1" applyProtection="1">
      <alignment horizontal="center" vertical="distributed"/>
    </xf>
    <xf numFmtId="0" fontId="41" fillId="15" borderId="32" xfId="0" applyFont="1" applyFill="1" applyBorder="1" applyAlignment="1" applyProtection="1">
      <alignment horizontal="center" vertical="distributed"/>
    </xf>
    <xf numFmtId="0" fontId="45" fillId="11" borderId="28" xfId="0" applyFont="1" applyFill="1" applyBorder="1" applyAlignment="1" applyProtection="1">
      <alignment horizontal="center" vertical="center" wrapText="1"/>
    </xf>
    <xf numFmtId="0" fontId="45" fillId="11" borderId="29" xfId="0" applyFont="1" applyFill="1" applyBorder="1" applyAlignment="1" applyProtection="1">
      <alignment horizontal="center" vertical="center" wrapText="1"/>
    </xf>
    <xf numFmtId="0" fontId="45" fillId="11" borderId="30" xfId="0" applyFont="1" applyFill="1" applyBorder="1" applyAlignment="1" applyProtection="1">
      <alignment horizontal="center" vertical="center" wrapText="1"/>
    </xf>
    <xf numFmtId="0" fontId="45" fillId="11" borderId="31" xfId="0" applyFont="1" applyFill="1" applyBorder="1" applyAlignment="1" applyProtection="1">
      <alignment horizontal="center" vertical="center" wrapText="1"/>
    </xf>
    <xf numFmtId="0" fontId="45" fillId="11" borderId="11" xfId="0" applyFont="1" applyFill="1" applyBorder="1" applyAlignment="1" applyProtection="1">
      <alignment horizontal="center" vertical="center" wrapText="1"/>
    </xf>
    <xf numFmtId="0" fontId="45" fillId="11" borderId="32" xfId="0" applyFont="1" applyFill="1" applyBorder="1" applyAlignment="1" applyProtection="1">
      <alignment horizontal="center" vertical="center" wrapText="1"/>
    </xf>
    <xf numFmtId="0" fontId="42" fillId="12" borderId="28" xfId="0" applyFont="1" applyFill="1" applyBorder="1" applyAlignment="1" applyProtection="1">
      <alignment horizontal="center" vertical="center" wrapText="1"/>
    </xf>
    <xf numFmtId="0" fontId="42" fillId="12" borderId="29" xfId="0" applyFont="1" applyFill="1" applyBorder="1" applyAlignment="1" applyProtection="1">
      <alignment horizontal="center" vertical="center" wrapText="1"/>
    </xf>
    <xf numFmtId="0" fontId="42" fillId="12" borderId="30" xfId="0" applyFont="1" applyFill="1" applyBorder="1" applyAlignment="1" applyProtection="1">
      <alignment horizontal="center" vertical="center" wrapText="1"/>
    </xf>
    <xf numFmtId="0" fontId="42" fillId="12" borderId="31" xfId="0" applyFont="1" applyFill="1" applyBorder="1" applyAlignment="1" applyProtection="1">
      <alignment horizontal="center" vertical="center" wrapText="1"/>
    </xf>
    <xf numFmtId="0" fontId="42" fillId="12" borderId="11" xfId="0" applyFont="1" applyFill="1" applyBorder="1" applyAlignment="1" applyProtection="1">
      <alignment horizontal="center" vertical="center" wrapText="1"/>
    </xf>
    <xf numFmtId="0" fontId="42" fillId="12" borderId="32" xfId="0" applyFont="1" applyFill="1" applyBorder="1" applyAlignment="1" applyProtection="1">
      <alignment horizontal="center" vertical="center" wrapText="1"/>
    </xf>
    <xf numFmtId="0" fontId="45" fillId="10" borderId="28" xfId="0" applyFont="1" applyFill="1" applyBorder="1" applyAlignment="1" applyProtection="1">
      <alignment horizontal="center" vertical="center" wrapText="1"/>
    </xf>
    <xf numFmtId="0" fontId="45" fillId="10" borderId="29" xfId="0" applyFont="1" applyFill="1" applyBorder="1" applyAlignment="1" applyProtection="1">
      <alignment horizontal="center" vertical="center" wrapText="1"/>
    </xf>
    <xf numFmtId="0" fontId="45" fillId="10" borderId="30" xfId="0" applyFont="1" applyFill="1" applyBorder="1" applyAlignment="1" applyProtection="1">
      <alignment horizontal="center" vertical="center" wrapText="1"/>
    </xf>
    <xf numFmtId="0" fontId="45" fillId="10" borderId="31" xfId="0" applyFont="1" applyFill="1" applyBorder="1" applyAlignment="1" applyProtection="1">
      <alignment horizontal="center" vertical="center" wrapText="1"/>
    </xf>
    <xf numFmtId="0" fontId="45" fillId="10" borderId="11" xfId="0" applyFont="1" applyFill="1" applyBorder="1" applyAlignment="1" applyProtection="1">
      <alignment horizontal="center" vertical="center" wrapText="1"/>
    </xf>
    <xf numFmtId="0" fontId="45" fillId="10" borderId="32" xfId="0" applyFont="1" applyFill="1" applyBorder="1" applyAlignment="1" applyProtection="1">
      <alignment horizontal="center" vertical="center" wrapText="1"/>
    </xf>
    <xf numFmtId="0" fontId="45" fillId="13" borderId="28" xfId="0" applyFont="1" applyFill="1" applyBorder="1" applyAlignment="1" applyProtection="1">
      <alignment horizontal="center" vertical="center" wrapText="1"/>
    </xf>
    <xf numFmtId="0" fontId="45" fillId="13" borderId="29" xfId="0" applyFont="1" applyFill="1" applyBorder="1" applyAlignment="1" applyProtection="1">
      <alignment horizontal="center" vertical="center" wrapText="1"/>
    </xf>
    <xf numFmtId="0" fontId="45" fillId="13" borderId="30" xfId="0" applyFont="1" applyFill="1" applyBorder="1" applyAlignment="1" applyProtection="1">
      <alignment horizontal="center" vertical="center" wrapText="1"/>
    </xf>
    <xf numFmtId="0" fontId="45" fillId="13" borderId="31" xfId="0" applyFont="1" applyFill="1" applyBorder="1" applyAlignment="1" applyProtection="1">
      <alignment horizontal="center" vertical="center" wrapText="1"/>
    </xf>
    <xf numFmtId="0" fontId="45" fillId="13" borderId="11" xfId="0" applyFont="1" applyFill="1" applyBorder="1" applyAlignment="1" applyProtection="1">
      <alignment horizontal="center" vertical="center" wrapText="1"/>
    </xf>
    <xf numFmtId="0" fontId="45" fillId="13" borderId="32" xfId="0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>
      <alignment horizontal="left" wrapText="1"/>
    </xf>
    <xf numFmtId="0" fontId="2" fillId="0" borderId="18" xfId="0" applyNumberFormat="1" applyFont="1" applyFill="1" applyBorder="1" applyAlignment="1">
      <alignment horizontal="left"/>
    </xf>
    <xf numFmtId="0" fontId="2" fillId="0" borderId="19" xfId="0" applyNumberFormat="1" applyFont="1" applyFill="1" applyBorder="1" applyAlignment="1">
      <alignment horizontal="left"/>
    </xf>
    <xf numFmtId="0" fontId="17" fillId="15" borderId="13" xfId="0" applyNumberFormat="1" applyFont="1" applyFill="1" applyBorder="1" applyAlignment="1">
      <alignment horizontal="center" vertical="justify" wrapText="1"/>
    </xf>
    <xf numFmtId="0" fontId="17" fillId="15" borderId="39" xfId="0" applyNumberFormat="1" applyFont="1" applyFill="1" applyBorder="1" applyAlignment="1">
      <alignment horizontal="center" vertical="justify" wrapText="1"/>
    </xf>
    <xf numFmtId="0" fontId="17" fillId="15" borderId="40" xfId="0" applyNumberFormat="1" applyFont="1" applyFill="1" applyBorder="1" applyAlignment="1">
      <alignment horizontal="center" vertical="justify" wrapText="1"/>
    </xf>
    <xf numFmtId="0" fontId="44" fillId="0" borderId="3" xfId="0" applyNumberFormat="1" applyFont="1" applyFill="1" applyBorder="1" applyAlignment="1">
      <alignment horizontal="center" vertical="justify" wrapText="1"/>
    </xf>
    <xf numFmtId="0" fontId="41" fillId="11" borderId="9" xfId="0" applyFont="1" applyFill="1" applyBorder="1" applyAlignment="1" applyProtection="1">
      <alignment horizontal="center" vertical="center" wrapText="1"/>
    </xf>
    <xf numFmtId="0" fontId="41" fillId="11" borderId="3" xfId="0" applyFont="1" applyFill="1" applyBorder="1" applyAlignment="1" applyProtection="1">
      <alignment horizontal="center" vertical="center" wrapText="1"/>
    </xf>
    <xf numFmtId="0" fontId="42" fillId="12" borderId="3" xfId="0" applyFont="1" applyFill="1" applyBorder="1" applyAlignment="1" applyProtection="1">
      <alignment horizontal="center" vertical="center" wrapText="1"/>
    </xf>
    <xf numFmtId="0" fontId="41" fillId="10" borderId="3" xfId="0" applyFont="1" applyFill="1" applyBorder="1" applyAlignment="1" applyProtection="1">
      <alignment horizontal="center" vertical="center" wrapText="1"/>
    </xf>
    <xf numFmtId="0" fontId="41" fillId="9" borderId="28" xfId="0" applyFont="1" applyFill="1" applyBorder="1" applyAlignment="1" applyProtection="1">
      <alignment horizontal="center" wrapText="1"/>
    </xf>
    <xf numFmtId="0" fontId="41" fillId="9" borderId="29" xfId="0" applyFont="1" applyFill="1" applyBorder="1" applyAlignment="1" applyProtection="1">
      <alignment horizontal="center" wrapText="1"/>
    </xf>
    <xf numFmtId="0" fontId="41" fillId="13" borderId="3" xfId="0" applyFont="1" applyFill="1" applyBorder="1" applyAlignment="1" applyProtection="1">
      <alignment horizontal="center" vertical="center" wrapText="1"/>
    </xf>
    <xf numFmtId="0" fontId="41" fillId="13" borderId="24" xfId="0" applyFont="1" applyFill="1" applyBorder="1" applyAlignment="1" applyProtection="1">
      <alignment horizontal="center" vertical="center" wrapText="1"/>
    </xf>
    <xf numFmtId="0" fontId="22" fillId="0" borderId="35" xfId="0" applyNumberFormat="1" applyFont="1" applyFill="1" applyBorder="1" applyAlignment="1">
      <alignment horizontal="center" vertical="center" wrapText="1"/>
    </xf>
    <xf numFmtId="0" fontId="22" fillId="0" borderId="36" xfId="0" applyNumberFormat="1" applyFont="1" applyFill="1" applyBorder="1" applyAlignment="1">
      <alignment horizontal="center" vertical="center" wrapText="1"/>
    </xf>
    <xf numFmtId="0" fontId="22" fillId="0" borderId="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protection locked="0"/>
    </xf>
    <xf numFmtId="0" fontId="3" fillId="0" borderId="19" xfId="0" applyNumberFormat="1" applyFont="1" applyFill="1" applyBorder="1" applyAlignment="1" applyProtection="1">
      <protection locked="0"/>
    </xf>
    <xf numFmtId="0" fontId="1" fillId="2" borderId="3" xfId="0" applyNumberFormat="1" applyFont="1" applyFill="1" applyBorder="1" applyAlignment="1">
      <alignment horizontal="center" vertical="distributed" wrapText="1"/>
    </xf>
    <xf numFmtId="0" fontId="0" fillId="0" borderId="0" xfId="0" applyBorder="1" applyAlignment="1">
      <alignment horizontal="center" vertical="center"/>
    </xf>
    <xf numFmtId="0" fontId="1" fillId="2" borderId="35" xfId="0" applyNumberFormat="1" applyFont="1" applyFill="1" applyBorder="1" applyAlignment="1">
      <alignment horizontal="center" vertical="center" wrapText="1"/>
    </xf>
    <xf numFmtId="0" fontId="1" fillId="2" borderId="36" xfId="0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7" borderId="35" xfId="0" applyNumberFormat="1" applyFont="1" applyFill="1" applyBorder="1" applyAlignment="1">
      <alignment horizontal="center" vertical="distributed" wrapText="1"/>
    </xf>
    <xf numFmtId="0" fontId="1" fillId="7" borderId="36" xfId="0" applyNumberFormat="1" applyFont="1" applyFill="1" applyBorder="1" applyAlignment="1">
      <alignment horizontal="center" vertical="distributed" wrapText="1"/>
    </xf>
    <xf numFmtId="0" fontId="1" fillId="7" borderId="7" xfId="0" applyNumberFormat="1" applyFont="1" applyFill="1" applyBorder="1" applyAlignment="1">
      <alignment horizontal="center" vertical="distributed" wrapText="1"/>
    </xf>
    <xf numFmtId="0" fontId="1" fillId="6" borderId="3" xfId="0" applyNumberFormat="1" applyFont="1" applyFill="1" applyBorder="1" applyAlignment="1">
      <alignment horizontal="center" vertical="distributed" wrapText="1"/>
    </xf>
    <xf numFmtId="0" fontId="41" fillId="9" borderId="12" xfId="0" applyFont="1" applyFill="1" applyBorder="1" applyAlignment="1" applyProtection="1">
      <alignment horizontal="center" wrapText="1"/>
    </xf>
    <xf numFmtId="0" fontId="41" fillId="9" borderId="11" xfId="0" applyFont="1" applyFill="1" applyBorder="1" applyAlignment="1" applyProtection="1">
      <alignment horizontal="center" wrapText="1"/>
    </xf>
    <xf numFmtId="0" fontId="41" fillId="9" borderId="32" xfId="0" applyFont="1" applyFill="1" applyBorder="1" applyAlignment="1" applyProtection="1">
      <alignment horizontal="center" wrapText="1"/>
    </xf>
    <xf numFmtId="0" fontId="41" fillId="9" borderId="41" xfId="0" applyFont="1" applyFill="1" applyBorder="1" applyAlignment="1" applyProtection="1">
      <alignment horizontal="center" wrapText="1"/>
    </xf>
    <xf numFmtId="0" fontId="2" fillId="0" borderId="6" xfId="0" applyNumberFormat="1" applyFont="1" applyFill="1" applyBorder="1" applyAlignment="1">
      <alignment horizontal="center"/>
    </xf>
    <xf numFmtId="0" fontId="21" fillId="0" borderId="18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5" fillId="0" borderId="0" xfId="0" applyFont="1" applyFill="1" applyBorder="1" applyAlignment="1" applyProtection="1">
      <alignment horizontal="left"/>
    </xf>
    <xf numFmtId="0" fontId="21" fillId="0" borderId="3" xfId="0" applyFont="1" applyBorder="1" applyAlignment="1">
      <alignment horizontal="left" vertical="center"/>
    </xf>
    <xf numFmtId="0" fontId="25" fillId="0" borderId="0" xfId="0" applyFont="1" applyFill="1" applyBorder="1" applyAlignment="1" applyProtection="1">
      <alignment horizontal="center" vertical="distributed" wrapText="1"/>
    </xf>
    <xf numFmtId="0" fontId="37" fillId="0" borderId="0" xfId="0" applyFont="1" applyFill="1" applyBorder="1" applyAlignment="1" applyProtection="1">
      <alignment horizontal="center" vertical="distributed"/>
    </xf>
    <xf numFmtId="0" fontId="32" fillId="0" borderId="0" xfId="0" applyFont="1" applyFill="1" applyBorder="1" applyAlignment="1" applyProtection="1">
      <alignment horizontal="center" vertical="distributed"/>
    </xf>
    <xf numFmtId="0" fontId="21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1" fillId="2" borderId="18" xfId="0" applyNumberFormat="1" applyFont="1" applyFill="1" applyBorder="1" applyAlignment="1">
      <alignment horizontal="center" vertical="distributed"/>
    </xf>
    <xf numFmtId="0" fontId="1" fillId="2" borderId="6" xfId="0" applyNumberFormat="1" applyFont="1" applyFill="1" applyBorder="1" applyAlignment="1">
      <alignment horizontal="center" vertical="distributed"/>
    </xf>
    <xf numFmtId="0" fontId="40" fillId="9" borderId="18" xfId="0" applyNumberFormat="1" applyFont="1" applyFill="1" applyBorder="1" applyAlignment="1">
      <alignment horizontal="center" vertical="center" wrapText="1"/>
    </xf>
    <xf numFmtId="0" fontId="40" fillId="9" borderId="6" xfId="0" applyNumberFormat="1" applyFont="1" applyFill="1" applyBorder="1" applyAlignment="1">
      <alignment horizontal="center" vertical="center" wrapText="1"/>
    </xf>
    <xf numFmtId="0" fontId="40" fillId="9" borderId="19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0" fillId="9" borderId="18" xfId="0" applyNumberFormat="1" applyFont="1" applyFill="1" applyBorder="1" applyAlignment="1">
      <alignment horizontal="left" vertical="center" wrapText="1"/>
    </xf>
    <xf numFmtId="0" fontId="40" fillId="9" borderId="6" xfId="0" applyNumberFormat="1" applyFont="1" applyFill="1" applyBorder="1" applyAlignment="1">
      <alignment horizontal="left" vertical="center" wrapText="1"/>
    </xf>
    <xf numFmtId="0" fontId="18" fillId="0" borderId="33" xfId="0" applyNumberFormat="1" applyFont="1" applyFill="1" applyBorder="1" applyAlignment="1">
      <alignment horizontal="left" vertical="distributed" wrapText="1"/>
    </xf>
    <xf numFmtId="0" fontId="18" fillId="0" borderId="5" xfId="0" applyNumberFormat="1" applyFont="1" applyFill="1" applyBorder="1" applyAlignment="1">
      <alignment horizontal="left" vertical="distributed" wrapText="1"/>
    </xf>
    <xf numFmtId="0" fontId="18" fillId="0" borderId="20" xfId="0" applyNumberFormat="1" applyFont="1" applyFill="1" applyBorder="1" applyAlignment="1">
      <alignment horizontal="left" vertical="distributed" wrapText="1"/>
    </xf>
    <xf numFmtId="0" fontId="18" fillId="0" borderId="34" xfId="0" applyNumberFormat="1" applyFont="1" applyFill="1" applyBorder="1" applyAlignment="1">
      <alignment horizontal="left" vertical="distributed" wrapText="1"/>
    </xf>
    <xf numFmtId="0" fontId="18" fillId="0" borderId="1" xfId="0" applyNumberFormat="1" applyFont="1" applyFill="1" applyBorder="1" applyAlignment="1">
      <alignment horizontal="left" vertical="distributed" wrapText="1"/>
    </xf>
    <xf numFmtId="0" fontId="18" fillId="0" borderId="21" xfId="0" applyNumberFormat="1" applyFont="1" applyFill="1" applyBorder="1" applyAlignment="1">
      <alignment horizontal="left" vertical="distributed" wrapText="1"/>
    </xf>
    <xf numFmtId="0" fontId="41" fillId="11" borderId="33" xfId="0" applyFont="1" applyFill="1" applyBorder="1" applyAlignment="1" applyProtection="1">
      <alignment horizontal="center" vertical="center" wrapText="1"/>
    </xf>
    <xf numFmtId="0" fontId="41" fillId="11" borderId="5" xfId="0" applyFont="1" applyFill="1" applyBorder="1" applyAlignment="1" applyProtection="1">
      <alignment horizontal="center" vertical="center" wrapText="1"/>
    </xf>
    <xf numFmtId="0" fontId="41" fillId="11" borderId="20" xfId="0" applyFont="1" applyFill="1" applyBorder="1" applyAlignment="1" applyProtection="1">
      <alignment horizontal="center" vertical="center" wrapText="1"/>
    </xf>
    <xf numFmtId="0" fontId="41" fillId="11" borderId="4" xfId="0" applyFont="1" applyFill="1" applyBorder="1" applyAlignment="1" applyProtection="1">
      <alignment horizontal="center" vertical="center" wrapText="1"/>
    </xf>
    <xf numFmtId="0" fontId="41" fillId="11" borderId="0" xfId="0" applyFont="1" applyFill="1" applyBorder="1" applyAlignment="1" applyProtection="1">
      <alignment horizontal="center" vertical="center" wrapText="1"/>
    </xf>
    <xf numFmtId="0" fontId="41" fillId="11" borderId="2" xfId="0" applyFont="1" applyFill="1" applyBorder="1" applyAlignment="1" applyProtection="1">
      <alignment horizontal="center" vertical="center" wrapText="1"/>
    </xf>
    <xf numFmtId="0" fontId="41" fillId="11" borderId="34" xfId="0" applyFont="1" applyFill="1" applyBorder="1" applyAlignment="1" applyProtection="1">
      <alignment horizontal="center" vertical="center" wrapText="1"/>
    </xf>
    <xf numFmtId="0" fontId="41" fillId="11" borderId="1" xfId="0" applyFont="1" applyFill="1" applyBorder="1" applyAlignment="1" applyProtection="1">
      <alignment horizontal="center" vertical="center" wrapText="1"/>
    </xf>
    <xf numFmtId="0" fontId="41" fillId="11" borderId="21" xfId="0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distributed"/>
    </xf>
    <xf numFmtId="0" fontId="1" fillId="0" borderId="6" xfId="0" applyNumberFormat="1" applyFont="1" applyFill="1" applyBorder="1" applyAlignment="1">
      <alignment horizontal="center" vertical="distributed"/>
    </xf>
    <xf numFmtId="0" fontId="1" fillId="0" borderId="19" xfId="0" applyNumberFormat="1" applyFont="1" applyFill="1" applyBorder="1" applyAlignment="1">
      <alignment horizontal="center" vertical="distributed"/>
    </xf>
    <xf numFmtId="0" fontId="38" fillId="8" borderId="34" xfId="0" applyFont="1" applyFill="1" applyBorder="1" applyAlignment="1">
      <alignment horizontal="center" vertical="center"/>
    </xf>
    <xf numFmtId="0" fontId="38" fillId="8" borderId="1" xfId="0" applyFont="1" applyFill="1" applyBorder="1" applyAlignment="1">
      <alignment horizontal="center" vertical="center"/>
    </xf>
    <xf numFmtId="0" fontId="38" fillId="8" borderId="19" xfId="0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 horizontal="left" vertical="distributed" wrapText="1"/>
    </xf>
    <xf numFmtId="0" fontId="18" fillId="0" borderId="6" xfId="0" applyNumberFormat="1" applyFont="1" applyFill="1" applyBorder="1" applyAlignment="1">
      <alignment horizontal="left" vertical="distributed" wrapText="1"/>
    </xf>
    <xf numFmtId="0" fontId="18" fillId="0" borderId="19" xfId="0" applyNumberFormat="1" applyFont="1" applyFill="1" applyBorder="1" applyAlignment="1">
      <alignment horizontal="left" vertical="distributed" wrapText="1"/>
    </xf>
    <xf numFmtId="0" fontId="41" fillId="13" borderId="33" xfId="0" applyFont="1" applyFill="1" applyBorder="1" applyAlignment="1" applyProtection="1">
      <alignment horizontal="center" vertical="center" wrapText="1"/>
    </xf>
    <xf numFmtId="0" fontId="41" fillId="13" borderId="5" xfId="0" applyFont="1" applyFill="1" applyBorder="1" applyAlignment="1" applyProtection="1">
      <alignment horizontal="center" vertical="center" wrapText="1"/>
    </xf>
    <xf numFmtId="0" fontId="41" fillId="13" borderId="20" xfId="0" applyFont="1" applyFill="1" applyBorder="1" applyAlignment="1" applyProtection="1">
      <alignment horizontal="center" vertical="center" wrapText="1"/>
    </xf>
    <xf numFmtId="0" fontId="41" fillId="13" borderId="4" xfId="0" applyFont="1" applyFill="1" applyBorder="1" applyAlignment="1" applyProtection="1">
      <alignment horizontal="center" vertical="center" wrapText="1"/>
    </xf>
    <xf numFmtId="0" fontId="41" fillId="13" borderId="0" xfId="0" applyFont="1" applyFill="1" applyBorder="1" applyAlignment="1" applyProtection="1">
      <alignment horizontal="center" vertical="center" wrapText="1"/>
    </xf>
    <xf numFmtId="0" fontId="41" fillId="13" borderId="2" xfId="0" applyFont="1" applyFill="1" applyBorder="1" applyAlignment="1" applyProtection="1">
      <alignment horizontal="center" vertical="center" wrapText="1"/>
    </xf>
    <xf numFmtId="0" fontId="41" fillId="13" borderId="34" xfId="0" applyFont="1" applyFill="1" applyBorder="1" applyAlignment="1" applyProtection="1">
      <alignment horizontal="center" vertical="center" wrapText="1"/>
    </xf>
    <xf numFmtId="0" fontId="41" fillId="13" borderId="1" xfId="0" applyFont="1" applyFill="1" applyBorder="1" applyAlignment="1" applyProtection="1">
      <alignment horizontal="center" vertical="center" wrapText="1"/>
    </xf>
    <xf numFmtId="0" fontId="41" fillId="13" borderId="21" xfId="0" applyFont="1" applyFill="1" applyBorder="1" applyAlignment="1" applyProtection="1">
      <alignment horizontal="center" vertical="center" wrapText="1"/>
    </xf>
    <xf numFmtId="0" fontId="18" fillId="0" borderId="4" xfId="0" applyNumberFormat="1" applyFont="1" applyFill="1" applyBorder="1" applyAlignment="1">
      <alignment horizontal="left" vertical="distributed" wrapText="1"/>
    </xf>
    <xf numFmtId="0" fontId="18" fillId="0" borderId="0" xfId="0" applyNumberFormat="1" applyFont="1" applyFill="1" applyBorder="1" applyAlignment="1">
      <alignment horizontal="left" vertical="distributed" wrapText="1"/>
    </xf>
    <xf numFmtId="0" fontId="18" fillId="0" borderId="2" xfId="0" applyNumberFormat="1" applyFont="1" applyFill="1" applyBorder="1" applyAlignment="1">
      <alignment horizontal="left" vertical="distributed" wrapText="1"/>
    </xf>
    <xf numFmtId="0" fontId="42" fillId="12" borderId="33" xfId="0" applyFont="1" applyFill="1" applyBorder="1" applyAlignment="1" applyProtection="1">
      <alignment horizontal="center" vertical="center" wrapText="1"/>
    </xf>
    <xf numFmtId="0" fontId="42" fillId="12" borderId="5" xfId="0" applyFont="1" applyFill="1" applyBorder="1" applyAlignment="1" applyProtection="1">
      <alignment horizontal="center" vertical="center" wrapText="1"/>
    </xf>
    <xf numFmtId="0" fontId="42" fillId="12" borderId="20" xfId="0" applyFont="1" applyFill="1" applyBorder="1" applyAlignment="1" applyProtection="1">
      <alignment horizontal="center" vertical="center" wrapText="1"/>
    </xf>
    <xf numFmtId="0" fontId="42" fillId="12" borderId="4" xfId="0" applyFont="1" applyFill="1" applyBorder="1" applyAlignment="1" applyProtection="1">
      <alignment horizontal="center" vertical="center" wrapText="1"/>
    </xf>
    <xf numFmtId="0" fontId="42" fillId="12" borderId="0" xfId="0" applyFont="1" applyFill="1" applyBorder="1" applyAlignment="1" applyProtection="1">
      <alignment horizontal="center" vertical="center" wrapText="1"/>
    </xf>
    <xf numFmtId="0" fontId="42" fillId="12" borderId="2" xfId="0" applyFont="1" applyFill="1" applyBorder="1" applyAlignment="1" applyProtection="1">
      <alignment horizontal="center" vertical="center" wrapText="1"/>
    </xf>
    <xf numFmtId="0" fontId="42" fillId="12" borderId="34" xfId="0" applyFont="1" applyFill="1" applyBorder="1" applyAlignment="1" applyProtection="1">
      <alignment horizontal="center" vertical="center" wrapText="1"/>
    </xf>
    <xf numFmtId="0" fontId="42" fillId="12" borderId="1" xfId="0" applyFont="1" applyFill="1" applyBorder="1" applyAlignment="1" applyProtection="1">
      <alignment horizontal="center" vertical="center" wrapText="1"/>
    </xf>
    <xf numFmtId="0" fontId="42" fillId="12" borderId="21" xfId="0" applyFont="1" applyFill="1" applyBorder="1" applyAlignment="1" applyProtection="1">
      <alignment horizontal="center" vertical="center" wrapText="1"/>
    </xf>
    <xf numFmtId="0" fontId="40" fillId="9" borderId="19" xfId="0" applyNumberFormat="1" applyFont="1" applyFill="1" applyBorder="1" applyAlignment="1">
      <alignment horizontal="left" vertical="center" wrapText="1"/>
    </xf>
    <xf numFmtId="0" fontId="40" fillId="9" borderId="34" xfId="0" applyNumberFormat="1" applyFont="1" applyFill="1" applyBorder="1" applyAlignment="1">
      <alignment horizontal="left" vertical="center" wrapText="1"/>
    </xf>
    <xf numFmtId="0" fontId="40" fillId="9" borderId="1" xfId="0" applyNumberFormat="1" applyFont="1" applyFill="1" applyBorder="1" applyAlignment="1">
      <alignment horizontal="left" vertical="center" wrapText="1"/>
    </xf>
    <xf numFmtId="0" fontId="41" fillId="10" borderId="33" xfId="0" applyFont="1" applyFill="1" applyBorder="1" applyAlignment="1" applyProtection="1">
      <alignment horizontal="center" vertical="center" wrapText="1"/>
    </xf>
    <xf numFmtId="0" fontId="41" fillId="10" borderId="5" xfId="0" applyFont="1" applyFill="1" applyBorder="1" applyAlignment="1" applyProtection="1">
      <alignment horizontal="center" vertical="center" wrapText="1"/>
    </xf>
    <xf numFmtId="0" fontId="41" fillId="10" borderId="20" xfId="0" applyFont="1" applyFill="1" applyBorder="1" applyAlignment="1" applyProtection="1">
      <alignment horizontal="center" vertical="center" wrapText="1"/>
    </xf>
    <xf numFmtId="0" fontId="41" fillId="10" borderId="4" xfId="0" applyFont="1" applyFill="1" applyBorder="1" applyAlignment="1" applyProtection="1">
      <alignment horizontal="center" vertical="center" wrapText="1"/>
    </xf>
    <xf numFmtId="0" fontId="41" fillId="10" borderId="0" xfId="0" applyFont="1" applyFill="1" applyBorder="1" applyAlignment="1" applyProtection="1">
      <alignment horizontal="center" vertical="center" wrapText="1"/>
    </xf>
    <xf numFmtId="0" fontId="41" fillId="10" borderId="2" xfId="0" applyFont="1" applyFill="1" applyBorder="1" applyAlignment="1" applyProtection="1">
      <alignment horizontal="center" vertical="center" wrapText="1"/>
    </xf>
    <xf numFmtId="0" fontId="41" fillId="10" borderId="34" xfId="0" applyFont="1" applyFill="1" applyBorder="1" applyAlignment="1" applyProtection="1">
      <alignment horizontal="center" vertical="center" wrapText="1"/>
    </xf>
    <xf numFmtId="0" fontId="41" fillId="10" borderId="1" xfId="0" applyFont="1" applyFill="1" applyBorder="1" applyAlignment="1" applyProtection="1">
      <alignment horizontal="center" vertical="center" wrapText="1"/>
    </xf>
    <xf numFmtId="0" fontId="41" fillId="10" borderId="21" xfId="0" applyFont="1" applyFill="1" applyBorder="1" applyAlignment="1" applyProtection="1">
      <alignment horizontal="center" vertical="center" wrapText="1"/>
    </xf>
    <xf numFmtId="0" fontId="1" fillId="2" borderId="19" xfId="0" applyNumberFormat="1" applyFont="1" applyFill="1" applyBorder="1" applyAlignment="1">
      <alignment horizontal="center" vertical="distributed"/>
    </xf>
    <xf numFmtId="0" fontId="50" fillId="10" borderId="28" xfId="0" applyFont="1" applyFill="1" applyBorder="1" applyAlignment="1" applyProtection="1">
      <alignment horizontal="center" vertical="center" wrapText="1"/>
    </xf>
    <xf numFmtId="0" fontId="50" fillId="10" borderId="29" xfId="0" applyFont="1" applyFill="1" applyBorder="1" applyAlignment="1" applyProtection="1">
      <alignment horizontal="center" vertical="center" wrapText="1"/>
    </xf>
    <xf numFmtId="0" fontId="50" fillId="10" borderId="30" xfId="0" applyFont="1" applyFill="1" applyBorder="1" applyAlignment="1" applyProtection="1">
      <alignment horizontal="center" vertical="center" wrapText="1"/>
    </xf>
    <xf numFmtId="0" fontId="50" fillId="10" borderId="31" xfId="0" applyFont="1" applyFill="1" applyBorder="1" applyAlignment="1" applyProtection="1">
      <alignment horizontal="center" vertical="center" wrapText="1"/>
    </xf>
    <xf numFmtId="0" fontId="50" fillId="10" borderId="11" xfId="0" applyFont="1" applyFill="1" applyBorder="1" applyAlignment="1" applyProtection="1">
      <alignment horizontal="center" vertical="center" wrapText="1"/>
    </xf>
    <xf numFmtId="0" fontId="50" fillId="10" borderId="32" xfId="0" applyFont="1" applyFill="1" applyBorder="1" applyAlignment="1" applyProtection="1">
      <alignment horizontal="center" vertical="center" wrapText="1"/>
    </xf>
    <xf numFmtId="0" fontId="50" fillId="13" borderId="37" xfId="0" applyFont="1" applyFill="1" applyBorder="1" applyAlignment="1" applyProtection="1">
      <alignment horizontal="center" vertical="center" wrapText="1"/>
    </xf>
    <xf numFmtId="0" fontId="50" fillId="13" borderId="29" xfId="0" applyFont="1" applyFill="1" applyBorder="1" applyAlignment="1" applyProtection="1">
      <alignment horizontal="center" vertical="center" wrapText="1"/>
    </xf>
    <xf numFmtId="0" fontId="50" fillId="13" borderId="0" xfId="0" applyFont="1" applyFill="1" applyBorder="1" applyAlignment="1" applyProtection="1">
      <alignment horizontal="center" vertical="center" wrapText="1"/>
    </xf>
    <xf numFmtId="0" fontId="50" fillId="13" borderId="31" xfId="0" applyFont="1" applyFill="1" applyBorder="1" applyAlignment="1" applyProtection="1">
      <alignment horizontal="center" vertical="center" wrapText="1"/>
    </xf>
    <xf numFmtId="0" fontId="50" fillId="13" borderId="38" xfId="0" applyFont="1" applyFill="1" applyBorder="1" applyAlignment="1" applyProtection="1">
      <alignment horizontal="center" vertical="center" wrapText="1"/>
    </xf>
    <xf numFmtId="0" fontId="50" fillId="13" borderId="32" xfId="0" applyFont="1" applyFill="1" applyBorder="1" applyAlignment="1" applyProtection="1">
      <alignment horizontal="center" vertical="center" wrapText="1"/>
    </xf>
    <xf numFmtId="16" fontId="48" fillId="0" borderId="18" xfId="0" applyNumberFormat="1" applyFont="1" applyFill="1" applyBorder="1" applyAlignment="1" applyProtection="1">
      <alignment horizontal="center" vertical="distributed"/>
      <protection locked="0"/>
    </xf>
    <xf numFmtId="0" fontId="48" fillId="0" borderId="6" xfId="0" applyNumberFormat="1" applyFont="1" applyFill="1" applyBorder="1" applyAlignment="1" applyProtection="1">
      <alignment horizontal="center" vertical="distributed"/>
      <protection locked="0"/>
    </xf>
    <xf numFmtId="0" fontId="48" fillId="0" borderId="19" xfId="0" applyNumberFormat="1" applyFont="1" applyFill="1" applyBorder="1" applyAlignment="1" applyProtection="1">
      <alignment horizontal="center" vertical="distributed"/>
      <protection locked="0"/>
    </xf>
    <xf numFmtId="0" fontId="47" fillId="0" borderId="18" xfId="0" applyNumberFormat="1" applyFont="1" applyFill="1" applyBorder="1" applyAlignment="1">
      <alignment horizontal="left" vertical="distributed"/>
    </xf>
    <xf numFmtId="0" fontId="47" fillId="0" borderId="6" xfId="0" applyNumberFormat="1" applyFont="1" applyFill="1" applyBorder="1" applyAlignment="1">
      <alignment horizontal="left" vertical="distributed"/>
    </xf>
    <xf numFmtId="0" fontId="47" fillId="0" borderId="19" xfId="0" applyNumberFormat="1" applyFont="1" applyFill="1" applyBorder="1" applyAlignment="1">
      <alignment horizontal="left" vertical="distributed"/>
    </xf>
    <xf numFmtId="0" fontId="47" fillId="0" borderId="18" xfId="0" applyNumberFormat="1" applyFont="1" applyFill="1" applyBorder="1" applyAlignment="1">
      <alignment horizontal="center" vertical="distributed"/>
    </xf>
    <xf numFmtId="0" fontId="47" fillId="0" borderId="19" xfId="0" applyNumberFormat="1" applyFont="1" applyFill="1" applyBorder="1" applyAlignment="1">
      <alignment horizontal="center" vertical="distributed"/>
    </xf>
    <xf numFmtId="0" fontId="46" fillId="0" borderId="0" xfId="0" applyNumberFormat="1" applyFont="1" applyFill="1" applyAlignment="1">
      <alignment horizontal="center" vertical="distributed"/>
    </xf>
    <xf numFmtId="0" fontId="39" fillId="0" borderId="13" xfId="0" applyFont="1" applyFill="1" applyBorder="1" applyAlignment="1">
      <alignment horizontal="center" vertical="justify"/>
    </xf>
    <xf numFmtId="0" fontId="39" fillId="0" borderId="40" xfId="0" applyFont="1" applyFill="1" applyBorder="1" applyAlignment="1">
      <alignment horizontal="center" vertical="justify"/>
    </xf>
    <xf numFmtId="0" fontId="39" fillId="15" borderId="28" xfId="0" applyFont="1" applyFill="1" applyBorder="1" applyAlignment="1">
      <alignment horizontal="center" vertical="distributed"/>
    </xf>
    <xf numFmtId="0" fontId="39" fillId="15" borderId="37" xfId="0" applyFont="1" applyFill="1" applyBorder="1" applyAlignment="1">
      <alignment horizontal="center" vertical="distributed"/>
    </xf>
    <xf numFmtId="0" fontId="39" fillId="15" borderId="29" xfId="0" applyFont="1" applyFill="1" applyBorder="1" applyAlignment="1">
      <alignment horizontal="center" vertical="distributed"/>
    </xf>
    <xf numFmtId="0" fontId="39" fillId="15" borderId="11" xfId="0" applyFont="1" applyFill="1" applyBorder="1" applyAlignment="1">
      <alignment horizontal="center" vertical="distributed"/>
    </xf>
    <xf numFmtId="0" fontId="39" fillId="15" borderId="38" xfId="0" applyFont="1" applyFill="1" applyBorder="1" applyAlignment="1">
      <alignment horizontal="center" vertical="distributed"/>
    </xf>
    <xf numFmtId="0" fontId="39" fillId="15" borderId="32" xfId="0" applyFont="1" applyFill="1" applyBorder="1" applyAlignment="1">
      <alignment horizontal="center" vertical="distributed"/>
    </xf>
    <xf numFmtId="0" fontId="48" fillId="0" borderId="3" xfId="0" applyNumberFormat="1" applyFont="1" applyFill="1" applyBorder="1" applyAlignment="1" applyProtection="1">
      <alignment horizontal="center" vertical="distributed"/>
      <protection locked="0"/>
    </xf>
    <xf numFmtId="0" fontId="46" fillId="0" borderId="43" xfId="0" applyNumberFormat="1" applyFont="1" applyFill="1" applyBorder="1" applyAlignment="1">
      <alignment horizontal="center" vertical="distributed"/>
    </xf>
    <xf numFmtId="0" fontId="46" fillId="0" borderId="51" xfId="0" applyNumberFormat="1" applyFont="1" applyFill="1" applyBorder="1" applyAlignment="1">
      <alignment horizontal="center" vertical="distributed"/>
    </xf>
    <xf numFmtId="0" fontId="46" fillId="0" borderId="48" xfId="0" applyNumberFormat="1" applyFont="1" applyFill="1" applyBorder="1" applyAlignment="1">
      <alignment horizontal="center" vertical="distributed"/>
    </xf>
    <xf numFmtId="0" fontId="57" fillId="3" borderId="28" xfId="0" applyNumberFormat="1" applyFont="1" applyFill="1" applyBorder="1" applyAlignment="1">
      <alignment horizontal="center" vertical="distributed"/>
    </xf>
    <xf numFmtId="0" fontId="57" fillId="3" borderId="37" xfId="0" applyNumberFormat="1" applyFont="1" applyFill="1" applyBorder="1" applyAlignment="1">
      <alignment horizontal="center" vertical="distributed"/>
    </xf>
    <xf numFmtId="0" fontId="47" fillId="0" borderId="18" xfId="0" applyNumberFormat="1" applyFont="1" applyFill="1" applyBorder="1" applyAlignment="1" applyProtection="1">
      <alignment horizontal="center" vertical="distributed"/>
      <protection locked="0"/>
    </xf>
    <xf numFmtId="0" fontId="47" fillId="0" borderId="6" xfId="0" applyNumberFormat="1" applyFont="1" applyFill="1" applyBorder="1" applyAlignment="1" applyProtection="1">
      <alignment horizontal="center" vertical="distributed"/>
      <protection locked="0"/>
    </xf>
    <xf numFmtId="0" fontId="47" fillId="0" borderId="19" xfId="0" applyNumberFormat="1" applyFont="1" applyFill="1" applyBorder="1" applyAlignment="1" applyProtection="1">
      <alignment horizontal="center" vertical="distributed"/>
      <protection locked="0"/>
    </xf>
    <xf numFmtId="0" fontId="50" fillId="11" borderId="28" xfId="0" applyFont="1" applyFill="1" applyBorder="1" applyAlignment="1" applyProtection="1">
      <alignment horizontal="center" vertical="center" wrapText="1"/>
    </xf>
    <xf numFmtId="0" fontId="50" fillId="11" borderId="29" xfId="0" applyFont="1" applyFill="1" applyBorder="1" applyAlignment="1" applyProtection="1">
      <alignment horizontal="center" vertical="center" wrapText="1"/>
    </xf>
    <xf numFmtId="0" fontId="50" fillId="11" borderId="30" xfId="0" applyFont="1" applyFill="1" applyBorder="1" applyAlignment="1" applyProtection="1">
      <alignment horizontal="center" vertical="center" wrapText="1"/>
    </xf>
    <xf numFmtId="0" fontId="50" fillId="11" borderId="31" xfId="0" applyFont="1" applyFill="1" applyBorder="1" applyAlignment="1" applyProtection="1">
      <alignment horizontal="center" vertical="center" wrapText="1"/>
    </xf>
    <xf numFmtId="0" fontId="50" fillId="11" borderId="11" xfId="0" applyFont="1" applyFill="1" applyBorder="1" applyAlignment="1" applyProtection="1">
      <alignment horizontal="center" vertical="center" wrapText="1"/>
    </xf>
    <xf numFmtId="0" fontId="50" fillId="11" borderId="32" xfId="0" applyFont="1" applyFill="1" applyBorder="1" applyAlignment="1" applyProtection="1">
      <alignment horizontal="center" vertical="center" wrapText="1"/>
    </xf>
    <xf numFmtId="0" fontId="51" fillId="12" borderId="37" xfId="0" applyFont="1" applyFill="1" applyBorder="1" applyAlignment="1" applyProtection="1">
      <alignment horizontal="center" vertical="center" wrapText="1"/>
    </xf>
    <xf numFmtId="0" fontId="51" fillId="12" borderId="0" xfId="0" applyFont="1" applyFill="1" applyBorder="1" applyAlignment="1" applyProtection="1">
      <alignment horizontal="center" vertical="center" wrapText="1"/>
    </xf>
    <xf numFmtId="0" fontId="51" fillId="12" borderId="38" xfId="0" applyFont="1" applyFill="1" applyBorder="1" applyAlignment="1" applyProtection="1">
      <alignment horizontal="center" vertical="center" wrapText="1"/>
    </xf>
    <xf numFmtId="0" fontId="59" fillId="9" borderId="9" xfId="0" applyFont="1" applyFill="1" applyBorder="1" applyAlignment="1">
      <alignment horizontal="left" vertical="distributed" wrapText="1"/>
    </xf>
    <xf numFmtId="0" fontId="59" fillId="9" borderId="3" xfId="0" applyFont="1" applyFill="1" applyBorder="1" applyAlignment="1">
      <alignment horizontal="left" vertical="distributed" wrapText="1"/>
    </xf>
    <xf numFmtId="0" fontId="59" fillId="9" borderId="24" xfId="0" applyFont="1" applyFill="1" applyBorder="1" applyAlignment="1">
      <alignment horizontal="left" vertical="distributed" wrapText="1"/>
    </xf>
    <xf numFmtId="0" fontId="59" fillId="9" borderId="13" xfId="0" applyFont="1" applyFill="1" applyBorder="1" applyAlignment="1">
      <alignment horizontal="left" vertical="distributed" wrapText="1"/>
    </xf>
    <xf numFmtId="0" fontId="59" fillId="9" borderId="39" xfId="0" applyFont="1" applyFill="1" applyBorder="1" applyAlignment="1">
      <alignment horizontal="left" vertical="distributed" wrapText="1"/>
    </xf>
    <xf numFmtId="0" fontId="59" fillId="9" borderId="40" xfId="0" applyFont="1" applyFill="1" applyBorder="1" applyAlignment="1">
      <alignment horizontal="left" vertical="distributed" wrapText="1"/>
    </xf>
    <xf numFmtId="0" fontId="62" fillId="9" borderId="57" xfId="0" applyFont="1" applyFill="1" applyBorder="1" applyAlignment="1">
      <alignment horizontal="center" vertical="distributed" wrapText="1"/>
    </xf>
    <xf numFmtId="0" fontId="62" fillId="9" borderId="39" xfId="0" applyFont="1" applyFill="1" applyBorder="1" applyAlignment="1">
      <alignment horizontal="center" vertical="distributed" wrapText="1"/>
    </xf>
    <xf numFmtId="0" fontId="62" fillId="9" borderId="14" xfId="0" applyFont="1" applyFill="1" applyBorder="1" applyAlignment="1">
      <alignment horizontal="center" vertical="distributed" wrapText="1"/>
    </xf>
    <xf numFmtId="0" fontId="62" fillId="9" borderId="19" xfId="0" applyFont="1" applyFill="1" applyBorder="1" applyAlignment="1">
      <alignment horizontal="center" vertical="distributed" wrapText="1"/>
    </xf>
    <xf numFmtId="0" fontId="62" fillId="9" borderId="3" xfId="0" applyFont="1" applyFill="1" applyBorder="1" applyAlignment="1">
      <alignment horizontal="center" vertical="distributed" wrapText="1"/>
    </xf>
    <xf numFmtId="0" fontId="62" fillId="9" borderId="18" xfId="0" applyFont="1" applyFill="1" applyBorder="1" applyAlignment="1">
      <alignment horizontal="center" vertical="distributed" wrapText="1"/>
    </xf>
    <xf numFmtId="0" fontId="62" fillId="9" borderId="59" xfId="0" applyFont="1" applyFill="1" applyBorder="1" applyAlignment="1">
      <alignment horizontal="center" vertical="distributed" wrapText="1"/>
    </xf>
    <xf numFmtId="0" fontId="62" fillId="9" borderId="8" xfId="0" applyFont="1" applyFill="1" applyBorder="1" applyAlignment="1">
      <alignment horizontal="center" vertical="distributed" wrapText="1"/>
    </xf>
    <xf numFmtId="0" fontId="62" fillId="9" borderId="15" xfId="0" applyFont="1" applyFill="1" applyBorder="1" applyAlignment="1">
      <alignment horizontal="center" vertical="distributed" wrapText="1"/>
    </xf>
    <xf numFmtId="0" fontId="64" fillId="9" borderId="0" xfId="0" applyFont="1" applyFill="1" applyBorder="1" applyAlignment="1">
      <alignment horizontal="center" vertical="distributed" wrapText="1"/>
    </xf>
    <xf numFmtId="0" fontId="59" fillId="9" borderId="10" xfId="0" applyFont="1" applyFill="1" applyBorder="1" applyAlignment="1">
      <alignment horizontal="left" vertical="distributed" wrapText="1"/>
    </xf>
    <xf numFmtId="0" fontId="59" fillId="9" borderId="8" xfId="0" applyFont="1" applyFill="1" applyBorder="1" applyAlignment="1">
      <alignment horizontal="left" vertical="distributed" wrapText="1"/>
    </xf>
    <xf numFmtId="0" fontId="59" fillId="9" borderId="23" xfId="0" applyFont="1" applyFill="1" applyBorder="1" applyAlignment="1">
      <alignment horizontal="left" vertical="distributed" wrapText="1"/>
    </xf>
    <xf numFmtId="0" fontId="57" fillId="3" borderId="29" xfId="0" applyNumberFormat="1" applyFont="1" applyFill="1" applyBorder="1" applyAlignment="1">
      <alignment horizontal="center" vertical="distributed"/>
    </xf>
    <xf numFmtId="0" fontId="63" fillId="9" borderId="52" xfId="0" applyFont="1" applyFill="1" applyBorder="1" applyAlignment="1">
      <alignment horizontal="center" vertical="distributed" wrapText="1"/>
    </xf>
    <xf numFmtId="0" fontId="63" fillId="9" borderId="6" xfId="0" applyFont="1" applyFill="1" applyBorder="1" applyAlignment="1">
      <alignment horizontal="center" vertical="distributed" wrapText="1"/>
    </xf>
    <xf numFmtId="0" fontId="63" fillId="9" borderId="53" xfId="0" applyFont="1" applyFill="1" applyBorder="1" applyAlignment="1">
      <alignment horizontal="center" vertical="distributed" wrapText="1"/>
    </xf>
    <xf numFmtId="0" fontId="63" fillId="9" borderId="44" xfId="0" applyFont="1" applyFill="1" applyBorder="1" applyAlignment="1">
      <alignment horizontal="center" vertical="distributed" wrapText="1"/>
    </xf>
    <xf numFmtId="0" fontId="63" fillId="9" borderId="42" xfId="0" applyFont="1" applyFill="1" applyBorder="1" applyAlignment="1">
      <alignment horizontal="center" vertical="distributed" wrapText="1"/>
    </xf>
    <xf numFmtId="0" fontId="63" fillId="9" borderId="56" xfId="0" applyFont="1" applyFill="1" applyBorder="1" applyAlignment="1">
      <alignment horizontal="center" vertical="distributed" wrapText="1"/>
    </xf>
    <xf numFmtId="0" fontId="65" fillId="0" borderId="43" xfId="0" applyNumberFormat="1" applyFont="1" applyFill="1" applyBorder="1" applyAlignment="1">
      <alignment horizontal="center" vertical="distributed"/>
    </xf>
    <xf numFmtId="0" fontId="65" fillId="0" borderId="51" xfId="0" applyNumberFormat="1" applyFont="1" applyFill="1" applyBorder="1" applyAlignment="1">
      <alignment horizontal="center" vertical="distributed"/>
    </xf>
    <xf numFmtId="0" fontId="65" fillId="0" borderId="48" xfId="0" applyNumberFormat="1" applyFont="1" applyFill="1" applyBorder="1" applyAlignment="1">
      <alignment horizontal="center" vertical="distributed"/>
    </xf>
    <xf numFmtId="0" fontId="46" fillId="0" borderId="0" xfId="0" applyNumberFormat="1" applyFont="1" applyFill="1" applyBorder="1" applyAlignment="1">
      <alignment horizontal="center" vertical="center" wrapText="1"/>
    </xf>
    <xf numFmtId="0" fontId="63" fillId="9" borderId="13" xfId="0" applyFont="1" applyFill="1" applyBorder="1" applyAlignment="1">
      <alignment horizontal="center" vertical="distributed" wrapText="1"/>
    </xf>
    <xf numFmtId="0" fontId="63" fillId="9" borderId="39" xfId="0" applyFont="1" applyFill="1" applyBorder="1" applyAlignment="1">
      <alignment horizontal="center" vertical="distributed" wrapText="1"/>
    </xf>
    <xf numFmtId="0" fontId="63" fillId="9" borderId="40" xfId="0" applyFont="1" applyFill="1" applyBorder="1" applyAlignment="1">
      <alignment horizontal="center" vertical="distributed" wrapText="1"/>
    </xf>
  </cellXfs>
  <cellStyles count="4">
    <cellStyle name="Hipervínculo" xfId="1" builtinId="8"/>
    <cellStyle name="Moneda" xfId="2" builtinId="4"/>
    <cellStyle name="Normal" xfId="0" builtinId="0"/>
    <cellStyle name="Porcentaje" xfId="3" builtinId="5"/>
  </cellStyles>
  <dxfs count="119"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color theme="0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5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5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000000"/>
      <rgbColor rgb="0000FF00"/>
      <rgbColor rgb="00FF9900"/>
      <rgbColor rgb="00CCFFFF"/>
      <rgbColor rgb="00FFFF00"/>
      <rgbColor rgb="00FF0000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OBJETIVOS DE APRENDIZAJE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</a:t>
            </a: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CIENCIAS 5º básico </a:t>
            </a: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B, 2015</a:t>
            </a:r>
            <a:endParaRPr lang="es-CL"/>
          </a:p>
        </c:rich>
      </c:tx>
      <c:layout>
        <c:manualLayout>
          <c:xMode val="edge"/>
          <c:yMode val="edge"/>
          <c:x val="0.32405913951802684"/>
          <c:y val="5.4047529773064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1899148843745364"/>
          <c:w val="0.78675263798025619"/>
          <c:h val="0.61398638416043416"/>
        </c:manualLayout>
      </c:layout>
      <c:barChart>
        <c:barDir val="col"/>
        <c:grouping val="clustered"/>
        <c:varyColors val="0"/>
        <c:ser>
          <c:idx val="0"/>
          <c:order val="0"/>
          <c:tx>
            <c:v>Objetivos de Aprendizaje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'5º básico A'!$F$110:$AF$110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183744"/>
        <c:axId val="130631360"/>
      </c:barChart>
      <c:catAx>
        <c:axId val="19318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</a:t>
                </a:r>
                <a:r>
                  <a:rPr lang="es-CL" sz="10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°</a:t>
                </a:r>
                <a:r>
                  <a:rPr lang="es-C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OBJETIVOS DE APRENDIZAJE</a:t>
                </a:r>
                <a:endParaRPr lang="es-CL"/>
              </a:p>
            </c:rich>
          </c:tx>
          <c:layout>
            <c:manualLayout>
              <c:xMode val="edge"/>
              <c:yMode val="edge"/>
              <c:x val="0.34798052775377797"/>
              <c:y val="0.924897767777436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63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63136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2.4502321825156468E-2"/>
              <c:y val="0.459460186524303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183744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18817855371556"/>
          <c:y val="0.52413948256467935"/>
          <c:w val="0.11073536602249884"/>
          <c:h val="9.25915212979330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OBJETIVOS DE APRENDIZAJE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</a:t>
            </a: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CIENCIAS 5º básico </a:t>
            </a: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C, 2015</a:t>
            </a:r>
            <a:endParaRPr lang="es-CL"/>
          </a:p>
        </c:rich>
      </c:tx>
      <c:layout>
        <c:manualLayout>
          <c:xMode val="edge"/>
          <c:yMode val="edge"/>
          <c:x val="0.32405913951802684"/>
          <c:y val="5.4047529773064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1899148843745364"/>
          <c:w val="0.78675263798025619"/>
          <c:h val="0.61398638416043416"/>
        </c:manualLayout>
      </c:layout>
      <c:barChart>
        <c:barDir val="col"/>
        <c:grouping val="clustered"/>
        <c:varyColors val="0"/>
        <c:ser>
          <c:idx val="0"/>
          <c:order val="0"/>
          <c:tx>
            <c:v>Objetivos de Aprendizaje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'5º básico B'!$F$118:$AF$118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029504"/>
        <c:axId val="202933376"/>
      </c:barChart>
      <c:catAx>
        <c:axId val="203029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</a:t>
                </a:r>
                <a:r>
                  <a:rPr lang="es-CL" sz="10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°</a:t>
                </a:r>
                <a:r>
                  <a:rPr lang="es-C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OBJETIVOS DE APRENDIZAJE</a:t>
                </a:r>
                <a:endParaRPr lang="es-CL"/>
              </a:p>
            </c:rich>
          </c:tx>
          <c:layout>
            <c:manualLayout>
              <c:xMode val="edge"/>
              <c:yMode val="edge"/>
              <c:x val="0.34798052775377797"/>
              <c:y val="0.924897767777436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933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93337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2.4502321825156468E-2"/>
              <c:y val="0.459460186524303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029504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18817855371556"/>
          <c:y val="0.52413948256467935"/>
          <c:w val="0.11073536602249884"/>
          <c:h val="9.25915212979330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Porcentajes de logro del grupo curso 
por PREGUNTA
Diagnóstico de CIENCIAS 5º básico C, 2015</a:t>
            </a:r>
          </a:p>
        </c:rich>
      </c:tx>
      <c:layout>
        <c:manualLayout>
          <c:xMode val="edge"/>
          <c:yMode val="edge"/>
          <c:x val="0.34615989289217636"/>
          <c:y val="4.8364956583070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33583622353039"/>
          <c:y val="0.20374619987066672"/>
          <c:w val="0.77735705135057942"/>
          <c:h val="0.63088215773058653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'5º básico B'!$F$116:$BI$116</c:f>
              <c:numCache>
                <c:formatCode>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077120"/>
        <c:axId val="202934528"/>
      </c:barChart>
      <c:catAx>
        <c:axId val="203077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41825437647978381"/>
              <c:y val="0.914030306856003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934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93452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2.4427476868421751E-2"/>
              <c:y val="0.441247817591083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077120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70860066560698"/>
          <c:y val="0.48282335452217928"/>
          <c:w val="0.10000013255918772"/>
          <c:h val="5.79710245470417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Diagnóstico Ciencias Naturales 5º básico C, año 2015</a:t>
            </a:r>
            <a:endParaRPr lang="es-CL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'5º básico B'!$CA$63:$CD$66</c:f>
              <c:strCache>
                <c:ptCount val="4"/>
                <c:pt idx="0">
                  <c:v>Nº y % Als. Nvl. B</c:v>
                </c:pt>
                <c:pt idx="1">
                  <c:v>Nº y % Als. Nvl. MB</c:v>
                </c:pt>
                <c:pt idx="2">
                  <c:v>Nº y Als. Nvl. MA</c:v>
                </c:pt>
                <c:pt idx="3">
                  <c:v>Nº y Als. Nvl. A</c:v>
                </c:pt>
              </c:strCache>
            </c:strRef>
          </c:cat>
          <c:val>
            <c:numRef>
              <c:f>'5º básico B'!$CA$66:$CC$66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invertIfNegative val="0"/>
          <c:dLbls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'5º básico B'!$CA$63:$CD$66</c:f>
              <c:strCache>
                <c:ptCount val="4"/>
                <c:pt idx="0">
                  <c:v>Nº y % Als. Nvl. B</c:v>
                </c:pt>
                <c:pt idx="1">
                  <c:v>Nº y % Als. Nvl. MB</c:v>
                </c:pt>
                <c:pt idx="2">
                  <c:v>Nº y Als. Nvl. MA</c:v>
                </c:pt>
                <c:pt idx="3">
                  <c:v>Nº y Als. Nvl. A</c:v>
                </c:pt>
              </c:strCache>
            </c:strRef>
          </c:cat>
          <c:val>
            <c:numRef>
              <c:f>'5º básico B'!$CA$68:$CD$68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203077632"/>
        <c:axId val="202936832"/>
      </c:barChart>
      <c:catAx>
        <c:axId val="20307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02936832"/>
        <c:crosses val="autoZero"/>
        <c:auto val="1"/>
        <c:lblAlgn val="ctr"/>
        <c:lblOffset val="100"/>
        <c:tickLblSkip val="1"/>
        <c:noMultiLvlLbl val="0"/>
      </c:catAx>
      <c:valAx>
        <c:axId val="20293683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0307763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>
          <a:alpha val="99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EJE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CIENCIAS 5º básico C, 2015</a:t>
            </a:r>
            <a:endParaRPr lang="es-CL"/>
          </a:p>
        </c:rich>
      </c:tx>
      <c:layout>
        <c:manualLayout>
          <c:xMode val="edge"/>
          <c:yMode val="edge"/>
          <c:x val="0.33765700198910398"/>
          <c:y val="2.90803377532393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650591103042328E-2"/>
          <c:y val="0.19876616935472788"/>
          <c:w val="0.80832860115697192"/>
          <c:h val="0.69401233555870423"/>
        </c:manualLayout>
      </c:layout>
      <c:barChart>
        <c:barDir val="col"/>
        <c:grouping val="clustered"/>
        <c:varyColors val="0"/>
        <c:ser>
          <c:idx val="0"/>
          <c:order val="0"/>
          <c:tx>
            <c:v>EJE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'5º básico B'!$CZ$67:$CZ$70</c:f>
              <c:strCache>
                <c:ptCount val="4"/>
                <c:pt idx="0">
                  <c:v>1) Ciencias de la Tierra y el Universo</c:v>
                </c:pt>
                <c:pt idx="1">
                  <c:v>2) Ciencias de la Vida</c:v>
                </c:pt>
                <c:pt idx="2">
                  <c:v>3) Ciencias de la vida: Cuerpo humano y salud</c:v>
                </c:pt>
                <c:pt idx="3">
                  <c:v>4) Ciencias Físicas y Químicas</c:v>
                </c:pt>
              </c:strCache>
            </c:strRef>
          </c:cat>
          <c:val>
            <c:numRef>
              <c:f>'5º básico B'!$F$120:$L$120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078656"/>
        <c:axId val="202938560"/>
      </c:barChart>
      <c:catAx>
        <c:axId val="20307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02938560"/>
        <c:crosses val="autoZero"/>
        <c:auto val="1"/>
        <c:lblAlgn val="ctr"/>
        <c:lblOffset val="100"/>
        <c:noMultiLvlLbl val="0"/>
      </c:catAx>
      <c:valAx>
        <c:axId val="202938560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6960507498365987E-2"/>
              <c:y val="0.46607034419212995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03078656"/>
        <c:crosses val="autoZero"/>
        <c:crossBetween val="between"/>
      </c:valAx>
      <c:spPr>
        <a:solidFill>
          <a:srgbClr val="FFCC66"/>
        </a:solidFill>
        <a:ln>
          <a:solidFill>
            <a:schemeClr val="tx1">
              <a:alpha val="99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91102748222158159"/>
          <c:y val="0.50318235066216155"/>
          <c:w val="8.0424581227472647E-2"/>
          <c:h val="5.4993216141436041E-2"/>
        </c:manualLayout>
      </c:layout>
      <c:overlay val="0"/>
      <c:spPr>
        <a:noFill/>
        <a:ln>
          <a:solidFill>
            <a:schemeClr val="tx1"/>
          </a:solidFill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100">
                <a:solidFill>
                  <a:schemeClr val="tx1"/>
                </a:solidFill>
              </a:rPr>
              <a:t>% Als. de 5º básico C distribuidos según niveles de desempeño en EJE "Ciencias de la Vida"</a:t>
            </a: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'5º básico B'!$BM$56:$BP$59</c:f>
              <c:strCache>
                <c:ptCount val="4"/>
                <c:pt idx="0">
                  <c:v>Bajo (B)</c:v>
                </c:pt>
                <c:pt idx="1">
                  <c:v>Medio Bajo (MB)</c:v>
                </c:pt>
                <c:pt idx="2">
                  <c:v>Medio Alto (MA)</c:v>
                </c:pt>
                <c:pt idx="3">
                  <c:v>Alto (A)</c:v>
                </c:pt>
              </c:strCache>
            </c:strRef>
          </c:cat>
          <c:val>
            <c:numRef>
              <c:f>'5º básico B'!$BQ$56:$BQ$59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917750585787023"/>
          <c:y val="0.29886217572807566"/>
          <c:w val="0.37252611805877212"/>
          <c:h val="0.66258034866264293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100">
                <a:solidFill>
                  <a:schemeClr val="tx1"/>
                </a:solidFill>
              </a:rPr>
              <a:t>% Als. de 5º básico C distribuidos según niveles de desempeño en EJE "Ciencias de la Vida: Cuerpo Humano y Salud"</a:t>
            </a: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'5º básico B'!$BM$56:$BP$59</c:f>
              <c:strCache>
                <c:ptCount val="4"/>
                <c:pt idx="0">
                  <c:v>Bajo (B)</c:v>
                </c:pt>
                <c:pt idx="1">
                  <c:v>Medio Bajo (MB)</c:v>
                </c:pt>
                <c:pt idx="2">
                  <c:v>Medio Alto (MA)</c:v>
                </c:pt>
                <c:pt idx="3">
                  <c:v>Alto (A)</c:v>
                </c:pt>
              </c:strCache>
            </c:strRef>
          </c:cat>
          <c:val>
            <c:numRef>
              <c:f>'5º básico B'!$BS$56:$BS$59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096760293031"/>
          <c:y val="0.32619259168479431"/>
          <c:w val="0.37252582233191001"/>
          <c:h val="0.66258034866264293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/>
              <a:t>% Als. de 5º básico</a:t>
            </a:r>
            <a:r>
              <a:rPr lang="es-CL" sz="1100" baseline="0"/>
              <a:t> C</a:t>
            </a:r>
            <a:r>
              <a:rPr lang="es-CL" sz="1100"/>
              <a:t> distribuidos según niveles de desempeño en EJE "Ciencias Físicas y Químicas"</a:t>
            </a: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'5º básico B'!$BM$56:$BP$59</c:f>
              <c:strCache>
                <c:ptCount val="4"/>
                <c:pt idx="0">
                  <c:v>Bajo (B)</c:v>
                </c:pt>
                <c:pt idx="1">
                  <c:v>Medio Bajo (MB)</c:v>
                </c:pt>
                <c:pt idx="2">
                  <c:v>Medio Alto (MA)</c:v>
                </c:pt>
                <c:pt idx="3">
                  <c:v>Alto (A)</c:v>
                </c:pt>
              </c:strCache>
            </c:strRef>
          </c:cat>
          <c:val>
            <c:numRef>
              <c:f>'5º básico B'!$BU$56:$BU$59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667540844849843"/>
          <c:y val="0.26193593270720672"/>
          <c:w val="0.37252594039995612"/>
          <c:h val="0.6625803441236511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100">
                <a:solidFill>
                  <a:schemeClr val="tx1"/>
                </a:solidFill>
              </a:rPr>
              <a:t>% Als. de 5º básico C distribuidos según niveles de desempeño en EJE "Ciencias de la Tierra y el Universo"</a:t>
            </a: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'5º básico B'!$BM$56:$BP$59</c:f>
              <c:strCache>
                <c:ptCount val="4"/>
                <c:pt idx="0">
                  <c:v>Bajo (B)</c:v>
                </c:pt>
                <c:pt idx="1">
                  <c:v>Medio Bajo (MB)</c:v>
                </c:pt>
                <c:pt idx="2">
                  <c:v>Medio Alto (MA)</c:v>
                </c:pt>
                <c:pt idx="3">
                  <c:v>Alto (A)</c:v>
                </c:pt>
              </c:strCache>
            </c:strRef>
          </c:cat>
          <c:val>
            <c:numRef>
              <c:f>'5º básico B'!$BW$56:$BW$59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822627942745389"/>
          <c:y val="0.26644710637686631"/>
          <c:w val="0.37252590309004396"/>
          <c:h val="0.6625804669153196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HABILIDAD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CIENCIAS 5º básico C, 2015</a:t>
            </a:r>
            <a:endParaRPr lang="es-CL"/>
          </a:p>
        </c:rich>
      </c:tx>
      <c:layout>
        <c:manualLayout>
          <c:xMode val="edge"/>
          <c:yMode val="edge"/>
          <c:x val="0.33383157617864823"/>
          <c:y val="2.9142485902133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585522931605167E-2"/>
          <c:y val="0.18142106494113977"/>
          <c:w val="0.80291464832718695"/>
          <c:h val="0.65018663756139394"/>
        </c:manualLayout>
      </c:layout>
      <c:barChart>
        <c:barDir val="col"/>
        <c:grouping val="clustered"/>
        <c:varyColors val="0"/>
        <c:ser>
          <c:idx val="0"/>
          <c:order val="0"/>
          <c:tx>
            <c:v>Habilidad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'5º básico B'!$CW$92:$CW$100</c:f>
              <c:strCache>
                <c:ptCount val="9"/>
                <c:pt idx="0">
                  <c:v>1) Reconocer.</c:v>
                </c:pt>
                <c:pt idx="1">
                  <c:v>2) Interpretar.</c:v>
                </c:pt>
                <c:pt idx="2">
                  <c:v>3) Identificar.</c:v>
                </c:pt>
                <c:pt idx="3">
                  <c:v>4) Predecir.</c:v>
                </c:pt>
                <c:pt idx="4">
                  <c:v>5) Analizar.</c:v>
                </c:pt>
                <c:pt idx="5">
                  <c:v>6) Formular Preguntas.</c:v>
                </c:pt>
                <c:pt idx="6">
                  <c:v>7) Concluir.</c:v>
                </c:pt>
                <c:pt idx="7">
                  <c:v>8) Explicar.</c:v>
                </c:pt>
                <c:pt idx="8">
                  <c:v>9) Clasificar.</c:v>
                </c:pt>
              </c:strCache>
            </c:strRef>
          </c:cat>
          <c:val>
            <c:numRef>
              <c:f>'5º básico B'!$F$122:$V$122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079168"/>
        <c:axId val="203813376"/>
      </c:barChart>
      <c:catAx>
        <c:axId val="20307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03813376"/>
        <c:crosses val="autoZero"/>
        <c:auto val="1"/>
        <c:lblAlgn val="ctr"/>
        <c:lblOffset val="100"/>
        <c:noMultiLvlLbl val="0"/>
      </c:catAx>
      <c:valAx>
        <c:axId val="203813376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/>
                  <a:t>Porcentajes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03079168"/>
        <c:crosses val="autoZero"/>
        <c:crossBetween val="between"/>
      </c:valAx>
      <c:spPr>
        <a:solidFill>
          <a:srgbClr val="FFCC66"/>
        </a:solidFill>
        <a:ln>
          <a:solidFill>
            <a:schemeClr val="tx1">
              <a:alpha val="99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8806404859769883"/>
          <c:y val="0.52197422369047042"/>
          <c:w val="9.6746265207415139E-2"/>
          <c:h val="4.5284410731754265E-2"/>
        </c:manualLayout>
      </c:layout>
      <c:overlay val="0"/>
      <c:spPr>
        <a:noFill/>
        <a:ln>
          <a:solidFill>
            <a:schemeClr val="tx1"/>
          </a:solidFill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/>
            </a:pPr>
            <a:r>
              <a:rPr lang="es-CL" sz="1500" b="0" i="0" baseline="0">
                <a:effectLst/>
              </a:rPr>
              <a:t>PROMEDIO POR OBJETIVOS DE APRENDIZAJE (% logro)</a:t>
            </a:r>
            <a:endParaRPr lang="es-CL" sz="1500">
              <a:effectLst/>
            </a:endParaRPr>
          </a:p>
          <a:p>
            <a:pPr>
              <a:defRPr sz="1500"/>
            </a:pPr>
            <a:r>
              <a:rPr lang="es-CL" sz="1500" b="0" i="0" baseline="0">
                <a:effectLst/>
              </a:rPr>
              <a:t>Diagnóstico CIENCIAS,5tos. básicos, año 2015</a:t>
            </a:r>
            <a:endParaRPr lang="es-CL" sz="1500"/>
          </a:p>
        </c:rich>
      </c:tx>
      <c:layout>
        <c:manualLayout>
          <c:xMode val="edge"/>
          <c:yMode val="edge"/>
          <c:x val="0.34093200741205421"/>
          <c:y val="2.3624678129858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380727437609982E-2"/>
          <c:y val="0.14653200842011385"/>
          <c:w val="0.82750275508276605"/>
          <c:h val="0.7903045458071184"/>
        </c:manualLayout>
      </c:layout>
      <c:barChart>
        <c:barDir val="col"/>
        <c:grouping val="clustered"/>
        <c:varyColors val="0"/>
        <c:ser>
          <c:idx val="0"/>
          <c:order val="0"/>
          <c:tx>
            <c:v>Objetivos de Aprendizaje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3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'INFORME GLOBAL'!$K$18:$K$31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166208"/>
        <c:axId val="204734464"/>
      </c:barChart>
      <c:catAx>
        <c:axId val="20316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300"/>
            </a:pPr>
            <a:endParaRPr lang="es-ES"/>
          </a:p>
        </c:txPr>
        <c:crossAx val="204734464"/>
        <c:crosses val="autoZero"/>
        <c:auto val="1"/>
        <c:lblAlgn val="ctr"/>
        <c:lblOffset val="100"/>
        <c:noMultiLvlLbl val="0"/>
      </c:catAx>
      <c:valAx>
        <c:axId val="20473446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s-CL" sz="1200"/>
                  <a:t>Porcentaje</a:t>
                </a:r>
              </a:p>
            </c:rich>
          </c:tx>
          <c:layout>
            <c:manualLayout>
              <c:xMode val="edge"/>
              <c:yMode val="edge"/>
              <c:x val="1.207015672088272E-2"/>
              <c:y val="0.4812130942402814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es-ES"/>
          </a:p>
        </c:txPr>
        <c:crossAx val="203166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411102899364116"/>
          <c:y val="0.4935143451896099"/>
          <c:w val="7.6869657347877429E-2"/>
          <c:h val="0.10632704742688286"/>
        </c:manualLayout>
      </c:layout>
      <c:overlay val="0"/>
      <c:txPr>
        <a:bodyPr/>
        <a:lstStyle/>
        <a:p>
          <a:pPr>
            <a:defRPr sz="125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Porcentajes de logro del grupo curso 
por PREGUNTA
Diagnóstico de CIENCIAS 5º básico B, 2015</a:t>
            </a:r>
          </a:p>
        </c:rich>
      </c:tx>
      <c:layout>
        <c:manualLayout>
          <c:xMode val="edge"/>
          <c:yMode val="edge"/>
          <c:x val="0.34615989289217636"/>
          <c:y val="4.8364956583070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33583622353039"/>
          <c:y val="0.20374619987066672"/>
          <c:w val="0.77735705135057942"/>
          <c:h val="0.63088215773058653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'5º básico A'!$F$108:$AQ$108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184256"/>
        <c:axId val="130634240"/>
      </c:barChart>
      <c:catAx>
        <c:axId val="193184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41825437647978381"/>
              <c:y val="0.914030306856003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63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63424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2.4427476868421751E-2"/>
              <c:y val="0.441247817591083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184256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70860066560698"/>
          <c:y val="0.48282335452217928"/>
          <c:w val="0.10000013255918772"/>
          <c:h val="5.79710245470417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/>
            </a:pPr>
            <a:r>
              <a:rPr lang="es-CL" sz="1500" b="0" i="0" baseline="0">
                <a:effectLst/>
              </a:rPr>
              <a:t>PROMEDIO POR EJES (% logro)</a:t>
            </a:r>
            <a:endParaRPr lang="es-CL" sz="1500">
              <a:effectLst/>
            </a:endParaRPr>
          </a:p>
          <a:p>
            <a:pPr>
              <a:defRPr sz="1500"/>
            </a:pPr>
            <a:r>
              <a:rPr lang="es-CL" sz="1500" b="0" i="0" baseline="0">
                <a:effectLst/>
              </a:rPr>
              <a:t>Diagnóstico CIENCIAS, 5tos. básicos, año 2015</a:t>
            </a:r>
            <a:endParaRPr lang="es-CL" sz="1500"/>
          </a:p>
        </c:rich>
      </c:tx>
      <c:layout>
        <c:manualLayout>
          <c:xMode val="edge"/>
          <c:yMode val="edge"/>
          <c:x val="0.36739383107478429"/>
          <c:y val="2.01225415245281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380727437609982E-2"/>
          <c:y val="0.13373864673096031"/>
          <c:w val="0.83936140272949022"/>
          <c:h val="0.80309790749627197"/>
        </c:manualLayout>
      </c:layout>
      <c:barChart>
        <c:barDir val="col"/>
        <c:grouping val="clustered"/>
        <c:varyColors val="0"/>
        <c:ser>
          <c:idx val="0"/>
          <c:order val="0"/>
          <c:tx>
            <c:v>EJES</c:v>
          </c:tx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'INFORME GLOBAL'!$C$43:$J$46</c:f>
              <c:strCache>
                <c:ptCount val="4"/>
                <c:pt idx="0">
                  <c:v>1) Ciencias de la vida</c:v>
                </c:pt>
                <c:pt idx="1">
                  <c:v>2) Ciencias de la vida: Cuerpo humano y salud</c:v>
                </c:pt>
                <c:pt idx="2">
                  <c:v>3) Ciencias Físicas y Químicas</c:v>
                </c:pt>
                <c:pt idx="3">
                  <c:v>4) Ciencias de la Tierra y el Universo</c:v>
                </c:pt>
              </c:strCache>
            </c:strRef>
          </c:cat>
          <c:val>
            <c:numRef>
              <c:f>'INFORME GLOBAL'!$K$43:$K$46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167232"/>
        <c:axId val="204736192"/>
      </c:barChart>
      <c:catAx>
        <c:axId val="20316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300"/>
            </a:pPr>
            <a:endParaRPr lang="es-ES"/>
          </a:p>
        </c:txPr>
        <c:crossAx val="204736192"/>
        <c:crosses val="autoZero"/>
        <c:auto val="1"/>
        <c:lblAlgn val="ctr"/>
        <c:lblOffset val="100"/>
        <c:noMultiLvlLbl val="0"/>
      </c:catAx>
      <c:valAx>
        <c:axId val="20473619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s-CL" sz="1200"/>
                  <a:t>Porcentaje</a:t>
                </a:r>
              </a:p>
            </c:rich>
          </c:tx>
          <c:layout>
            <c:manualLayout>
              <c:xMode val="edge"/>
              <c:yMode val="edge"/>
              <c:x val="1.4770794694386757E-2"/>
              <c:y val="0.47753566861834579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es-ES"/>
          </a:p>
        </c:txPr>
        <c:crossAx val="203167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213997756627387"/>
          <c:y val="0.52344908809475732"/>
          <c:w val="4.0558053038006803E-2"/>
          <c:h val="3.9546921388924745E-2"/>
        </c:manualLayout>
      </c:layout>
      <c:overlay val="0"/>
      <c:txPr>
        <a:bodyPr/>
        <a:lstStyle/>
        <a:p>
          <a:pPr>
            <a:defRPr sz="13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258"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/>
            </a:pPr>
            <a:r>
              <a:rPr lang="es-CL" sz="1500" b="0" i="0" baseline="0">
                <a:effectLst/>
              </a:rPr>
              <a:t>PROMEDIO POR HABILIDADES (% logro)</a:t>
            </a:r>
            <a:endParaRPr lang="es-CL" sz="1500">
              <a:effectLst/>
            </a:endParaRPr>
          </a:p>
          <a:p>
            <a:pPr>
              <a:defRPr sz="1500"/>
            </a:pPr>
            <a:r>
              <a:rPr lang="es-CL" sz="1500" b="0" i="0" baseline="0">
                <a:effectLst/>
              </a:rPr>
              <a:t>Diagnóstico CIENCIAS, 5tos. básicos, año 2015</a:t>
            </a:r>
            <a:endParaRPr lang="es-CL" sz="1500"/>
          </a:p>
        </c:rich>
      </c:tx>
      <c:layout>
        <c:manualLayout>
          <c:xMode val="edge"/>
          <c:yMode val="edge"/>
          <c:x val="0.36579576459082347"/>
          <c:y val="1.94437647485299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380727437609982E-2"/>
          <c:y val="0.13373864673096031"/>
          <c:w val="0.81321267272910314"/>
          <c:h val="0.80309790749627197"/>
        </c:manualLayout>
      </c:layout>
      <c:barChart>
        <c:barDir val="col"/>
        <c:grouping val="clustered"/>
        <c:varyColors val="0"/>
        <c:ser>
          <c:idx val="0"/>
          <c:order val="0"/>
          <c:tx>
            <c:v>Habilidades</c:v>
          </c:tx>
          <c:spPr>
            <a:solidFill>
              <a:schemeClr val="accent6"/>
            </a:solidFill>
          </c:spPr>
          <c:invertIfNegative val="0"/>
          <c:dLbls>
            <c:txPr>
              <a:bodyPr/>
              <a:lstStyle/>
              <a:p>
                <a:pPr>
                  <a:defRPr sz="13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'INFORME GLOBAL'!$C$53:$J$61</c:f>
              <c:strCache>
                <c:ptCount val="9"/>
                <c:pt idx="0">
                  <c:v>1) Reconocer</c:v>
                </c:pt>
                <c:pt idx="1">
                  <c:v>2) Interpretar</c:v>
                </c:pt>
                <c:pt idx="2">
                  <c:v>3) Identificar</c:v>
                </c:pt>
                <c:pt idx="3">
                  <c:v>4) Predecir</c:v>
                </c:pt>
                <c:pt idx="4">
                  <c:v>5) Analizar</c:v>
                </c:pt>
                <c:pt idx="5">
                  <c:v>6) Formular preguntas</c:v>
                </c:pt>
                <c:pt idx="6">
                  <c:v>7) Concluir</c:v>
                </c:pt>
                <c:pt idx="7">
                  <c:v>8) Explicar</c:v>
                </c:pt>
                <c:pt idx="8">
                  <c:v>9) Clasificar</c:v>
                </c:pt>
              </c:strCache>
            </c:strRef>
          </c:cat>
          <c:val>
            <c:numRef>
              <c:f>'INFORME GLOBAL'!$K$53:$K$61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167744"/>
        <c:axId val="204737920"/>
      </c:barChart>
      <c:catAx>
        <c:axId val="20316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s-ES"/>
          </a:p>
        </c:txPr>
        <c:crossAx val="204737920"/>
        <c:crosses val="autoZero"/>
        <c:auto val="1"/>
        <c:lblAlgn val="ctr"/>
        <c:lblOffset val="100"/>
        <c:noMultiLvlLbl val="0"/>
      </c:catAx>
      <c:valAx>
        <c:axId val="20473792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s-CL" sz="1200"/>
                  <a:t>Porcentaje</a:t>
                </a:r>
              </a:p>
            </c:rich>
          </c:tx>
          <c:layout>
            <c:manualLayout>
              <c:xMode val="edge"/>
              <c:yMode val="edge"/>
              <c:x val="1.3883862228602974E-2"/>
              <c:y val="0.4830833734930136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es-ES"/>
          </a:p>
        </c:txPr>
        <c:crossAx val="203167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22956276850574"/>
          <c:y val="0.52725692157006276"/>
          <c:w val="8.4541396399963276E-2"/>
          <c:h val="3.8444019198795365E-2"/>
        </c:manualLayout>
      </c:layout>
      <c:overlay val="0"/>
      <c:txPr>
        <a:bodyPr/>
        <a:lstStyle/>
        <a:p>
          <a:pPr>
            <a:defRPr sz="14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/>
            </a:pPr>
            <a:r>
              <a:rPr lang="es-CL" sz="1500" b="0" i="0" baseline="0">
                <a:effectLst/>
              </a:rPr>
              <a:t>PROMEDIO POR CURSO (% logro)</a:t>
            </a:r>
            <a:endParaRPr lang="es-CL" sz="1500">
              <a:effectLst/>
            </a:endParaRPr>
          </a:p>
          <a:p>
            <a:pPr>
              <a:defRPr sz="1500"/>
            </a:pPr>
            <a:r>
              <a:rPr lang="es-CL" sz="1500" b="0" i="0" baseline="0">
                <a:effectLst/>
              </a:rPr>
              <a:t>Diagnóstico CIENCIAS, 5tos. básicos, año 2015</a:t>
            </a:r>
            <a:endParaRPr lang="es-CL" sz="15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5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'INFORME GLOBAL'!$B$65:$B$67</c:f>
              <c:strCache>
                <c:ptCount val="3"/>
                <c:pt idx="0">
                  <c:v>5º Básico A</c:v>
                </c:pt>
                <c:pt idx="1">
                  <c:v>5º Básico B</c:v>
                </c:pt>
                <c:pt idx="2">
                  <c:v>5º Básico C</c:v>
                </c:pt>
              </c:strCache>
            </c:strRef>
          </c:cat>
          <c:val>
            <c:numRef>
              <c:f>'INFORME GLOBAL'!$C$65:$C$67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168256"/>
        <c:axId val="204739648"/>
      </c:barChart>
      <c:catAx>
        <c:axId val="20316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s-ES"/>
          </a:p>
        </c:txPr>
        <c:crossAx val="204739648"/>
        <c:crosses val="autoZero"/>
        <c:auto val="1"/>
        <c:lblAlgn val="ctr"/>
        <c:lblOffset val="100"/>
        <c:noMultiLvlLbl val="0"/>
      </c:catAx>
      <c:valAx>
        <c:axId val="20473964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s-CL" sz="1200"/>
                  <a:t>Porcentaje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500"/>
            </a:pPr>
            <a:endParaRPr lang="es-ES"/>
          </a:p>
        </c:txPr>
        <c:crossAx val="203168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/>
            </a:pPr>
            <a:r>
              <a:rPr lang="es-CL" sz="1500" b="0" i="0" baseline="0">
                <a:effectLst/>
              </a:rPr>
              <a:t>PROMEDIO POR PREGUNTAS (% logro)</a:t>
            </a:r>
            <a:endParaRPr lang="es-CL" sz="1500">
              <a:effectLst/>
            </a:endParaRPr>
          </a:p>
          <a:p>
            <a:pPr>
              <a:defRPr sz="1500"/>
            </a:pPr>
            <a:r>
              <a:rPr lang="es-CL" sz="1500" b="0" i="0" baseline="0">
                <a:effectLst/>
              </a:rPr>
              <a:t>Diagnóstico CIENCIAS,5tos. básicos, año 2015</a:t>
            </a:r>
            <a:endParaRPr lang="es-CL" sz="15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324332146221381E-2"/>
          <c:y val="0.15295671001510902"/>
          <c:w val="0.83849813960016939"/>
          <c:h val="0.7903045458071184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3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'INFORME GLOBAL'!$AJ$8:$AJ$35</c:f>
              <c:numCache>
                <c:formatCode>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168768"/>
        <c:axId val="204741376"/>
      </c:barChart>
      <c:catAx>
        <c:axId val="20316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300"/>
            </a:pPr>
            <a:endParaRPr lang="es-ES"/>
          </a:p>
        </c:txPr>
        <c:crossAx val="204741376"/>
        <c:crosses val="autoZero"/>
        <c:auto val="1"/>
        <c:lblAlgn val="ctr"/>
        <c:lblOffset val="100"/>
        <c:noMultiLvlLbl val="0"/>
      </c:catAx>
      <c:valAx>
        <c:axId val="20474137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s-CL" sz="1200"/>
                  <a:t>Porcentaje</a:t>
                </a:r>
              </a:p>
            </c:rich>
          </c:tx>
          <c:layout>
            <c:manualLayout>
              <c:xMode val="edge"/>
              <c:yMode val="edge"/>
              <c:x val="1.3942459253205025E-2"/>
              <c:y val="0.4809307886358730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203168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724736806538065"/>
          <c:y val="0.50193196228145909"/>
          <c:w val="6.9057968600187314E-2"/>
          <c:h val="4.6096093083905942E-2"/>
        </c:manualLayout>
      </c:layout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 sz="1800" b="0" i="0" baseline="0">
                <a:effectLst/>
              </a:rPr>
              <a:t>Porcentaje de estudiates según nivel de logro</a:t>
            </a:r>
            <a:endParaRPr lang="es-CL">
              <a:effectLst/>
            </a:endParaRPr>
          </a:p>
          <a:p>
            <a:pPr>
              <a:defRPr/>
            </a:pPr>
            <a:r>
              <a:rPr lang="es-CL" sz="1800" b="0" i="0" baseline="0">
                <a:effectLst/>
              </a:rPr>
              <a:t>Diagnóstico CIENCIAS, 5tos. básicos, año 2015</a:t>
            </a:r>
            <a:endParaRPr lang="es-CL">
              <a:effectLst/>
            </a:endParaRPr>
          </a:p>
        </c:rich>
      </c:tx>
      <c:layout>
        <c:manualLayout>
          <c:xMode val="edge"/>
          <c:yMode val="edge"/>
          <c:x val="0.29856264697967733"/>
          <c:y val="1.6956601355063175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5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GLOBAL'!$AN$33:$AQ$33</c:f>
              <c:strCache>
                <c:ptCount val="4"/>
                <c:pt idx="0">
                  <c:v>Nº y % Als. Nvl. BAJO</c:v>
                </c:pt>
                <c:pt idx="1">
                  <c:v>Nº y % Als. Nvl. MEDIO BAJO</c:v>
                </c:pt>
                <c:pt idx="2">
                  <c:v>Nº y Als. Nvl. MEDIO ALTO</c:v>
                </c:pt>
                <c:pt idx="3">
                  <c:v>Nº y Als. Nvl. ALTO</c:v>
                </c:pt>
              </c:strCache>
            </c:strRef>
          </c:cat>
          <c:val>
            <c:numRef>
              <c:f>'INFORME GLOBAL'!$AN$34:$AQ$34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18298703851441"/>
          <c:y val="0.37916987649271117"/>
          <c:w val="0.32785910021159248"/>
          <c:h val="0.38951979487412558"/>
        </c:manualLayout>
      </c:layout>
      <c:overlay val="0"/>
      <c:txPr>
        <a:bodyPr/>
        <a:lstStyle/>
        <a:p>
          <a:pPr rtl="0">
            <a:defRPr sz="16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1800" b="1" i="0" baseline="0">
                <a:effectLst/>
              </a:rPr>
              <a:t>% Als. de 5tos. básicos distribuidos según niveles de desempeño en EJE "Ciencias de la vida"</a:t>
            </a:r>
            <a:endParaRPr lang="es-CL"/>
          </a:p>
        </c:rich>
      </c:tx>
      <c:layout>
        <c:manualLayout>
          <c:xMode val="edge"/>
          <c:yMode val="edge"/>
          <c:x val="0.15314060295187273"/>
          <c:y val="6.9440660039852744E-3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15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GLOBAL'!$BD$12:$BD$15</c:f>
              <c:strCache>
                <c:ptCount val="4"/>
                <c:pt idx="0">
                  <c:v>Bajo (B)                  [0 - 25%]</c:v>
                </c:pt>
                <c:pt idx="1">
                  <c:v>Medio Bajo (B)     [26 - 50%]</c:v>
                </c:pt>
                <c:pt idx="2">
                  <c:v>Medio Alto (MA)   [51- 75%]</c:v>
                </c:pt>
                <c:pt idx="3">
                  <c:v>Alto (A)               [76- 100%]</c:v>
                </c:pt>
              </c:strCache>
            </c:strRef>
          </c:cat>
          <c:val>
            <c:numRef>
              <c:f>'INFORME GLOBAL'!$BE$12:$BE$15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433320433034301"/>
          <c:y val="0.3768564668847334"/>
          <c:w val="0.35625520826646273"/>
          <c:h val="0.42440235923275543"/>
        </c:manualLayout>
      </c:layout>
      <c:overlay val="0"/>
      <c:txPr>
        <a:bodyPr/>
        <a:lstStyle/>
        <a:p>
          <a:pPr rtl="0">
            <a:defRPr sz="15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1800" b="1" i="0" baseline="0">
                <a:effectLst/>
              </a:rPr>
              <a:t>% Als. de 5tos. básicos distribuidos según niveles de desempeño en EJE "Ciencias de la vida: Cuerpo Humano y Salud"</a:t>
            </a:r>
            <a:endParaRPr lang="es-CL"/>
          </a:p>
        </c:rich>
      </c:tx>
      <c:layout>
        <c:manualLayout>
          <c:xMode val="edge"/>
          <c:yMode val="edge"/>
          <c:x val="0.15314060295187273"/>
          <c:y val="6.9440660039852744E-3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15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GLOBAL'!$BD$12:$BD$15</c:f>
              <c:strCache>
                <c:ptCount val="4"/>
                <c:pt idx="0">
                  <c:v>Bajo (B)                  [0 - 25%]</c:v>
                </c:pt>
                <c:pt idx="1">
                  <c:v>Medio Bajo (B)     [26 - 50%]</c:v>
                </c:pt>
                <c:pt idx="2">
                  <c:v>Medio Alto (MA)   [51- 75%]</c:v>
                </c:pt>
                <c:pt idx="3">
                  <c:v>Alto (A)               [76- 100%]</c:v>
                </c:pt>
              </c:strCache>
            </c:strRef>
          </c:cat>
          <c:val>
            <c:numRef>
              <c:f>'INFORME GLOBAL'!$BG$12:$BG$15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433320433034301"/>
          <c:y val="0.3768564668847334"/>
          <c:w val="0.35625520826646273"/>
          <c:h val="0.42440235923275543"/>
        </c:manualLayout>
      </c:layout>
      <c:overlay val="0"/>
      <c:txPr>
        <a:bodyPr/>
        <a:lstStyle/>
        <a:p>
          <a:pPr rtl="0">
            <a:defRPr sz="15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1800" b="1" i="0" baseline="0">
                <a:effectLst/>
              </a:rPr>
              <a:t>% Als. de 5tos. básicos distribuidos según niveles de desempeño en EJE "Ciencias Físicas y Químicas"</a:t>
            </a:r>
            <a:endParaRPr lang="es-CL"/>
          </a:p>
        </c:rich>
      </c:tx>
      <c:layout>
        <c:manualLayout>
          <c:xMode val="edge"/>
          <c:yMode val="edge"/>
          <c:x val="0.15314060295187273"/>
          <c:y val="6.9440660039852744E-3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15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GLOBAL'!$BD$12:$BD$15</c:f>
              <c:strCache>
                <c:ptCount val="4"/>
                <c:pt idx="0">
                  <c:v>Bajo (B)                  [0 - 25%]</c:v>
                </c:pt>
                <c:pt idx="1">
                  <c:v>Medio Bajo (B)     [26 - 50%]</c:v>
                </c:pt>
                <c:pt idx="2">
                  <c:v>Medio Alto (MA)   [51- 75%]</c:v>
                </c:pt>
                <c:pt idx="3">
                  <c:v>Alto (A)               [76- 100%]</c:v>
                </c:pt>
              </c:strCache>
            </c:strRef>
          </c:cat>
          <c:val>
            <c:numRef>
              <c:f>'INFORME GLOBAL'!$BI$12:$BI$15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433320433034301"/>
          <c:y val="0.3768564668847334"/>
          <c:w val="0.35625520826646273"/>
          <c:h val="0.42440235923275543"/>
        </c:manualLayout>
      </c:layout>
      <c:overlay val="0"/>
      <c:txPr>
        <a:bodyPr/>
        <a:lstStyle/>
        <a:p>
          <a:pPr rtl="0">
            <a:defRPr sz="15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1800" b="1" i="0" baseline="0">
                <a:effectLst/>
              </a:rPr>
              <a:t>% Als. de 5tos. básicos distribuidos según niveles de desempeño en EJE "Ciencias de la Tierrra y el Universo"</a:t>
            </a:r>
            <a:endParaRPr lang="es-CL"/>
          </a:p>
        </c:rich>
      </c:tx>
      <c:layout>
        <c:manualLayout>
          <c:xMode val="edge"/>
          <c:yMode val="edge"/>
          <c:x val="0.15314060295187273"/>
          <c:y val="6.9440660039852744E-3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15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GLOBAL'!$BD$12:$BD$15</c:f>
              <c:strCache>
                <c:ptCount val="4"/>
                <c:pt idx="0">
                  <c:v>Bajo (B)                  [0 - 25%]</c:v>
                </c:pt>
                <c:pt idx="1">
                  <c:v>Medio Bajo (B)     [26 - 50%]</c:v>
                </c:pt>
                <c:pt idx="2">
                  <c:v>Medio Alto (MA)   [51- 75%]</c:v>
                </c:pt>
                <c:pt idx="3">
                  <c:v>Alto (A)               [76- 100%]</c:v>
                </c:pt>
              </c:strCache>
            </c:strRef>
          </c:cat>
          <c:val>
            <c:numRef>
              <c:f>'INFORME GLOBAL'!$BK$12:$BK$15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433320433034301"/>
          <c:y val="0.3768564668847334"/>
          <c:w val="0.35625520826646273"/>
          <c:h val="0.42440235923275543"/>
        </c:manualLayout>
      </c:layout>
      <c:overlay val="0"/>
      <c:txPr>
        <a:bodyPr/>
        <a:lstStyle/>
        <a:p>
          <a:pPr rtl="0">
            <a:defRPr sz="15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Diagnóstico Ciencias Naturales 5º básico B, año 2015</a:t>
            </a:r>
            <a:endParaRPr lang="es-CL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'5º básico A'!$BK$55:$BN$58</c:f>
              <c:strCache>
                <c:ptCount val="4"/>
                <c:pt idx="0">
                  <c:v>Nº y % Als. Nvl. B</c:v>
                </c:pt>
                <c:pt idx="1">
                  <c:v>Nº y % Als. Nvl. MB</c:v>
                </c:pt>
                <c:pt idx="2">
                  <c:v>Nº y Als. Nvl. MA</c:v>
                </c:pt>
                <c:pt idx="3">
                  <c:v>Nº y Als. Nvl. A</c:v>
                </c:pt>
              </c:strCache>
            </c:strRef>
          </c:cat>
          <c:val>
            <c:numRef>
              <c:f>'5º básico A'!$BK$58:$BM$58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invertIfNegative val="0"/>
          <c:dLbls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'5º básico A'!$BK$55:$BN$58</c:f>
              <c:strCache>
                <c:ptCount val="4"/>
                <c:pt idx="0">
                  <c:v>Nº y % Als. Nvl. B</c:v>
                </c:pt>
                <c:pt idx="1">
                  <c:v>Nº y % Als. Nvl. MB</c:v>
                </c:pt>
                <c:pt idx="2">
                  <c:v>Nº y Als. Nvl. MA</c:v>
                </c:pt>
                <c:pt idx="3">
                  <c:v>Nº y Als. Nvl. A</c:v>
                </c:pt>
              </c:strCache>
            </c:strRef>
          </c:cat>
          <c:val>
            <c:numRef>
              <c:f>'5º básico A'!$BK$60:$BN$60</c:f>
              <c:numCache>
                <c:formatCode>0.0%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93185280"/>
        <c:axId val="130636544"/>
      </c:barChart>
      <c:catAx>
        <c:axId val="19318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0636544"/>
        <c:crosses val="autoZero"/>
        <c:auto val="1"/>
        <c:lblAlgn val="ctr"/>
        <c:lblOffset val="100"/>
        <c:tickLblSkip val="1"/>
        <c:noMultiLvlLbl val="0"/>
      </c:catAx>
      <c:valAx>
        <c:axId val="13063654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318528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>
          <a:alpha val="99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EJE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CIENCIAS 5º básico B, 2015</a:t>
            </a:r>
            <a:endParaRPr lang="es-CL"/>
          </a:p>
        </c:rich>
      </c:tx>
      <c:layout>
        <c:manualLayout>
          <c:xMode val="edge"/>
          <c:yMode val="edge"/>
          <c:x val="0.33765700198910398"/>
          <c:y val="2.90803377532393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650591103042328E-2"/>
          <c:y val="0.19876616935472788"/>
          <c:w val="0.80832860115697192"/>
          <c:h val="0.69401233555870423"/>
        </c:manualLayout>
      </c:layout>
      <c:barChart>
        <c:barDir val="col"/>
        <c:grouping val="clustered"/>
        <c:varyColors val="0"/>
        <c:ser>
          <c:idx val="0"/>
          <c:order val="0"/>
          <c:tx>
            <c:v>EJE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'5º básico A'!$CJ$59:$CJ$62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'5º básico A'!$F$112:$L$112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186304"/>
        <c:axId val="197116480"/>
      </c:barChart>
      <c:catAx>
        <c:axId val="19318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7116480"/>
        <c:crosses val="autoZero"/>
        <c:auto val="1"/>
        <c:lblAlgn val="ctr"/>
        <c:lblOffset val="100"/>
        <c:noMultiLvlLbl val="0"/>
      </c:catAx>
      <c:valAx>
        <c:axId val="197116480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6960507498365987E-2"/>
              <c:y val="0.46607034419212995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3186304"/>
        <c:crosses val="autoZero"/>
        <c:crossBetween val="between"/>
      </c:valAx>
      <c:spPr>
        <a:solidFill>
          <a:srgbClr val="FFCC66"/>
        </a:solidFill>
        <a:ln>
          <a:solidFill>
            <a:schemeClr val="tx1">
              <a:alpha val="99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91102748222158159"/>
          <c:y val="0.50318235066216155"/>
          <c:w val="8.0424581227472647E-2"/>
          <c:h val="5.4993216141436041E-2"/>
        </c:manualLayout>
      </c:layout>
      <c:overlay val="0"/>
      <c:spPr>
        <a:noFill/>
        <a:ln>
          <a:solidFill>
            <a:schemeClr val="tx1"/>
          </a:solidFill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100">
                <a:solidFill>
                  <a:schemeClr val="tx1"/>
                </a:solidFill>
              </a:rPr>
              <a:t>% Als. de 5º básico B distribuidos según niveles de desempeño en EJE "Ciencias de la Vida"</a:t>
            </a: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'5º básico A'!$AW$48:$AZ$51</c:f>
              <c:strCache>
                <c:ptCount val="4"/>
                <c:pt idx="0">
                  <c:v>Bajo (B)</c:v>
                </c:pt>
                <c:pt idx="1">
                  <c:v>Medio Bajo (MB)</c:v>
                </c:pt>
                <c:pt idx="2">
                  <c:v>Medio Alto (MA)</c:v>
                </c:pt>
                <c:pt idx="3">
                  <c:v>Alto (A)</c:v>
                </c:pt>
              </c:strCache>
            </c:strRef>
          </c:cat>
          <c:val>
            <c:numRef>
              <c:f>'5º básico A'!$BA$48:$BA$51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7113824158780887"/>
          <c:y val="0.33719712745313696"/>
          <c:w val="0.37252611805877212"/>
          <c:h val="0.66258034866264293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100">
                <a:solidFill>
                  <a:schemeClr val="tx1"/>
                </a:solidFill>
              </a:rPr>
              <a:t>% Als. de 5º básico B distribuidos según niveles de desempeño en EJE "Ciencias de la Vida: Cuerpo Humano y Salud"</a:t>
            </a: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'5º básico A'!$AW$48:$AZ$51</c:f>
              <c:strCache>
                <c:ptCount val="4"/>
                <c:pt idx="0">
                  <c:v>Bajo (B)</c:v>
                </c:pt>
                <c:pt idx="1">
                  <c:v>Medio Bajo (MB)</c:v>
                </c:pt>
                <c:pt idx="2">
                  <c:v>Medio Alto (MA)</c:v>
                </c:pt>
                <c:pt idx="3">
                  <c:v>Alto (A)</c:v>
                </c:pt>
              </c:strCache>
            </c:strRef>
          </c:cat>
          <c:val>
            <c:numRef>
              <c:f>'5º básico A'!$BC$48:$BC$51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096760293031"/>
          <c:y val="0.32619259168479431"/>
          <c:w val="0.37252582233191001"/>
          <c:h val="0.66258034866264293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/>
              <a:t>% Als. de 5º básico</a:t>
            </a:r>
            <a:r>
              <a:rPr lang="es-CL" sz="1100" baseline="0"/>
              <a:t> B</a:t>
            </a:r>
            <a:r>
              <a:rPr lang="es-CL" sz="1100"/>
              <a:t> distribuidos según niveles de desempeño en EJE "Ciencias Físicas y Químicas"</a:t>
            </a: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'5º básico A'!$AW$48:$AZ$51</c:f>
              <c:strCache>
                <c:ptCount val="4"/>
                <c:pt idx="0">
                  <c:v>Bajo (B)</c:v>
                </c:pt>
                <c:pt idx="1">
                  <c:v>Medio Bajo (MB)</c:v>
                </c:pt>
                <c:pt idx="2">
                  <c:v>Medio Alto (MA)</c:v>
                </c:pt>
                <c:pt idx="3">
                  <c:v>Alto (A)</c:v>
                </c:pt>
              </c:strCache>
            </c:strRef>
          </c:cat>
          <c:val>
            <c:numRef>
              <c:f>'5º básico A'!$BE$48:$BE$51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667540844849843"/>
          <c:y val="0.26193593270720672"/>
          <c:w val="0.37252594039995612"/>
          <c:h val="0.6625803441236511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100">
                <a:solidFill>
                  <a:schemeClr val="tx1"/>
                </a:solidFill>
              </a:rPr>
              <a:t>% Als. de 5º básico B distribuidos según niveles de desempeño en EJE "Ciencias de la Tierra y el Universo"</a:t>
            </a: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'5º básico A'!$AW$48:$AZ$51</c:f>
              <c:strCache>
                <c:ptCount val="4"/>
                <c:pt idx="0">
                  <c:v>Bajo (B)</c:v>
                </c:pt>
                <c:pt idx="1">
                  <c:v>Medio Bajo (MB)</c:v>
                </c:pt>
                <c:pt idx="2">
                  <c:v>Medio Alto (MA)</c:v>
                </c:pt>
                <c:pt idx="3">
                  <c:v>Alto (A)</c:v>
                </c:pt>
              </c:strCache>
            </c:strRef>
          </c:cat>
          <c:val>
            <c:numRef>
              <c:f>'5º básico A'!$BG$48:$BG$51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822627942745389"/>
          <c:y val="0.26644710637686631"/>
          <c:w val="0.37252590309004396"/>
          <c:h val="0.6625804669153196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HABILIDAD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CIENCIAS 5º básico B, 2015</a:t>
            </a:r>
            <a:endParaRPr lang="es-CL"/>
          </a:p>
        </c:rich>
      </c:tx>
      <c:layout>
        <c:manualLayout>
          <c:xMode val="edge"/>
          <c:yMode val="edge"/>
          <c:x val="0.33383157617864823"/>
          <c:y val="2.9142485902133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585522931605167E-2"/>
          <c:y val="0.18142106494113977"/>
          <c:w val="0.80291464832718695"/>
          <c:h val="0.65018663756139394"/>
        </c:manualLayout>
      </c:layout>
      <c:barChart>
        <c:barDir val="col"/>
        <c:grouping val="clustered"/>
        <c:varyColors val="0"/>
        <c:ser>
          <c:idx val="0"/>
          <c:order val="0"/>
          <c:tx>
            <c:v>Habilidad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'5º básico A'!$CG$84:$CG$92</c:f>
              <c:strCache>
                <c:ptCount val="9"/>
                <c:pt idx="0">
                  <c:v>IDENTIFICA</c:v>
                </c:pt>
                <c:pt idx="1">
                  <c:v>Explican</c:v>
                </c:pt>
                <c:pt idx="2">
                  <c:v>Identifican</c:v>
                </c:pt>
                <c:pt idx="3">
                  <c:v>Relacionan</c:v>
                </c:pt>
                <c:pt idx="4">
                  <c:v>reconocen</c:v>
                </c:pt>
                <c:pt idx="5">
                  <c:v>0</c:v>
                </c:pt>
                <c:pt idx="6">
                  <c:v>reconocen</c:v>
                </c:pt>
                <c:pt idx="7">
                  <c:v>#¡REF!</c:v>
                </c:pt>
                <c:pt idx="8">
                  <c:v>#¡REF!</c:v>
                </c:pt>
              </c:strCache>
            </c:strRef>
          </c:cat>
          <c:val>
            <c:numRef>
              <c:f>'5º básico A'!$F$114:$V$114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175936"/>
        <c:axId val="197122816"/>
      </c:barChart>
      <c:catAx>
        <c:axId val="16317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7122816"/>
        <c:crosses val="autoZero"/>
        <c:auto val="1"/>
        <c:lblAlgn val="ctr"/>
        <c:lblOffset val="100"/>
        <c:noMultiLvlLbl val="0"/>
      </c:catAx>
      <c:valAx>
        <c:axId val="197122816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/>
                  <a:t>Porcentajes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3175936"/>
        <c:crosses val="autoZero"/>
        <c:crossBetween val="between"/>
      </c:valAx>
      <c:spPr>
        <a:solidFill>
          <a:srgbClr val="FFCC66"/>
        </a:solidFill>
        <a:ln>
          <a:solidFill>
            <a:schemeClr val="tx1">
              <a:alpha val="99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8806404859769883"/>
          <c:y val="0.52197422369047042"/>
          <c:w val="9.6746265207415139E-2"/>
          <c:h val="4.5284410731754265E-2"/>
        </c:manualLayout>
      </c:layout>
      <c:overlay val="0"/>
      <c:spPr>
        <a:noFill/>
        <a:ln>
          <a:solidFill>
            <a:schemeClr val="tx1"/>
          </a:solidFill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2.xml"/><Relationship Id="rId7" Type="http://schemas.openxmlformats.org/officeDocument/2006/relationships/chart" Target="../charts/chart15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4.xml"/><Relationship Id="rId11" Type="http://schemas.openxmlformats.org/officeDocument/2006/relationships/image" Target="../media/image2.jpeg"/><Relationship Id="rId5" Type="http://schemas.openxmlformats.org/officeDocument/2006/relationships/chart" Target="../charts/chart13.xml"/><Relationship Id="rId10" Type="http://schemas.openxmlformats.org/officeDocument/2006/relationships/chart" Target="../charts/chart18.xml"/><Relationship Id="rId4" Type="http://schemas.openxmlformats.org/officeDocument/2006/relationships/image" Target="../media/image1.jpeg"/><Relationship Id="rId9" Type="http://schemas.openxmlformats.org/officeDocument/2006/relationships/chart" Target="../charts/chart17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112</xdr:col>
      <xdr:colOff>364332</xdr:colOff>
      <xdr:row>29</xdr:row>
      <xdr:rowOff>292894</xdr:rowOff>
    </xdr:from>
    <xdr:to>
      <xdr:col>127</xdr:col>
      <xdr:colOff>385762</xdr:colOff>
      <xdr:row>43</xdr:row>
      <xdr:rowOff>71437</xdr:rowOff>
    </xdr:to>
    <xdr:graphicFrame macro="">
      <xdr:nvGraphicFramePr>
        <xdr:cNvPr id="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111</xdr:col>
      <xdr:colOff>438151</xdr:colOff>
      <xdr:row>8</xdr:row>
      <xdr:rowOff>104774</xdr:rowOff>
    </xdr:from>
    <xdr:to>
      <xdr:col>126</xdr:col>
      <xdr:colOff>459581</xdr:colOff>
      <xdr:row>27</xdr:row>
      <xdr:rowOff>147637</xdr:rowOff>
    </xdr:to>
    <xdr:graphicFrame macro="">
      <xdr:nvGraphicFramePr>
        <xdr:cNvPr id="3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114</xdr:col>
      <xdr:colOff>152399</xdr:colOff>
      <xdr:row>99</xdr:row>
      <xdr:rowOff>114300</xdr:rowOff>
    </xdr:from>
    <xdr:to>
      <xdr:col>124</xdr:col>
      <xdr:colOff>164305</xdr:colOff>
      <xdr:row>127</xdr:row>
      <xdr:rowOff>114300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113</xdr:col>
      <xdr:colOff>180975</xdr:colOff>
      <xdr:row>44</xdr:row>
      <xdr:rowOff>378619</xdr:rowOff>
    </xdr:from>
    <xdr:to>
      <xdr:col>128</xdr:col>
      <xdr:colOff>192880</xdr:colOff>
      <xdr:row>64</xdr:row>
      <xdr:rowOff>135731</xdr:rowOff>
    </xdr:to>
    <xdr:graphicFrame macro="">
      <xdr:nvGraphicFramePr>
        <xdr:cNvPr id="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47</xdr:col>
      <xdr:colOff>607220</xdr:colOff>
      <xdr:row>17</xdr:row>
      <xdr:rowOff>352425</xdr:rowOff>
    </xdr:from>
    <xdr:to>
      <xdr:col>53</xdr:col>
      <xdr:colOff>202408</xdr:colOff>
      <xdr:row>29</xdr:row>
      <xdr:rowOff>180975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54</xdr:col>
      <xdr:colOff>257175</xdr:colOff>
      <xdr:row>17</xdr:row>
      <xdr:rowOff>440531</xdr:rowOff>
    </xdr:from>
    <xdr:to>
      <xdr:col>63</xdr:col>
      <xdr:colOff>11906</xdr:colOff>
      <xdr:row>29</xdr:row>
      <xdr:rowOff>161925</xdr:rowOff>
    </xdr:to>
    <xdr:graphicFrame macro="">
      <xdr:nvGraphicFramePr>
        <xdr:cNvPr id="8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48</xdr:col>
      <xdr:colOff>112638</xdr:colOff>
      <xdr:row>31</xdr:row>
      <xdr:rowOff>35720</xdr:rowOff>
    </xdr:from>
    <xdr:to>
      <xdr:col>53</xdr:col>
      <xdr:colOff>428625</xdr:colOff>
      <xdr:row>38</xdr:row>
      <xdr:rowOff>66676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54</xdr:col>
      <xdr:colOff>276225</xdr:colOff>
      <xdr:row>31</xdr:row>
      <xdr:rowOff>38100</xdr:rowOff>
    </xdr:from>
    <xdr:to>
      <xdr:col>63</xdr:col>
      <xdr:colOff>11906</xdr:colOff>
      <xdr:row>38</xdr:row>
      <xdr:rowOff>95250</xdr:rowOff>
    </xdr:to>
    <xdr:graphicFrame macro="">
      <xdr:nvGraphicFramePr>
        <xdr:cNvPr id="10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113</xdr:col>
      <xdr:colOff>28576</xdr:colOff>
      <xdr:row>67</xdr:row>
      <xdr:rowOff>33336</xdr:rowOff>
    </xdr:from>
    <xdr:to>
      <xdr:col>128</xdr:col>
      <xdr:colOff>40481</xdr:colOff>
      <xdr:row>96</xdr:row>
      <xdr:rowOff>21429</xdr:rowOff>
    </xdr:to>
    <xdr:graphicFrame macro="">
      <xdr:nvGraphicFramePr>
        <xdr:cNvPr id="1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300038</xdr:colOff>
      <xdr:row>30</xdr:row>
      <xdr:rowOff>92869</xdr:rowOff>
    </xdr:from>
    <xdr:to>
      <xdr:col>104</xdr:col>
      <xdr:colOff>571500</xdr:colOff>
      <xdr:row>51</xdr:row>
      <xdr:rowOff>202406</xdr:rowOff>
    </xdr:to>
    <xdr:graphicFrame macro="">
      <xdr:nvGraphicFramePr>
        <xdr:cNvPr id="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88</xdr:col>
      <xdr:colOff>300038</xdr:colOff>
      <xdr:row>11</xdr:row>
      <xdr:rowOff>154781</xdr:rowOff>
    </xdr:from>
    <xdr:to>
      <xdr:col>104</xdr:col>
      <xdr:colOff>571500</xdr:colOff>
      <xdr:row>29</xdr:row>
      <xdr:rowOff>45244</xdr:rowOff>
    </xdr:to>
    <xdr:graphicFrame macro="">
      <xdr:nvGraphicFramePr>
        <xdr:cNvPr id="3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77</xdr:col>
      <xdr:colOff>533399</xdr:colOff>
      <xdr:row>69</xdr:row>
      <xdr:rowOff>0</xdr:rowOff>
    </xdr:from>
    <xdr:to>
      <xdr:col>84</xdr:col>
      <xdr:colOff>11905</xdr:colOff>
      <xdr:row>97</xdr:row>
      <xdr:rowOff>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76200</xdr:colOff>
      <xdr:row>0</xdr:row>
      <xdr:rowOff>142875</xdr:rowOff>
    </xdr:from>
    <xdr:to>
      <xdr:col>1</xdr:col>
      <xdr:colOff>400050</xdr:colOff>
      <xdr:row>3</xdr:row>
      <xdr:rowOff>57150</xdr:rowOff>
    </xdr:to>
    <xdr:pic>
      <xdr:nvPicPr>
        <xdr:cNvPr id="5" name="0 Imagen" descr="LOGO-DEM-2013 (2)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42875"/>
          <a:ext cx="3238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88</xdr:col>
      <xdr:colOff>309562</xdr:colOff>
      <xdr:row>52</xdr:row>
      <xdr:rowOff>157163</xdr:rowOff>
    </xdr:from>
    <xdr:to>
      <xdr:col>104</xdr:col>
      <xdr:colOff>571499</xdr:colOff>
      <xdr:row>71</xdr:row>
      <xdr:rowOff>23813</xdr:rowOff>
    </xdr:to>
    <xdr:graphicFrame macro="">
      <xdr:nvGraphicFramePr>
        <xdr:cNvPr id="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64</xdr:col>
      <xdr:colOff>107157</xdr:colOff>
      <xdr:row>17</xdr:row>
      <xdr:rowOff>428625</xdr:rowOff>
    </xdr:from>
    <xdr:to>
      <xdr:col>69</xdr:col>
      <xdr:colOff>428626</xdr:colOff>
      <xdr:row>29</xdr:row>
      <xdr:rowOff>180975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70</xdr:col>
      <xdr:colOff>257175</xdr:colOff>
      <xdr:row>17</xdr:row>
      <xdr:rowOff>440531</xdr:rowOff>
    </xdr:from>
    <xdr:to>
      <xdr:col>79</xdr:col>
      <xdr:colOff>11906</xdr:colOff>
      <xdr:row>29</xdr:row>
      <xdr:rowOff>161925</xdr:rowOff>
    </xdr:to>
    <xdr:graphicFrame macro="">
      <xdr:nvGraphicFramePr>
        <xdr:cNvPr id="8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64</xdr:col>
      <xdr:colOff>112638</xdr:colOff>
      <xdr:row>31</xdr:row>
      <xdr:rowOff>35720</xdr:rowOff>
    </xdr:from>
    <xdr:to>
      <xdr:col>69</xdr:col>
      <xdr:colOff>428625</xdr:colOff>
      <xdr:row>46</xdr:row>
      <xdr:rowOff>66676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70</xdr:col>
      <xdr:colOff>276225</xdr:colOff>
      <xdr:row>31</xdr:row>
      <xdr:rowOff>38100</xdr:rowOff>
    </xdr:from>
    <xdr:to>
      <xdr:col>79</xdr:col>
      <xdr:colOff>11906</xdr:colOff>
      <xdr:row>46</xdr:row>
      <xdr:rowOff>95250</xdr:rowOff>
    </xdr:to>
    <xdr:graphicFrame macro="">
      <xdr:nvGraphicFramePr>
        <xdr:cNvPr id="10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88</xdr:col>
      <xdr:colOff>309563</xdr:colOff>
      <xdr:row>72</xdr:row>
      <xdr:rowOff>166686</xdr:rowOff>
    </xdr:from>
    <xdr:to>
      <xdr:col>104</xdr:col>
      <xdr:colOff>571500</xdr:colOff>
      <xdr:row>101</xdr:row>
      <xdr:rowOff>154780</xdr:rowOff>
    </xdr:to>
    <xdr:graphicFrame macro="">
      <xdr:nvGraphicFramePr>
        <xdr:cNvPr id="1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17</xdr:col>
      <xdr:colOff>71438</xdr:colOff>
      <xdr:row>0</xdr:row>
      <xdr:rowOff>95250</xdr:rowOff>
    </xdr:from>
    <xdr:to>
      <xdr:col>21</xdr:col>
      <xdr:colOff>185429</xdr:colOff>
      <xdr:row>4</xdr:row>
      <xdr:rowOff>0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8513" y="95250"/>
          <a:ext cx="875991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10</xdr:row>
      <xdr:rowOff>317500</xdr:rowOff>
    </xdr:from>
    <xdr:to>
      <xdr:col>33</xdr:col>
      <xdr:colOff>2235307</xdr:colOff>
      <xdr:row>24</xdr:row>
      <xdr:rowOff>257455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63500</xdr:colOff>
      <xdr:row>39</xdr:row>
      <xdr:rowOff>269875</xdr:rowOff>
    </xdr:from>
    <xdr:to>
      <xdr:col>33</xdr:col>
      <xdr:colOff>2234711</xdr:colOff>
      <xdr:row>56</xdr:row>
      <xdr:rowOff>20963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79375</xdr:colOff>
      <xdr:row>56</xdr:row>
      <xdr:rowOff>365125</xdr:rowOff>
    </xdr:from>
    <xdr:to>
      <xdr:col>33</xdr:col>
      <xdr:colOff>2251182</xdr:colOff>
      <xdr:row>73</xdr:row>
      <xdr:rowOff>247481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95250</xdr:colOff>
      <xdr:row>75</xdr:row>
      <xdr:rowOff>47624</xdr:rowOff>
    </xdr:from>
    <xdr:to>
      <xdr:col>33</xdr:col>
      <xdr:colOff>2242054</xdr:colOff>
      <xdr:row>107</xdr:row>
      <xdr:rowOff>126999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523875</xdr:colOff>
      <xdr:row>5</xdr:row>
      <xdr:rowOff>15875</xdr:rowOff>
    </xdr:from>
    <xdr:to>
      <xdr:col>49</xdr:col>
      <xdr:colOff>94874</xdr:colOff>
      <xdr:row>19</xdr:row>
      <xdr:rowOff>88240</xdr:rowOff>
    </xdr:to>
    <xdr:graphicFrame macro="">
      <xdr:nvGraphicFramePr>
        <xdr:cNvPr id="6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36</xdr:col>
      <xdr:colOff>523875</xdr:colOff>
      <xdr:row>19</xdr:row>
      <xdr:rowOff>571500</xdr:rowOff>
    </xdr:from>
    <xdr:to>
      <xdr:col>44</xdr:col>
      <xdr:colOff>936625</xdr:colOff>
      <xdr:row>31</xdr:row>
      <xdr:rowOff>47625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50</xdr:col>
      <xdr:colOff>888999</xdr:colOff>
      <xdr:row>16</xdr:row>
      <xdr:rowOff>15875</xdr:rowOff>
    </xdr:from>
    <xdr:to>
      <xdr:col>59</xdr:col>
      <xdr:colOff>682624</xdr:colOff>
      <xdr:row>24</xdr:row>
      <xdr:rowOff>296104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60</xdr:col>
      <xdr:colOff>158750</xdr:colOff>
      <xdr:row>16</xdr:row>
      <xdr:rowOff>15875</xdr:rowOff>
    </xdr:from>
    <xdr:to>
      <xdr:col>71</xdr:col>
      <xdr:colOff>428625</xdr:colOff>
      <xdr:row>24</xdr:row>
      <xdr:rowOff>296104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51</xdr:col>
      <xdr:colOff>0</xdr:colOff>
      <xdr:row>25</xdr:row>
      <xdr:rowOff>0</xdr:rowOff>
    </xdr:from>
    <xdr:to>
      <xdr:col>60</xdr:col>
      <xdr:colOff>0</xdr:colOff>
      <xdr:row>33</xdr:row>
      <xdr:rowOff>518354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174625</xdr:colOff>
      <xdr:row>25</xdr:row>
      <xdr:rowOff>0</xdr:rowOff>
    </xdr:from>
    <xdr:to>
      <xdr:col>71</xdr:col>
      <xdr:colOff>444500</xdr:colOff>
      <xdr:row>33</xdr:row>
      <xdr:rowOff>518354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rgb="FFFF0000"/>
  </sheetPr>
  <dimension ref="A2:CJ120"/>
  <sheetViews>
    <sheetView showGridLines="0" tabSelected="1" topLeftCell="B41" zoomScaleNormal="100" zoomScaleSheetLayoutView="80" workbookViewId="0">
      <pane xSplit="1" topLeftCell="C1" activePane="topRight" state="frozen"/>
      <selection activeCell="B16" sqref="B16"/>
      <selection pane="topRight" activeCell="F60" sqref="F60"/>
    </sheetView>
  </sheetViews>
  <sheetFormatPr baseColWidth="10" defaultColWidth="9.140625" defaultRowHeight="12.75" customHeight="1" x14ac:dyDescent="0.2"/>
  <cols>
    <col min="1" max="1" width="1.42578125" customWidth="1"/>
    <col min="2" max="2" width="7.85546875" customWidth="1"/>
    <col min="3" max="3" width="9" customWidth="1"/>
    <col min="4" max="4" width="37.28515625" customWidth="1"/>
    <col min="5" max="5" width="16.28515625" style="16" customWidth="1"/>
    <col min="6" max="6" width="5.7109375" customWidth="1"/>
    <col min="7" max="7" width="5.7109375" style="24" hidden="1" customWidth="1"/>
    <col min="8" max="8" width="5.7109375" customWidth="1"/>
    <col min="9" max="9" width="5.42578125" hidden="1" customWidth="1"/>
    <col min="10" max="10" width="4.28515625" customWidth="1"/>
    <col min="11" max="11" width="2" hidden="1" customWidth="1"/>
    <col min="12" max="12" width="5.7109375" customWidth="1"/>
    <col min="13" max="13" width="5.7109375" hidden="1" customWidth="1"/>
    <col min="14" max="14" width="5.7109375" style="16" customWidth="1"/>
    <col min="15" max="15" width="5.7109375" style="16" hidden="1" customWidth="1"/>
    <col min="16" max="16" width="5.7109375" customWidth="1"/>
    <col min="17" max="17" width="5.7109375" hidden="1" customWidth="1"/>
    <col min="18" max="18" width="5.7109375" customWidth="1"/>
    <col min="19" max="19" width="5.7109375" hidden="1" customWidth="1"/>
    <col min="20" max="20" width="5.7109375" customWidth="1"/>
    <col min="21" max="21" width="5.7109375" hidden="1" customWidth="1"/>
    <col min="22" max="22" width="5.7109375" customWidth="1"/>
    <col min="23" max="23" width="5.7109375" hidden="1" customWidth="1"/>
    <col min="24" max="24" width="5.7109375" customWidth="1"/>
    <col min="25" max="25" width="5.7109375" hidden="1" customWidth="1"/>
    <col min="26" max="26" width="5.7109375" customWidth="1"/>
    <col min="27" max="27" width="5.7109375" hidden="1" customWidth="1"/>
    <col min="28" max="28" width="5.7109375" customWidth="1"/>
    <col min="29" max="29" width="5.7109375" hidden="1" customWidth="1"/>
    <col min="30" max="30" width="5.7109375" customWidth="1"/>
    <col min="31" max="31" width="5.7109375" hidden="1" customWidth="1"/>
    <col min="32" max="32" width="5.7109375" customWidth="1"/>
    <col min="33" max="33" width="5.7109375" hidden="1" customWidth="1"/>
    <col min="34" max="34" width="5.7109375" customWidth="1"/>
    <col min="35" max="35" width="5.7109375" hidden="1" customWidth="1"/>
    <col min="36" max="36" width="5.7109375" customWidth="1"/>
    <col min="37" max="37" width="5.7109375" hidden="1" customWidth="1"/>
    <col min="38" max="38" width="5.7109375" customWidth="1"/>
    <col min="39" max="39" width="5.7109375" hidden="1" customWidth="1"/>
    <col min="40" max="40" width="5.7109375" customWidth="1"/>
    <col min="41" max="41" width="5.7109375" hidden="1" customWidth="1"/>
    <col min="42" max="42" width="5.7109375" customWidth="1"/>
    <col min="43" max="43" width="5.7109375" hidden="1" customWidth="1"/>
    <col min="44" max="44" width="5.7109375" customWidth="1"/>
    <col min="45" max="45" width="5.7109375" hidden="1" customWidth="1"/>
    <col min="46" max="46" width="7.7109375" customWidth="1"/>
    <col min="47" max="47" width="9.42578125" customWidth="1"/>
    <col min="48" max="48" width="10.85546875" customWidth="1"/>
    <col min="49" max="51" width="13.5703125" customWidth="1"/>
    <col min="52" max="52" width="21.140625" style="50" customWidth="1"/>
    <col min="53" max="53" width="9.28515625" style="50" customWidth="1"/>
    <col min="54" max="54" width="8.140625" style="50" customWidth="1"/>
    <col min="55" max="55" width="9.28515625" style="50" customWidth="1"/>
    <col min="56" max="56" width="8.140625" style="50" customWidth="1"/>
    <col min="57" max="57" width="9.28515625" style="50" customWidth="1"/>
    <col min="58" max="58" width="8.140625" style="50" customWidth="1"/>
    <col min="59" max="59" width="9.28515625" style="50" customWidth="1"/>
    <col min="60" max="60" width="8.140625" style="50" customWidth="1"/>
    <col min="61" max="61" width="2.5703125" style="91" customWidth="1"/>
    <col min="62" max="62" width="8.28515625" style="50" customWidth="1"/>
    <col min="63" max="65" width="14.140625" style="50" customWidth="1"/>
    <col min="66" max="66" width="12.5703125" style="50" customWidth="1"/>
    <col min="67" max="69" width="17.42578125" customWidth="1"/>
    <col min="70" max="70" width="13.42578125" customWidth="1"/>
    <col min="71" max="71" width="5.5703125" customWidth="1"/>
    <col min="78" max="78" width="5.42578125" customWidth="1"/>
    <col min="79" max="81" width="6.140625" customWidth="1"/>
  </cols>
  <sheetData>
    <row r="2" spans="1:71" ht="12.75" customHeight="1" x14ac:dyDescent="0.2">
      <c r="C2" s="337" t="s">
        <v>221</v>
      </c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18"/>
    </row>
    <row r="3" spans="1:71" ht="12.75" customHeight="1" x14ac:dyDescent="0.2">
      <c r="C3" s="338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19"/>
    </row>
    <row r="4" spans="1:71" ht="12.75" customHeight="1" x14ac:dyDescent="0.2">
      <c r="C4" s="1"/>
      <c r="D4" s="1"/>
      <c r="E4" s="1"/>
      <c r="F4" s="1"/>
      <c r="G4" s="21"/>
      <c r="H4" s="1"/>
      <c r="I4" s="1"/>
      <c r="J4" s="1"/>
      <c r="K4" s="1"/>
      <c r="L4" s="1"/>
      <c r="M4" s="1"/>
      <c r="N4" s="1"/>
      <c r="O4" s="1"/>
    </row>
    <row r="5" spans="1:71" ht="12.75" customHeight="1" x14ac:dyDescent="0.2">
      <c r="C5" s="340" t="s">
        <v>220</v>
      </c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1"/>
    </row>
    <row r="6" spans="1:71" ht="12.75" customHeight="1" x14ac:dyDescent="0.2">
      <c r="C6" s="2"/>
      <c r="D6" s="2"/>
      <c r="E6" s="14"/>
      <c r="F6" s="2"/>
      <c r="G6" s="22"/>
      <c r="H6" s="2"/>
      <c r="I6" s="12"/>
      <c r="L6" s="2"/>
      <c r="M6" s="2"/>
      <c r="N6" s="14"/>
      <c r="O6" s="14"/>
      <c r="P6" s="2"/>
      <c r="Q6" s="12"/>
    </row>
    <row r="7" spans="1:71" ht="12.75" customHeight="1" x14ac:dyDescent="0.2">
      <c r="B7" s="3"/>
      <c r="C7" s="4" t="s">
        <v>11</v>
      </c>
      <c r="D7" s="341" t="s">
        <v>231</v>
      </c>
      <c r="E7" s="341"/>
      <c r="F7" s="341"/>
      <c r="G7" s="341"/>
      <c r="H7" s="341"/>
      <c r="I7" s="26"/>
      <c r="J7" s="62"/>
      <c r="K7" s="3"/>
      <c r="L7" s="6" t="s">
        <v>14</v>
      </c>
      <c r="M7" s="6"/>
      <c r="N7" s="342">
        <v>22686</v>
      </c>
      <c r="O7" s="342"/>
      <c r="P7" s="342"/>
      <c r="Q7" s="27"/>
      <c r="R7" s="12"/>
      <c r="S7" s="12"/>
    </row>
    <row r="8" spans="1:71" ht="12.75" customHeight="1" x14ac:dyDescent="0.2">
      <c r="B8" s="3"/>
      <c r="C8" s="4" t="s">
        <v>1</v>
      </c>
      <c r="D8" s="343" t="s">
        <v>287</v>
      </c>
      <c r="E8" s="343"/>
      <c r="F8" s="343"/>
      <c r="G8" s="343"/>
      <c r="H8" s="343"/>
      <c r="I8" s="146"/>
      <c r="J8" s="158" t="s">
        <v>0</v>
      </c>
      <c r="K8" s="62">
        <v>0</v>
      </c>
      <c r="L8" s="28"/>
      <c r="M8" s="28"/>
      <c r="N8" s="28"/>
      <c r="O8" s="28"/>
      <c r="P8" s="29"/>
      <c r="Q8" s="30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</row>
    <row r="9" spans="1:71" ht="12.75" customHeight="1" x14ac:dyDescent="0.2">
      <c r="B9" s="3"/>
      <c r="C9" s="4" t="s">
        <v>3</v>
      </c>
      <c r="D9" s="325" t="s">
        <v>232</v>
      </c>
      <c r="E9" s="326"/>
      <c r="F9" s="326"/>
      <c r="G9" s="326"/>
      <c r="H9" s="327"/>
      <c r="I9" s="147"/>
      <c r="J9" s="158" t="s">
        <v>20</v>
      </c>
      <c r="K9" s="62">
        <v>1</v>
      </c>
      <c r="L9" s="32">
        <v>0</v>
      </c>
      <c r="M9" s="32"/>
      <c r="N9" s="32"/>
      <c r="O9" s="32"/>
      <c r="P9" s="33"/>
      <c r="Q9" s="33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</row>
    <row r="10" spans="1:71" ht="12.75" customHeight="1" x14ac:dyDescent="0.2">
      <c r="B10" s="3"/>
      <c r="C10" s="328" t="s">
        <v>7</v>
      </c>
      <c r="D10" s="329"/>
      <c r="E10" s="330"/>
      <c r="F10" s="331"/>
      <c r="G10" s="332"/>
      <c r="H10" s="333"/>
      <c r="I10" s="148"/>
      <c r="J10" s="158" t="s">
        <v>21</v>
      </c>
      <c r="K10" s="62">
        <v>2</v>
      </c>
      <c r="L10" s="32">
        <v>1</v>
      </c>
      <c r="M10" s="32"/>
      <c r="N10" s="32"/>
      <c r="O10" s="32"/>
      <c r="P10" s="33"/>
      <c r="Q10" s="33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</row>
    <row r="11" spans="1:71" ht="12.75" customHeight="1" x14ac:dyDescent="0.2">
      <c r="B11" s="3"/>
      <c r="C11" s="328" t="s">
        <v>5</v>
      </c>
      <c r="D11" s="329"/>
      <c r="E11" s="330"/>
      <c r="F11" s="334">
        <f>COUNTIF(E59:E105,"=P")</f>
        <v>1</v>
      </c>
      <c r="G11" s="335"/>
      <c r="H11" s="336"/>
      <c r="I11" s="149"/>
      <c r="J11" s="158" t="s">
        <v>22</v>
      </c>
      <c r="K11" s="62"/>
      <c r="L11" s="32">
        <v>2</v>
      </c>
      <c r="M11" s="32"/>
      <c r="N11" s="32"/>
      <c r="O11" s="32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51"/>
      <c r="BA11" s="51"/>
      <c r="BB11" s="51"/>
      <c r="BC11" s="51"/>
      <c r="BD11" s="51"/>
      <c r="BE11" s="51"/>
      <c r="BF11" s="51"/>
      <c r="BG11" s="51"/>
      <c r="BH11" s="51"/>
      <c r="BI11" s="92"/>
      <c r="BJ11" s="51"/>
      <c r="BK11" s="51"/>
      <c r="BL11" s="51"/>
      <c r="BM11" s="51"/>
    </row>
    <row r="12" spans="1:71" ht="12.75" customHeight="1" x14ac:dyDescent="0.2">
      <c r="B12" s="3"/>
      <c r="C12" s="328" t="s">
        <v>9</v>
      </c>
      <c r="D12" s="329"/>
      <c r="E12" s="330"/>
      <c r="F12" s="334">
        <f>COUNTIF(E59:E105,"=a")</f>
        <v>0</v>
      </c>
      <c r="G12" s="335"/>
      <c r="H12" s="336"/>
      <c r="I12" s="149"/>
      <c r="J12" s="43"/>
      <c r="K12" s="43"/>
      <c r="L12" s="32"/>
      <c r="M12" s="32"/>
      <c r="N12" s="32"/>
      <c r="O12" s="32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51"/>
      <c r="BA12" s="51"/>
      <c r="BB12" s="51"/>
      <c r="BC12" s="51"/>
      <c r="BD12" s="51"/>
      <c r="BE12" s="51"/>
      <c r="BF12" s="51"/>
      <c r="BG12" s="51"/>
      <c r="BH12" s="51"/>
      <c r="BI12" s="92"/>
      <c r="BJ12" s="51"/>
      <c r="BK12" s="51"/>
      <c r="BL12" s="51"/>
      <c r="BM12" s="51"/>
    </row>
    <row r="13" spans="1:71" ht="12.75" customHeight="1" x14ac:dyDescent="0.2">
      <c r="C13" s="8"/>
      <c r="D13" s="8"/>
      <c r="E13" s="15"/>
      <c r="F13" s="8"/>
      <c r="G13" s="23"/>
      <c r="H13" s="8"/>
      <c r="I13" s="12"/>
      <c r="L13" s="32"/>
      <c r="M13" s="32"/>
      <c r="N13" s="32"/>
      <c r="O13" s="32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51"/>
      <c r="BA13" s="51"/>
      <c r="BB13" s="51"/>
      <c r="BC13" s="51"/>
      <c r="BD13" s="51"/>
      <c r="BE13" s="51"/>
      <c r="BF13" s="51"/>
      <c r="BG13" s="51"/>
      <c r="BH13" s="51"/>
      <c r="BI13" s="92"/>
      <c r="BJ13" s="51"/>
      <c r="BK13" s="51"/>
      <c r="BL13" s="51"/>
      <c r="BM13" s="51"/>
      <c r="BR13" s="20"/>
    </row>
    <row r="14" spans="1:71" ht="12.75" customHeight="1" x14ac:dyDescent="0.2">
      <c r="B14" s="12"/>
      <c r="C14" s="12"/>
      <c r="D14" s="12"/>
      <c r="BS14" s="39" t="s">
        <v>2</v>
      </c>
    </row>
    <row r="15" spans="1:71" ht="18" customHeight="1" x14ac:dyDescent="0.2">
      <c r="A15" s="12"/>
      <c r="C15" s="310" t="str">
        <f>D8</f>
        <v>5° básico A</v>
      </c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1"/>
      <c r="AQ15" s="311"/>
      <c r="AR15" s="311"/>
      <c r="AS15" s="311"/>
      <c r="AT15" s="312"/>
      <c r="BS15" s="31" t="s">
        <v>0</v>
      </c>
    </row>
    <row r="16" spans="1:71" ht="31.5" x14ac:dyDescent="0.25">
      <c r="A16" s="12"/>
      <c r="B16" s="110" t="s">
        <v>29</v>
      </c>
      <c r="C16" s="164" t="s">
        <v>23</v>
      </c>
      <c r="D16" s="344" t="s">
        <v>39</v>
      </c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5" t="s">
        <v>55</v>
      </c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130"/>
      <c r="AP16" s="347" t="s">
        <v>45</v>
      </c>
      <c r="AQ16" s="348"/>
      <c r="AR16" s="348"/>
      <c r="AS16" s="348"/>
      <c r="AT16" s="348"/>
      <c r="AU16" s="63"/>
      <c r="BJ16" s="52"/>
      <c r="BK16" s="52"/>
      <c r="BL16" s="52"/>
      <c r="BM16" s="52"/>
    </row>
    <row r="17" spans="1:65" ht="32.25" customHeight="1" x14ac:dyDescent="0.2">
      <c r="A17" s="12"/>
      <c r="B17" s="132">
        <v>1</v>
      </c>
      <c r="C17" s="133">
        <v>1</v>
      </c>
      <c r="D17" s="346" t="s">
        <v>280</v>
      </c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123"/>
      <c r="X17" s="313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5"/>
      <c r="AO17" s="36"/>
      <c r="AP17" s="349" t="s">
        <v>223</v>
      </c>
      <c r="AQ17" s="349"/>
      <c r="AR17" s="349"/>
      <c r="AS17" s="349"/>
      <c r="AT17" s="349"/>
      <c r="AU17" s="57"/>
      <c r="BJ17" s="52"/>
      <c r="BK17" s="52"/>
      <c r="BL17" s="52"/>
      <c r="BM17" s="52"/>
    </row>
    <row r="18" spans="1:65" ht="27.75" customHeight="1" x14ac:dyDescent="0.2">
      <c r="A18" s="12"/>
      <c r="B18" s="132">
        <f>B17+1</f>
        <v>2</v>
      </c>
      <c r="C18" s="108">
        <v>1</v>
      </c>
      <c r="D18" s="346" t="s">
        <v>278</v>
      </c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123"/>
      <c r="X18" s="316"/>
      <c r="Y18" s="36"/>
      <c r="Z18" s="36"/>
      <c r="AA18" s="36"/>
      <c r="AB18" s="36"/>
      <c r="AC18" s="36"/>
      <c r="AD18" s="36" t="s">
        <v>284</v>
      </c>
      <c r="AE18" s="36"/>
      <c r="AF18" s="36"/>
      <c r="AG18" s="36"/>
      <c r="AH18" s="36"/>
      <c r="AI18" s="36"/>
      <c r="AJ18" s="36"/>
      <c r="AK18" s="36"/>
      <c r="AL18" s="36"/>
      <c r="AM18" s="36"/>
      <c r="AN18" s="317"/>
      <c r="AO18" s="36"/>
      <c r="AP18" s="349" t="s">
        <v>230</v>
      </c>
      <c r="AQ18" s="349"/>
      <c r="AR18" s="349"/>
      <c r="AS18" s="349"/>
      <c r="AT18" s="349"/>
      <c r="AU18" s="57"/>
      <c r="BJ18" s="52"/>
      <c r="BK18" s="52"/>
      <c r="BL18" s="52"/>
      <c r="BM18" s="52"/>
    </row>
    <row r="19" spans="1:65" ht="30" customHeight="1" x14ac:dyDescent="0.2">
      <c r="A19" s="12"/>
      <c r="B19" s="132">
        <f t="shared" ref="B19:B34" si="0">B18+1</f>
        <v>3</v>
      </c>
      <c r="C19" s="108">
        <v>1</v>
      </c>
      <c r="D19" s="346" t="s">
        <v>277</v>
      </c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123"/>
      <c r="X19" s="31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17"/>
      <c r="AO19" s="36"/>
      <c r="AP19" s="350" t="s">
        <v>224</v>
      </c>
      <c r="AQ19" s="351"/>
      <c r="AR19" s="351"/>
      <c r="AS19" s="351"/>
      <c r="AT19" s="352"/>
      <c r="AU19" s="57"/>
      <c r="BJ19" s="52"/>
      <c r="BK19" s="52"/>
      <c r="BL19" s="52"/>
      <c r="BM19" s="52"/>
    </row>
    <row r="20" spans="1:65" ht="39" customHeight="1" x14ac:dyDescent="0.2">
      <c r="A20" s="12"/>
      <c r="B20" s="132">
        <f t="shared" si="0"/>
        <v>4</v>
      </c>
      <c r="C20" s="108">
        <v>1</v>
      </c>
      <c r="D20" s="346" t="s">
        <v>279</v>
      </c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123"/>
      <c r="X20" s="318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19"/>
      <c r="AM20" s="319"/>
      <c r="AN20" s="320"/>
      <c r="AO20" s="36"/>
      <c r="AP20" s="356"/>
      <c r="AQ20" s="357"/>
      <c r="AR20" s="357"/>
      <c r="AS20" s="357"/>
      <c r="AT20" s="358"/>
      <c r="AU20" s="57"/>
      <c r="BJ20" s="52"/>
      <c r="BK20" s="52"/>
      <c r="BL20" s="52"/>
      <c r="BM20" s="52"/>
    </row>
    <row r="21" spans="1:65" ht="36.75" customHeight="1" x14ac:dyDescent="0.2">
      <c r="A21" s="12"/>
      <c r="B21" s="132">
        <f t="shared" si="0"/>
        <v>5</v>
      </c>
      <c r="C21" s="108">
        <v>1</v>
      </c>
      <c r="D21" s="346" t="s">
        <v>271</v>
      </c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123"/>
      <c r="X21" s="313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  <c r="AM21" s="314"/>
      <c r="AN21" s="315"/>
      <c r="AO21" s="36"/>
      <c r="AP21" s="350" t="s">
        <v>225</v>
      </c>
      <c r="AQ21" s="351"/>
      <c r="AR21" s="351"/>
      <c r="AS21" s="351"/>
      <c r="AT21" s="352"/>
      <c r="AU21" s="57"/>
      <c r="BJ21" s="52"/>
      <c r="BK21" s="52"/>
      <c r="BL21" s="52"/>
      <c r="BM21" s="52"/>
    </row>
    <row r="22" spans="1:65" ht="39" customHeight="1" x14ac:dyDescent="0.2">
      <c r="A22" s="12"/>
      <c r="B22" s="132">
        <f t="shared" si="0"/>
        <v>6</v>
      </c>
      <c r="C22" s="108">
        <v>1</v>
      </c>
      <c r="D22" s="346" t="s">
        <v>271</v>
      </c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123"/>
      <c r="X22" s="316"/>
      <c r="Y22" s="36"/>
      <c r="Z22" s="36"/>
      <c r="AA22" s="36"/>
      <c r="AB22" s="36"/>
      <c r="AC22" s="36"/>
      <c r="AD22" s="36" t="s">
        <v>285</v>
      </c>
      <c r="AE22" s="36"/>
      <c r="AF22" s="36"/>
      <c r="AG22" s="36"/>
      <c r="AH22" s="36"/>
      <c r="AI22" s="36"/>
      <c r="AJ22" s="36"/>
      <c r="AK22" s="36"/>
      <c r="AL22" s="36"/>
      <c r="AM22" s="36"/>
      <c r="AN22" s="317"/>
      <c r="AO22" s="36"/>
      <c r="AP22" s="353"/>
      <c r="AQ22" s="354"/>
      <c r="AR22" s="354"/>
      <c r="AS22" s="354"/>
      <c r="AT22" s="355"/>
      <c r="AU22" s="57"/>
      <c r="BJ22" s="52"/>
      <c r="BK22" s="52"/>
      <c r="BL22" s="52"/>
      <c r="BM22" s="52"/>
    </row>
    <row r="23" spans="1:65" ht="34.5" customHeight="1" x14ac:dyDescent="0.2">
      <c r="A23" s="12"/>
      <c r="B23" s="132">
        <f t="shared" si="0"/>
        <v>7</v>
      </c>
      <c r="C23" s="108">
        <v>1</v>
      </c>
      <c r="D23" s="359" t="s">
        <v>272</v>
      </c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1"/>
      <c r="W23" s="123"/>
      <c r="X23" s="318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320"/>
      <c r="AO23" s="36"/>
      <c r="AP23" s="356"/>
      <c r="AQ23" s="357"/>
      <c r="AR23" s="357"/>
      <c r="AS23" s="357"/>
      <c r="AT23" s="358"/>
      <c r="AU23" s="57"/>
      <c r="BJ23" s="52"/>
      <c r="BK23" s="52"/>
      <c r="BL23" s="52"/>
      <c r="BM23" s="52"/>
    </row>
    <row r="24" spans="1:65" ht="30" customHeight="1" x14ac:dyDescent="0.2">
      <c r="A24" s="12"/>
      <c r="B24" s="132">
        <f t="shared" si="0"/>
        <v>8</v>
      </c>
      <c r="C24" s="109">
        <v>1</v>
      </c>
      <c r="D24" s="359" t="s">
        <v>222</v>
      </c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1"/>
      <c r="W24" s="123"/>
      <c r="X24" s="316"/>
      <c r="Y24" s="36"/>
      <c r="Z24" s="36"/>
      <c r="AA24" s="36"/>
      <c r="AB24" s="36"/>
      <c r="AC24" s="36"/>
      <c r="AD24" s="36" t="s">
        <v>283</v>
      </c>
      <c r="AE24" s="36"/>
      <c r="AF24" s="36"/>
      <c r="AG24" s="36"/>
      <c r="AH24" s="36"/>
      <c r="AI24" s="36"/>
      <c r="AJ24" s="36"/>
      <c r="AK24" s="36"/>
      <c r="AL24" s="36"/>
      <c r="AM24" s="36"/>
      <c r="AN24" s="317"/>
      <c r="AO24" s="36"/>
      <c r="AP24" s="350" t="s">
        <v>226</v>
      </c>
      <c r="AQ24" s="351"/>
      <c r="AR24" s="351"/>
      <c r="AS24" s="351"/>
      <c r="AT24" s="352"/>
      <c r="AU24" s="57"/>
      <c r="BJ24" s="52"/>
      <c r="BK24" s="52"/>
      <c r="BL24" s="52"/>
      <c r="BM24" s="52"/>
    </row>
    <row r="25" spans="1:65" ht="28.5" customHeight="1" x14ac:dyDescent="0.2">
      <c r="A25" s="12"/>
      <c r="B25" s="132">
        <f t="shared" si="0"/>
        <v>9</v>
      </c>
      <c r="C25" s="108">
        <v>1</v>
      </c>
      <c r="D25" s="346" t="s">
        <v>281</v>
      </c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123"/>
      <c r="X25" s="313"/>
      <c r="Y25" s="314"/>
      <c r="Z25" s="314"/>
      <c r="AA25" s="314"/>
      <c r="AB25" s="314"/>
      <c r="AC25" s="314"/>
      <c r="AD25" s="314"/>
      <c r="AE25" s="314"/>
      <c r="AF25" s="314"/>
      <c r="AG25" s="314"/>
      <c r="AH25" s="314"/>
      <c r="AI25" s="314"/>
      <c r="AJ25" s="314"/>
      <c r="AK25" s="314"/>
      <c r="AL25" s="314"/>
      <c r="AM25" s="314"/>
      <c r="AN25" s="315"/>
      <c r="AO25" s="36"/>
      <c r="AP25" s="353"/>
      <c r="AQ25" s="354"/>
      <c r="AR25" s="354"/>
      <c r="AS25" s="354"/>
      <c r="AT25" s="355"/>
      <c r="AU25" s="57"/>
      <c r="BJ25" s="52"/>
      <c r="BK25" s="52"/>
      <c r="BL25" s="52"/>
      <c r="BM25" s="52"/>
    </row>
    <row r="26" spans="1:65" ht="23.25" customHeight="1" x14ac:dyDescent="0.2">
      <c r="A26" s="12"/>
      <c r="B26" s="132">
        <f t="shared" si="0"/>
        <v>10</v>
      </c>
      <c r="C26" s="108">
        <v>1</v>
      </c>
      <c r="D26" s="346" t="s">
        <v>281</v>
      </c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123"/>
      <c r="X26" s="316"/>
      <c r="Y26" s="36"/>
      <c r="Z26" s="36"/>
      <c r="AA26" s="36"/>
      <c r="AB26" s="36"/>
      <c r="AC26" s="36"/>
      <c r="AD26" s="36" t="s">
        <v>286</v>
      </c>
      <c r="AE26" s="36"/>
      <c r="AF26" s="36"/>
      <c r="AG26" s="36"/>
      <c r="AH26" s="36"/>
      <c r="AI26" s="36"/>
      <c r="AJ26" s="36"/>
      <c r="AK26" s="36"/>
      <c r="AL26" s="36"/>
      <c r="AM26" s="36"/>
      <c r="AN26" s="317"/>
      <c r="AO26" s="36"/>
      <c r="AP26" s="356"/>
      <c r="AQ26" s="357"/>
      <c r="AR26" s="357"/>
      <c r="AS26" s="357"/>
      <c r="AT26" s="358"/>
      <c r="AU26" s="57"/>
      <c r="BJ26" s="52"/>
      <c r="BK26" s="52"/>
      <c r="BL26" s="52"/>
      <c r="BM26" s="52"/>
    </row>
    <row r="27" spans="1:65" ht="23.25" customHeight="1" x14ac:dyDescent="0.2">
      <c r="A27" s="12"/>
      <c r="B27" s="132">
        <f t="shared" si="0"/>
        <v>11</v>
      </c>
      <c r="C27" s="108">
        <v>1</v>
      </c>
      <c r="D27" s="346" t="s">
        <v>282</v>
      </c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123"/>
      <c r="X27" s="318"/>
      <c r="Y27" s="319"/>
      <c r="Z27" s="319"/>
      <c r="AA27" s="319"/>
      <c r="AB27" s="319"/>
      <c r="AC27" s="319"/>
      <c r="AD27" s="319"/>
      <c r="AE27" s="319"/>
      <c r="AF27" s="319"/>
      <c r="AG27" s="319"/>
      <c r="AH27" s="319"/>
      <c r="AI27" s="319"/>
      <c r="AJ27" s="319"/>
      <c r="AK27" s="319"/>
      <c r="AL27" s="319"/>
      <c r="AM27" s="319"/>
      <c r="AN27" s="320"/>
      <c r="AO27" s="36"/>
      <c r="AP27" s="349" t="s">
        <v>227</v>
      </c>
      <c r="AQ27" s="349"/>
      <c r="AR27" s="349"/>
      <c r="AS27" s="349"/>
      <c r="AT27" s="349"/>
      <c r="AU27" s="57"/>
      <c r="BJ27" s="52"/>
      <c r="BK27" s="52"/>
      <c r="BL27" s="52"/>
      <c r="BM27" s="52"/>
    </row>
    <row r="28" spans="1:65" ht="23.25" customHeight="1" x14ac:dyDescent="0.2">
      <c r="A28" s="12"/>
      <c r="B28" s="132">
        <f t="shared" si="0"/>
        <v>12</v>
      </c>
      <c r="C28" s="108">
        <v>1</v>
      </c>
      <c r="D28" s="346" t="s">
        <v>271</v>
      </c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346"/>
      <c r="R28" s="346"/>
      <c r="S28" s="346"/>
      <c r="T28" s="346"/>
      <c r="U28" s="346"/>
      <c r="V28" s="346"/>
      <c r="W28" s="123"/>
      <c r="X28" s="443" t="s">
        <v>285</v>
      </c>
      <c r="Y28" s="444"/>
      <c r="Z28" s="444"/>
      <c r="AA28" s="444"/>
      <c r="AB28" s="444"/>
      <c r="AC28" s="444"/>
      <c r="AD28" s="444"/>
      <c r="AE28" s="444"/>
      <c r="AF28" s="444"/>
      <c r="AG28" s="444"/>
      <c r="AH28" s="444"/>
      <c r="AI28" s="444"/>
      <c r="AJ28" s="444"/>
      <c r="AK28" s="444"/>
      <c r="AL28" s="444"/>
      <c r="AM28" s="444"/>
      <c r="AN28" s="445"/>
      <c r="AO28" s="36"/>
      <c r="AP28" s="349" t="s">
        <v>228</v>
      </c>
      <c r="AQ28" s="349"/>
      <c r="AR28" s="349"/>
      <c r="AS28" s="349"/>
      <c r="AT28" s="349"/>
      <c r="AU28" s="57"/>
      <c r="BJ28" s="52"/>
      <c r="BK28" s="52"/>
      <c r="BL28" s="52"/>
      <c r="BM28" s="52"/>
    </row>
    <row r="29" spans="1:65" ht="23.25" customHeight="1" x14ac:dyDescent="0.2">
      <c r="A29" s="12"/>
      <c r="B29" s="132">
        <f t="shared" si="0"/>
        <v>13</v>
      </c>
      <c r="C29" s="108">
        <v>1</v>
      </c>
      <c r="D29" s="346" t="s">
        <v>271</v>
      </c>
      <c r="E29" s="346"/>
      <c r="F29" s="346"/>
      <c r="G29" s="346"/>
      <c r="H29" s="346"/>
      <c r="I29" s="346"/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346"/>
      <c r="V29" s="346"/>
      <c r="W29" s="123"/>
      <c r="X29" s="446"/>
      <c r="Y29" s="413"/>
      <c r="Z29" s="413"/>
      <c r="AA29" s="413"/>
      <c r="AB29" s="413"/>
      <c r="AC29" s="413"/>
      <c r="AD29" s="413"/>
      <c r="AE29" s="413"/>
      <c r="AF29" s="413"/>
      <c r="AG29" s="413"/>
      <c r="AH29" s="413"/>
      <c r="AI29" s="413"/>
      <c r="AJ29" s="413"/>
      <c r="AK29" s="413"/>
      <c r="AL29" s="413"/>
      <c r="AM29" s="413"/>
      <c r="AN29" s="447"/>
      <c r="AO29" s="36"/>
      <c r="AP29" s="349" t="s">
        <v>229</v>
      </c>
      <c r="AQ29" s="349"/>
      <c r="AR29" s="349"/>
      <c r="AS29" s="349"/>
      <c r="AT29" s="349"/>
      <c r="AU29" s="57"/>
      <c r="BJ29" s="52"/>
      <c r="BK29" s="52"/>
      <c r="BL29" s="52"/>
      <c r="BM29" s="52"/>
    </row>
    <row r="30" spans="1:65" ht="24" customHeight="1" x14ac:dyDescent="0.2">
      <c r="A30" s="12"/>
      <c r="B30" s="132">
        <f t="shared" si="0"/>
        <v>14</v>
      </c>
      <c r="C30" s="108">
        <v>1</v>
      </c>
      <c r="D30" s="346" t="s">
        <v>273</v>
      </c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6"/>
      <c r="T30" s="346"/>
      <c r="U30" s="346"/>
      <c r="V30" s="346"/>
      <c r="W30" s="123"/>
      <c r="X30" s="446"/>
      <c r="Y30" s="413"/>
      <c r="Z30" s="413"/>
      <c r="AA30" s="413"/>
      <c r="AB30" s="413"/>
      <c r="AC30" s="413"/>
      <c r="AD30" s="413"/>
      <c r="AE30" s="413"/>
      <c r="AF30" s="413"/>
      <c r="AG30" s="413"/>
      <c r="AH30" s="413"/>
      <c r="AI30" s="413"/>
      <c r="AJ30" s="413"/>
      <c r="AK30" s="413"/>
      <c r="AL30" s="413"/>
      <c r="AM30" s="413"/>
      <c r="AN30" s="447"/>
      <c r="AO30" s="36"/>
      <c r="AP30" s="349" t="s">
        <v>225</v>
      </c>
      <c r="AQ30" s="349"/>
      <c r="AR30" s="349"/>
      <c r="AS30" s="349"/>
      <c r="AT30" s="349"/>
      <c r="AU30" s="57"/>
      <c r="BJ30" s="52"/>
      <c r="BK30" s="52"/>
      <c r="BL30" s="52"/>
      <c r="BM30" s="52"/>
    </row>
    <row r="31" spans="1:65" ht="30.75" customHeight="1" x14ac:dyDescent="0.2">
      <c r="A31" s="12"/>
      <c r="B31" s="132">
        <f t="shared" si="0"/>
        <v>15</v>
      </c>
      <c r="C31" s="108">
        <v>1</v>
      </c>
      <c r="D31" s="359" t="s">
        <v>272</v>
      </c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1"/>
      <c r="W31" s="123"/>
      <c r="X31" s="446"/>
      <c r="Y31" s="413"/>
      <c r="Z31" s="413"/>
      <c r="AA31" s="413"/>
      <c r="AB31" s="413"/>
      <c r="AC31" s="413"/>
      <c r="AD31" s="413"/>
      <c r="AE31" s="413"/>
      <c r="AF31" s="413"/>
      <c r="AG31" s="413"/>
      <c r="AH31" s="413"/>
      <c r="AI31" s="413"/>
      <c r="AJ31" s="413"/>
      <c r="AK31" s="413"/>
      <c r="AL31" s="413"/>
      <c r="AM31" s="413"/>
      <c r="AN31" s="447"/>
      <c r="AO31" s="36"/>
      <c r="AP31" s="350" t="s">
        <v>226</v>
      </c>
      <c r="AQ31" s="351"/>
      <c r="AR31" s="351"/>
      <c r="AS31" s="351"/>
      <c r="AT31" s="352"/>
      <c r="AU31" s="57"/>
      <c r="BJ31" s="52"/>
      <c r="BK31" s="52"/>
      <c r="BL31" s="52"/>
      <c r="BM31" s="52"/>
    </row>
    <row r="32" spans="1:65" ht="29.25" customHeight="1" x14ac:dyDescent="0.2">
      <c r="A32" s="12"/>
      <c r="B32" s="132">
        <f t="shared" si="0"/>
        <v>16</v>
      </c>
      <c r="C32" s="108">
        <v>1</v>
      </c>
      <c r="D32" s="346" t="s">
        <v>275</v>
      </c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  <c r="R32" s="346"/>
      <c r="S32" s="346"/>
      <c r="T32" s="346"/>
      <c r="U32" s="346"/>
      <c r="V32" s="346"/>
      <c r="W32" s="123"/>
      <c r="X32" s="446"/>
      <c r="Y32" s="413"/>
      <c r="Z32" s="413"/>
      <c r="AA32" s="413"/>
      <c r="AB32" s="413"/>
      <c r="AC32" s="413"/>
      <c r="AD32" s="413"/>
      <c r="AE32" s="413"/>
      <c r="AF32" s="413"/>
      <c r="AG32" s="413"/>
      <c r="AH32" s="413"/>
      <c r="AI32" s="413"/>
      <c r="AJ32" s="413"/>
      <c r="AK32" s="413"/>
      <c r="AL32" s="413"/>
      <c r="AM32" s="413"/>
      <c r="AN32" s="447"/>
      <c r="AO32" s="36"/>
      <c r="AP32" s="353"/>
      <c r="AQ32" s="354"/>
      <c r="AR32" s="354"/>
      <c r="AS32" s="354"/>
      <c r="AT32" s="355"/>
      <c r="AU32" s="57"/>
      <c r="BJ32" s="52"/>
      <c r="BK32" s="52"/>
      <c r="BL32" s="52"/>
      <c r="BM32" s="52"/>
    </row>
    <row r="33" spans="1:70" ht="26.25" customHeight="1" x14ac:dyDescent="0.2">
      <c r="A33" s="12"/>
      <c r="B33" s="132">
        <f t="shared" si="0"/>
        <v>17</v>
      </c>
      <c r="C33" s="108">
        <v>1</v>
      </c>
      <c r="D33" s="346" t="s">
        <v>274</v>
      </c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123"/>
      <c r="X33" s="446"/>
      <c r="Y33" s="413"/>
      <c r="Z33" s="413"/>
      <c r="AA33" s="413"/>
      <c r="AB33" s="413"/>
      <c r="AC33" s="413"/>
      <c r="AD33" s="413"/>
      <c r="AE33" s="413"/>
      <c r="AF33" s="413"/>
      <c r="AG33" s="413"/>
      <c r="AH33" s="413"/>
      <c r="AI33" s="413"/>
      <c r="AJ33" s="413"/>
      <c r="AK33" s="413"/>
      <c r="AL33" s="413"/>
      <c r="AM33" s="413"/>
      <c r="AN33" s="447"/>
      <c r="AO33" s="36"/>
      <c r="AP33" s="356"/>
      <c r="AQ33" s="357"/>
      <c r="AR33" s="357"/>
      <c r="AS33" s="357"/>
      <c r="AT33" s="358"/>
      <c r="AU33" s="57"/>
      <c r="BJ33" s="52"/>
      <c r="BK33" s="52"/>
      <c r="BL33" s="52"/>
      <c r="BM33" s="52"/>
    </row>
    <row r="34" spans="1:70" ht="26.25" customHeight="1" x14ac:dyDescent="0.2">
      <c r="A34" s="12"/>
      <c r="B34" s="132">
        <f t="shared" si="0"/>
        <v>18</v>
      </c>
      <c r="C34" s="108">
        <v>1</v>
      </c>
      <c r="D34" s="346" t="s">
        <v>273</v>
      </c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123"/>
      <c r="X34" s="446"/>
      <c r="Y34" s="413"/>
      <c r="Z34" s="413"/>
      <c r="AA34" s="413"/>
      <c r="AB34" s="413"/>
      <c r="AC34" s="413"/>
      <c r="AD34" s="413"/>
      <c r="AE34" s="413"/>
      <c r="AF34" s="413"/>
      <c r="AG34" s="413"/>
      <c r="AH34" s="413"/>
      <c r="AI34" s="413"/>
      <c r="AJ34" s="413"/>
      <c r="AK34" s="413"/>
      <c r="AL34" s="413"/>
      <c r="AM34" s="413"/>
      <c r="AN34" s="447"/>
      <c r="AO34" s="36"/>
      <c r="AP34" s="349" t="s">
        <v>225</v>
      </c>
      <c r="AQ34" s="349"/>
      <c r="AR34" s="349"/>
      <c r="AS34" s="349"/>
      <c r="AT34" s="349"/>
      <c r="AU34" s="57"/>
      <c r="BJ34" s="52"/>
      <c r="BK34" s="52"/>
      <c r="BL34" s="52"/>
      <c r="BM34" s="52"/>
    </row>
    <row r="35" spans="1:70" ht="26.25" customHeight="1" x14ac:dyDescent="0.2">
      <c r="A35" s="12"/>
      <c r="B35" s="132">
        <v>19</v>
      </c>
      <c r="C35" s="108">
        <v>1</v>
      </c>
      <c r="D35" s="359" t="s">
        <v>276</v>
      </c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60"/>
      <c r="R35" s="360"/>
      <c r="S35" s="360"/>
      <c r="T35" s="360"/>
      <c r="U35" s="360"/>
      <c r="V35" s="361"/>
      <c r="W35" s="123"/>
      <c r="X35" s="446"/>
      <c r="Y35" s="413"/>
      <c r="Z35" s="413"/>
      <c r="AA35" s="413"/>
      <c r="AB35" s="413"/>
      <c r="AC35" s="413"/>
      <c r="AD35" s="413"/>
      <c r="AE35" s="413"/>
      <c r="AF35" s="413"/>
      <c r="AG35" s="413"/>
      <c r="AH35" s="413"/>
      <c r="AI35" s="413"/>
      <c r="AJ35" s="413"/>
      <c r="AK35" s="413"/>
      <c r="AL35" s="413"/>
      <c r="AM35" s="413"/>
      <c r="AN35" s="447"/>
      <c r="AO35" s="36"/>
      <c r="AP35" s="440" t="s">
        <v>224</v>
      </c>
      <c r="AQ35" s="441"/>
      <c r="AR35" s="441"/>
      <c r="AS35" s="441"/>
      <c r="AT35" s="442"/>
      <c r="AU35" s="57"/>
      <c r="BJ35" s="52"/>
      <c r="BK35" s="52"/>
      <c r="BL35" s="52"/>
      <c r="BM35" s="52"/>
    </row>
    <row r="36" spans="1:70" ht="26.25" customHeight="1" x14ac:dyDescent="0.2">
      <c r="A36" s="12"/>
      <c r="B36" s="132">
        <v>20</v>
      </c>
      <c r="C36" s="108">
        <v>1</v>
      </c>
      <c r="D36" s="346" t="s">
        <v>273</v>
      </c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6"/>
      <c r="U36" s="346"/>
      <c r="V36" s="346"/>
      <c r="W36" s="123"/>
      <c r="X36" s="448"/>
      <c r="Y36" s="449"/>
      <c r="Z36" s="449"/>
      <c r="AA36" s="449"/>
      <c r="AB36" s="449"/>
      <c r="AC36" s="449"/>
      <c r="AD36" s="449"/>
      <c r="AE36" s="449"/>
      <c r="AF36" s="449"/>
      <c r="AG36" s="449"/>
      <c r="AH36" s="449"/>
      <c r="AI36" s="449"/>
      <c r="AJ36" s="449"/>
      <c r="AK36" s="449"/>
      <c r="AL36" s="449"/>
      <c r="AM36" s="449"/>
      <c r="AN36" s="450"/>
      <c r="AO36" s="36"/>
      <c r="AP36" s="349" t="s">
        <v>226</v>
      </c>
      <c r="AQ36" s="349"/>
      <c r="AR36" s="349"/>
      <c r="AS36" s="349"/>
      <c r="AT36" s="349"/>
      <c r="AU36" s="57"/>
      <c r="BJ36" s="52"/>
      <c r="BK36" s="52"/>
      <c r="BL36" s="52"/>
      <c r="BM36" s="52"/>
    </row>
    <row r="37" spans="1:70" ht="13.5" thickBot="1" x14ac:dyDescent="0.25">
      <c r="A37" s="12"/>
      <c r="B37" s="81" t="s">
        <v>13</v>
      </c>
      <c r="C37" s="82">
        <f>SUM(C17:C36)</f>
        <v>20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5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BJ37" s="53"/>
      <c r="BK37" s="53"/>
      <c r="BL37" s="53"/>
      <c r="BM37" s="53"/>
    </row>
    <row r="38" spans="1:70" ht="11.25" customHeight="1" x14ac:dyDescent="0.2">
      <c r="A38" s="12"/>
      <c r="B38" s="83"/>
      <c r="C38" s="84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5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BJ38" s="53"/>
      <c r="BK38" s="53"/>
      <c r="BL38" s="53"/>
      <c r="BM38" s="53"/>
    </row>
    <row r="39" spans="1:70" ht="11.25" customHeight="1" x14ac:dyDescent="0.2">
      <c r="A39" s="12"/>
      <c r="B39" s="83"/>
      <c r="C39" s="87"/>
      <c r="D39" s="393" t="s">
        <v>84</v>
      </c>
      <c r="E39" s="394"/>
      <c r="F39" s="5">
        <f>C37</f>
        <v>20</v>
      </c>
      <c r="G39" s="80"/>
      <c r="H39" s="80"/>
      <c r="I39" s="80"/>
      <c r="J39" s="321">
        <f>3/F41</f>
        <v>0.375</v>
      </c>
      <c r="K39" s="80"/>
      <c r="L39" s="80"/>
      <c r="M39" s="80"/>
      <c r="N39" s="80"/>
      <c r="O39" s="88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BJ39" s="53"/>
      <c r="BK39" s="53"/>
      <c r="BL39" s="53"/>
      <c r="BM39" s="53"/>
    </row>
    <row r="40" spans="1:70" ht="11.25" customHeight="1" x14ac:dyDescent="0.2">
      <c r="A40" s="12"/>
      <c r="B40" s="83"/>
      <c r="C40" s="87"/>
      <c r="D40" s="393" t="s">
        <v>6</v>
      </c>
      <c r="E40" s="394"/>
      <c r="F40" s="5">
        <f>F39*0.6</f>
        <v>12</v>
      </c>
      <c r="G40" s="80"/>
      <c r="H40" s="80"/>
      <c r="I40" s="80"/>
      <c r="J40" s="321">
        <f>2/F40</f>
        <v>0.16666666666666666</v>
      </c>
      <c r="K40" s="80"/>
      <c r="L40" s="80"/>
      <c r="M40" s="80"/>
      <c r="N40" s="80"/>
      <c r="O40" s="88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BJ40" s="35"/>
      <c r="BK40" s="35"/>
      <c r="BL40" s="35"/>
      <c r="BM40" s="35"/>
    </row>
    <row r="41" spans="1:70" ht="11.25" customHeight="1" thickBot="1" x14ac:dyDescent="0.25">
      <c r="A41" s="12"/>
      <c r="B41" s="83"/>
      <c r="C41" s="87"/>
      <c r="D41" s="80"/>
      <c r="E41" s="80"/>
      <c r="F41" s="322">
        <f>F39-F40</f>
        <v>8</v>
      </c>
      <c r="G41" s="80"/>
      <c r="H41" s="80"/>
      <c r="I41" s="80"/>
      <c r="J41" s="80"/>
      <c r="K41" s="80"/>
      <c r="L41" s="80"/>
      <c r="M41" s="80"/>
      <c r="N41" s="80"/>
      <c r="O41" s="88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BJ41" s="35"/>
      <c r="BK41" s="35"/>
      <c r="BL41" s="35"/>
      <c r="BM41" s="35"/>
    </row>
    <row r="42" spans="1:70" ht="14.25" customHeight="1" x14ac:dyDescent="0.2">
      <c r="A42" s="12"/>
      <c r="B42" s="12"/>
      <c r="D42" s="16"/>
      <c r="E42"/>
      <c r="F42" s="24"/>
      <c r="G42"/>
      <c r="H42" s="50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BA42" s="362" t="s">
        <v>51</v>
      </c>
      <c r="BB42" s="363"/>
      <c r="BC42" s="363"/>
      <c r="BD42" s="363"/>
      <c r="BE42" s="363"/>
      <c r="BF42" s="363"/>
      <c r="BG42" s="363"/>
      <c r="BH42" s="364"/>
      <c r="BI42" s="134"/>
      <c r="BJ42" s="35"/>
      <c r="BK42" s="35"/>
      <c r="BL42" s="35"/>
      <c r="BM42" s="35"/>
    </row>
    <row r="43" spans="1:70" ht="25.5" customHeight="1" thickBot="1" x14ac:dyDescent="0.3">
      <c r="A43" s="12"/>
      <c r="B43" s="12"/>
      <c r="D43" s="16"/>
      <c r="E43"/>
      <c r="F43" s="24"/>
      <c r="G43"/>
      <c r="H43" s="50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W43" s="66"/>
      <c r="AX43" s="66"/>
      <c r="AY43" s="66"/>
      <c r="AZ43" s="66"/>
      <c r="BA43" s="365"/>
      <c r="BB43" s="366"/>
      <c r="BC43" s="366"/>
      <c r="BD43" s="366"/>
      <c r="BE43" s="366"/>
      <c r="BF43" s="366"/>
      <c r="BG43" s="366"/>
      <c r="BH43" s="367"/>
      <c r="BI43" s="134"/>
      <c r="BJ43" s="35"/>
      <c r="BK43" s="35"/>
      <c r="BL43" s="35"/>
      <c r="BM43" s="35"/>
    </row>
    <row r="44" spans="1:70" ht="30" customHeight="1" x14ac:dyDescent="0.25">
      <c r="A44" s="12"/>
      <c r="B44" s="12"/>
      <c r="D44" s="16"/>
      <c r="E44"/>
      <c r="F44" s="24"/>
      <c r="G44"/>
      <c r="H44" s="50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W44" s="66"/>
      <c r="AX44" s="66"/>
      <c r="AY44" s="66"/>
      <c r="AZ44" s="66"/>
      <c r="BA44" s="368" t="str">
        <f>BA55</f>
        <v>Cs. de la Vida</v>
      </c>
      <c r="BB44" s="369"/>
      <c r="BC44" s="374" t="str">
        <f>BC55</f>
        <v>Cs. de la Vida: Cuerpo humano y Salud</v>
      </c>
      <c r="BD44" s="375"/>
      <c r="BE44" s="380" t="str">
        <f>BE55</f>
        <v>Cs. Físicas y Químicas</v>
      </c>
      <c r="BF44" s="381"/>
      <c r="BG44" s="386" t="str">
        <f>BG55</f>
        <v xml:space="preserve"> Ciencias de la Tierra y
el Universo</v>
      </c>
      <c r="BH44" s="387"/>
      <c r="BI44" s="93"/>
      <c r="BJ44" s="35"/>
      <c r="BK44" s="35"/>
      <c r="BL44" s="35"/>
      <c r="BM44" s="35"/>
    </row>
    <row r="45" spans="1:70" ht="30" customHeight="1" x14ac:dyDescent="0.25">
      <c r="A45" s="12"/>
      <c r="B45" s="12"/>
      <c r="D45" s="16"/>
      <c r="E45"/>
      <c r="F45" s="24"/>
      <c r="G45"/>
      <c r="H45" s="50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Z45" s="66"/>
      <c r="BA45" s="370"/>
      <c r="BB45" s="371"/>
      <c r="BC45" s="376"/>
      <c r="BD45" s="377"/>
      <c r="BE45" s="382"/>
      <c r="BF45" s="383"/>
      <c r="BG45" s="388"/>
      <c r="BH45" s="389"/>
      <c r="BI45" s="93"/>
      <c r="BJ45" s="35"/>
      <c r="BK45" s="35"/>
      <c r="BL45" s="35"/>
      <c r="BM45" s="35"/>
    </row>
    <row r="46" spans="1:70" ht="30" customHeight="1" thickBot="1" x14ac:dyDescent="0.3">
      <c r="A46" s="12"/>
      <c r="B46" s="12"/>
      <c r="D46" s="16"/>
      <c r="E46"/>
      <c r="F46" s="24"/>
      <c r="G46"/>
      <c r="H46" s="50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W46" s="66"/>
      <c r="AX46" s="66"/>
      <c r="AY46" s="66"/>
      <c r="AZ46" s="66"/>
      <c r="BA46" s="372"/>
      <c r="BB46" s="373"/>
      <c r="BC46" s="378"/>
      <c r="BD46" s="379"/>
      <c r="BE46" s="384"/>
      <c r="BF46" s="385"/>
      <c r="BG46" s="390"/>
      <c r="BH46" s="391"/>
      <c r="BI46" s="93"/>
      <c r="BJ46" s="35"/>
      <c r="BK46" s="35"/>
      <c r="BL46" s="35"/>
      <c r="BM46" s="35"/>
    </row>
    <row r="47" spans="1:70" ht="36" customHeight="1" thickBot="1" x14ac:dyDescent="0.25">
      <c r="A47" s="12"/>
      <c r="B47" s="12"/>
      <c r="D47" s="16"/>
      <c r="E47"/>
      <c r="F47" s="24"/>
      <c r="G47"/>
      <c r="H47" s="50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78"/>
      <c r="AW47" s="67"/>
      <c r="AX47" s="67"/>
      <c r="AY47" s="67"/>
      <c r="AZ47" s="67"/>
      <c r="BA47" s="174" t="s">
        <v>26</v>
      </c>
      <c r="BB47" s="175" t="s">
        <v>27</v>
      </c>
      <c r="BC47" s="176" t="s">
        <v>26</v>
      </c>
      <c r="BD47" s="176" t="s">
        <v>27</v>
      </c>
      <c r="BE47" s="177" t="s">
        <v>26</v>
      </c>
      <c r="BF47" s="177" t="s">
        <v>27</v>
      </c>
      <c r="BG47" s="178" t="s">
        <v>26</v>
      </c>
      <c r="BH47" s="179" t="s">
        <v>27</v>
      </c>
      <c r="BI47" s="94"/>
      <c r="BJ47" s="35"/>
      <c r="BK47" s="35"/>
      <c r="BL47" s="35"/>
      <c r="BM47" s="35" t="s">
        <v>31</v>
      </c>
    </row>
    <row r="48" spans="1:70" ht="15" customHeight="1" thickBot="1" x14ac:dyDescent="0.3">
      <c r="A48" s="12"/>
      <c r="D48" s="12"/>
      <c r="E48" s="35"/>
      <c r="F48" s="392"/>
      <c r="G48" s="392"/>
      <c r="H48" s="392"/>
      <c r="I48" s="392"/>
      <c r="J48" s="392"/>
      <c r="K48" s="392"/>
      <c r="L48" s="392"/>
      <c r="M48" s="392"/>
      <c r="N48" s="392"/>
      <c r="O48" s="392"/>
      <c r="P48" s="392"/>
      <c r="Q48" s="392"/>
      <c r="R48" s="392"/>
      <c r="S48" s="392"/>
      <c r="T48" s="392"/>
      <c r="U48" s="392"/>
      <c r="V48" s="392"/>
      <c r="W48" s="392"/>
      <c r="X48" s="392"/>
      <c r="Y48" s="392"/>
      <c r="Z48" s="392"/>
      <c r="AA48" s="392"/>
      <c r="AB48" s="392"/>
      <c r="AC48" s="392"/>
      <c r="AD48" s="392"/>
      <c r="AE48" s="392"/>
      <c r="AF48" s="392"/>
      <c r="AG48" s="392"/>
      <c r="AH48" s="392"/>
      <c r="AI48" s="392"/>
      <c r="AJ48" s="392"/>
      <c r="AK48" s="392"/>
      <c r="AL48" s="392"/>
      <c r="AM48" s="392"/>
      <c r="AN48" s="392"/>
      <c r="AO48" s="392"/>
      <c r="AP48" s="392"/>
      <c r="AQ48" s="392"/>
      <c r="AR48" s="392"/>
      <c r="AS48" s="392"/>
      <c r="AT48" s="392"/>
      <c r="AU48" s="392"/>
      <c r="AV48" s="392"/>
      <c r="AW48" s="167"/>
      <c r="AX48" s="167"/>
      <c r="AY48" s="167"/>
      <c r="AZ48" s="165" t="s">
        <v>89</v>
      </c>
      <c r="BA48" s="135">
        <f>COUNTIF($BB$59:$BB$105, "B")</f>
        <v>1</v>
      </c>
      <c r="BB48" s="136">
        <f>COUNTIF($BB$59:$BB$105,"B")/COUNTIF($E$59:$E$105,"P")</f>
        <v>1</v>
      </c>
      <c r="BC48" s="137">
        <f>COUNTIF($BD$59:$BD$105,"B")</f>
        <v>1</v>
      </c>
      <c r="BD48" s="136">
        <f>COUNTIF($BD$59:$BD$105,"B")/COUNTIF($E$59:$E$105,"P")</f>
        <v>1</v>
      </c>
      <c r="BE48" s="137">
        <f>COUNTIF($BF$59:$BF$105,"B")</f>
        <v>1</v>
      </c>
      <c r="BF48" s="136">
        <f>COUNTIF($BF$59:$BF$105,"B")/COUNTIF($E$59:$E$105,"P")</f>
        <v>1</v>
      </c>
      <c r="BG48" s="137">
        <f>COUNTIF($BH$59:$BH$105,"B")</f>
        <v>1</v>
      </c>
      <c r="BH48" s="136">
        <f>COUNTIF($BH$59:$BH$105,"B")/COUNTIF($E$59:$E$105,"P")</f>
        <v>1</v>
      </c>
      <c r="BI48" s="95"/>
      <c r="BK48" s="35"/>
      <c r="BL48" s="35"/>
      <c r="BM48" s="35"/>
      <c r="BN48" s="35"/>
      <c r="BQ48" s="50"/>
      <c r="BR48" s="50"/>
    </row>
    <row r="49" spans="1:88" ht="15" customHeight="1" thickBot="1" x14ac:dyDescent="0.3">
      <c r="B49" s="12"/>
      <c r="C49" s="12"/>
      <c r="I49" s="50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AW49" s="167"/>
      <c r="AX49" s="167"/>
      <c r="AY49" s="167"/>
      <c r="AZ49" s="165" t="s">
        <v>90</v>
      </c>
      <c r="BA49" s="76">
        <f>COUNTIF($BB$59:$BB$105, "MB")</f>
        <v>0</v>
      </c>
      <c r="BB49" s="70">
        <f>COUNTIF($BB$59:$BB$105,"MB")/COUNTIF($E$59:$E$105,"P")</f>
        <v>0</v>
      </c>
      <c r="BC49" s="68">
        <f>COUNTIF($BD$59:$BD$105,"MB")</f>
        <v>0</v>
      </c>
      <c r="BD49" s="70">
        <f>COUNTIF($BD$59:$BD$105,"MB")/COUNTIF($E$59:$E$105,"P")</f>
        <v>0</v>
      </c>
      <c r="BE49" s="68">
        <f>COUNTIF($BF$59:$BF$105,"MB")</f>
        <v>0</v>
      </c>
      <c r="BF49" s="70">
        <f>COUNTIF($BF$59:$BF$105,"MB")/COUNTIF($E$59:$E$105,"P")</f>
        <v>0</v>
      </c>
      <c r="BG49" s="68">
        <f>COUNTIF($BH$59:$BH$105,"MB")</f>
        <v>0</v>
      </c>
      <c r="BH49" s="70">
        <f>COUNTIF($BH$59:$BH$105,"MB")/COUNTIF($E$59:$E$105,"P")</f>
        <v>0</v>
      </c>
      <c r="BI49" s="95"/>
    </row>
    <row r="50" spans="1:88" ht="15" customHeight="1" thickBot="1" x14ac:dyDescent="0.3">
      <c r="D50" s="12"/>
      <c r="E50" s="35"/>
      <c r="F50" s="12"/>
      <c r="G50" s="25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AW50" s="167"/>
      <c r="AX50" s="167"/>
      <c r="AY50" s="167"/>
      <c r="AZ50" s="165" t="s">
        <v>91</v>
      </c>
      <c r="BA50" s="76">
        <f>COUNTIF($BB$59:$BB$105, "MA")</f>
        <v>0</v>
      </c>
      <c r="BB50" s="70">
        <f>COUNTIF($BB$59:$BB$105,"MA")/COUNTIF($E$59:$E$105,"P")</f>
        <v>0</v>
      </c>
      <c r="BC50" s="68">
        <f>COUNTIF($BD$59:$BD$105,"MA")</f>
        <v>0</v>
      </c>
      <c r="BD50" s="70">
        <f>COUNTIF($BD$59:$BD$105,"MA")/COUNTIF($E$59:$E$105,"P")</f>
        <v>0</v>
      </c>
      <c r="BE50" s="68">
        <f>COUNTIF($BF$59:$BF$105,"MA")</f>
        <v>0</v>
      </c>
      <c r="BF50" s="70">
        <f>COUNTIF($BF$59:$BF$105,"MA")/COUNTIF($E$59:$E$105,"P")</f>
        <v>0</v>
      </c>
      <c r="BG50" s="68">
        <f>COUNTIF($BH$59:$BH$105,"MA")</f>
        <v>0</v>
      </c>
      <c r="BH50" s="70">
        <f>COUNTIF($BH$59:$BH$105,"MA")/COUNTIF($E$59:$E$105,"P")</f>
        <v>0</v>
      </c>
      <c r="BI50" s="95"/>
    </row>
    <row r="51" spans="1:88" ht="15" customHeight="1" thickBot="1" x14ac:dyDescent="0.3">
      <c r="C51" s="12"/>
      <c r="D51" s="36"/>
      <c r="E51" s="56"/>
      <c r="F51" s="36"/>
      <c r="G51" s="75"/>
      <c r="H51" s="12"/>
      <c r="I51" s="12"/>
      <c r="AW51" s="167"/>
      <c r="AX51" s="167"/>
      <c r="AY51" s="167"/>
      <c r="AZ51" s="166" t="s">
        <v>92</v>
      </c>
      <c r="BA51" s="77">
        <f>COUNTIF($BB$59:$BB$105, "A")</f>
        <v>0</v>
      </c>
      <c r="BB51" s="71">
        <f>COUNTIF($BB$59:$BB$105,"A")/COUNTIF($E$59:$E$105,"P")</f>
        <v>0</v>
      </c>
      <c r="BC51" s="69">
        <f>COUNTIF($BD$59:$BD$105,"A")</f>
        <v>0</v>
      </c>
      <c r="BD51" s="71">
        <f>COUNTIF($BD$59:$BD$105,"A")/COUNTIF($E$59:$E$105,"P")</f>
        <v>0</v>
      </c>
      <c r="BE51" s="69">
        <f>COUNTIF($BF$59:$BF$105,"A")</f>
        <v>0</v>
      </c>
      <c r="BF51" s="71">
        <f>COUNTIF($BF$59:$BF$105,"A")/COUNTIF($E$59:$E$105,"P")</f>
        <v>0</v>
      </c>
      <c r="BG51" s="69">
        <f>COUNTIF($BH$59:$BH$105,"A")</f>
        <v>0</v>
      </c>
      <c r="BH51" s="71">
        <f>COUNTIF($BH$59:$BH$105,"A")/COUNTIF($E$59:$E$105,"P")</f>
        <v>0</v>
      </c>
      <c r="BI51" s="95"/>
    </row>
    <row r="52" spans="1:88" ht="12.75" customHeight="1" x14ac:dyDescent="0.2">
      <c r="C52" s="12"/>
      <c r="D52" s="36"/>
      <c r="E52" s="56"/>
      <c r="F52" s="129" t="s">
        <v>43</v>
      </c>
      <c r="G52" s="75"/>
      <c r="H52" s="12"/>
      <c r="I52" s="12"/>
    </row>
    <row r="53" spans="1:88" ht="12.75" customHeight="1" thickBot="1" x14ac:dyDescent="0.25">
      <c r="C53" s="12"/>
      <c r="D53" s="89"/>
      <c r="E53" s="89"/>
      <c r="F53" s="55"/>
      <c r="G53" s="75"/>
      <c r="H53" s="12"/>
      <c r="I53" s="12"/>
    </row>
    <row r="54" spans="1:88" s="140" customFormat="1" ht="16.5" customHeight="1" x14ac:dyDescent="0.2">
      <c r="D54" s="141"/>
      <c r="E54" s="141"/>
      <c r="F54" s="142"/>
      <c r="G54" s="143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4"/>
      <c r="Y54" s="142"/>
      <c r="Z54" s="142"/>
      <c r="AA54" s="142"/>
      <c r="AB54" s="142"/>
      <c r="AC54" s="142"/>
      <c r="AD54" s="144" t="s">
        <v>41</v>
      </c>
      <c r="AE54" s="142"/>
      <c r="AF54" s="142"/>
      <c r="AG54" s="142"/>
      <c r="AH54" s="142"/>
      <c r="AI54" s="142"/>
      <c r="AJ54" s="142"/>
      <c r="AK54" s="142"/>
      <c r="AL54" s="142"/>
      <c r="AM54" s="142"/>
      <c r="AN54" s="142" t="s">
        <v>41</v>
      </c>
      <c r="AO54" s="142"/>
      <c r="AP54" s="142"/>
      <c r="AQ54" s="142"/>
      <c r="AR54" s="142"/>
      <c r="AS54" s="142"/>
      <c r="AT54" s="142"/>
      <c r="AU54" s="142"/>
      <c r="AV54" s="142"/>
      <c r="AW54" s="142"/>
      <c r="AX54" s="141"/>
      <c r="AY54" s="141"/>
      <c r="AZ54" s="141"/>
      <c r="BA54" s="395" t="s">
        <v>48</v>
      </c>
      <c r="BB54" s="396"/>
      <c r="BC54" s="396"/>
      <c r="BD54" s="396"/>
      <c r="BE54" s="396"/>
      <c r="BF54" s="396"/>
      <c r="BG54" s="396"/>
      <c r="BH54" s="397"/>
      <c r="BI54" s="145"/>
      <c r="BJ54" s="141"/>
      <c r="BK54" s="398" t="s">
        <v>82</v>
      </c>
      <c r="BL54" s="398"/>
      <c r="BM54" s="398"/>
      <c r="BN54" s="398"/>
    </row>
    <row r="55" spans="1:88" ht="59.25" customHeight="1" x14ac:dyDescent="0.2">
      <c r="B55" s="12"/>
      <c r="C55" s="12"/>
      <c r="D55" s="12"/>
      <c r="E55" s="40"/>
      <c r="F55" s="438" t="s">
        <v>40</v>
      </c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  <c r="T55" s="439"/>
      <c r="U55" s="439"/>
      <c r="V55" s="439"/>
      <c r="W55" s="439"/>
      <c r="X55" s="439"/>
      <c r="Y55" s="439"/>
      <c r="Z55" s="439"/>
      <c r="AA55" s="439"/>
      <c r="AB55" s="439"/>
      <c r="AC55" s="439"/>
      <c r="AD55" s="439"/>
      <c r="AE55" s="439"/>
      <c r="AF55" s="439"/>
      <c r="AG55" s="439"/>
      <c r="AH55" s="439"/>
      <c r="AI55" s="439"/>
      <c r="AJ55" s="439"/>
      <c r="AK55" s="439"/>
      <c r="AL55" s="439"/>
      <c r="AM55" s="439"/>
      <c r="AN55" s="439"/>
      <c r="AO55" s="439"/>
      <c r="AP55" s="439"/>
      <c r="AQ55" s="439"/>
      <c r="AR55" s="307"/>
      <c r="AS55" s="307"/>
      <c r="AT55" s="414" t="s">
        <v>17</v>
      </c>
      <c r="AU55" s="414" t="s">
        <v>18</v>
      </c>
      <c r="AV55" s="418" t="s">
        <v>12</v>
      </c>
      <c r="AW55" s="421" t="s">
        <v>10</v>
      </c>
      <c r="BA55" s="399" t="s">
        <v>49</v>
      </c>
      <c r="BB55" s="400"/>
      <c r="BC55" s="401" t="s">
        <v>53</v>
      </c>
      <c r="BD55" s="401"/>
      <c r="BE55" s="402" t="s">
        <v>50</v>
      </c>
      <c r="BF55" s="402"/>
      <c r="BG55" s="405" t="s">
        <v>54</v>
      </c>
      <c r="BH55" s="406"/>
      <c r="BI55" s="93"/>
      <c r="BJ55" s="65"/>
      <c r="BK55" s="407" t="s">
        <v>32</v>
      </c>
      <c r="BL55" s="407" t="s">
        <v>33</v>
      </c>
      <c r="BM55" s="407" t="s">
        <v>34</v>
      </c>
      <c r="BN55" s="407" t="s">
        <v>35</v>
      </c>
    </row>
    <row r="56" spans="1:88" ht="12.75" hidden="1" customHeight="1" thickBot="1" x14ac:dyDescent="0.3">
      <c r="B56" s="12"/>
      <c r="C56" s="12"/>
      <c r="D56" s="12"/>
      <c r="E56" s="104" t="s">
        <v>19</v>
      </c>
      <c r="F56" s="6" t="s">
        <v>20</v>
      </c>
      <c r="G56" s="6"/>
      <c r="H56" s="6" t="s">
        <v>0</v>
      </c>
      <c r="I56" s="6"/>
      <c r="J56" s="6" t="s">
        <v>21</v>
      </c>
      <c r="K56" s="6"/>
      <c r="L56" s="6" t="s">
        <v>21</v>
      </c>
      <c r="M56" s="6"/>
      <c r="N56" s="6" t="s">
        <v>22</v>
      </c>
      <c r="O56" s="6"/>
      <c r="P56" s="6" t="s">
        <v>22</v>
      </c>
      <c r="Q56" s="6"/>
      <c r="R56" s="6" t="s">
        <v>22</v>
      </c>
      <c r="S56" s="6"/>
      <c r="T56" s="6" t="s">
        <v>0</v>
      </c>
      <c r="U56" s="6"/>
      <c r="V56" s="6" t="s">
        <v>22</v>
      </c>
      <c r="W56" s="6"/>
      <c r="X56" s="6" t="s">
        <v>21</v>
      </c>
      <c r="Y56" s="6"/>
      <c r="Z56" s="6" t="s">
        <v>0</v>
      </c>
      <c r="AA56" s="6"/>
      <c r="AB56" s="6" t="s">
        <v>22</v>
      </c>
      <c r="AC56" s="6"/>
      <c r="AD56" s="6" t="s">
        <v>22</v>
      </c>
      <c r="AE56" s="6"/>
      <c r="AF56" s="6" t="s">
        <v>20</v>
      </c>
      <c r="AG56" s="6"/>
      <c r="AH56" s="6" t="s">
        <v>0</v>
      </c>
      <c r="AI56" s="6"/>
      <c r="AJ56" s="6" t="s">
        <v>20</v>
      </c>
      <c r="AK56" s="6"/>
      <c r="AL56" s="6" t="s">
        <v>22</v>
      </c>
      <c r="AM56" s="6"/>
      <c r="AN56" s="6" t="s">
        <v>0</v>
      </c>
      <c r="AO56" s="6"/>
      <c r="AP56" s="6" t="s">
        <v>21</v>
      </c>
      <c r="AQ56" s="6"/>
      <c r="AR56" s="306" t="s">
        <v>20</v>
      </c>
      <c r="AS56" s="306"/>
      <c r="AT56" s="415"/>
      <c r="AU56" s="415"/>
      <c r="AV56" s="419"/>
      <c r="AW56" s="421"/>
      <c r="BA56" s="422"/>
      <c r="BB56" s="422"/>
      <c r="BC56" s="423"/>
      <c r="BD56" s="424"/>
      <c r="BE56" s="423"/>
      <c r="BF56" s="424"/>
      <c r="BG56" s="423"/>
      <c r="BH56" s="424"/>
      <c r="BI56" s="90"/>
      <c r="BJ56" s="65"/>
      <c r="BK56" s="408"/>
      <c r="BL56" s="408"/>
      <c r="BM56" s="408"/>
      <c r="BN56" s="408"/>
    </row>
    <row r="57" spans="1:88" ht="12.75" hidden="1" customHeight="1" x14ac:dyDescent="0.25">
      <c r="B57" s="2"/>
      <c r="C57" s="2"/>
      <c r="D57" s="2"/>
      <c r="E57" s="41"/>
      <c r="F57" s="6">
        <v>1</v>
      </c>
      <c r="G57" s="6"/>
      <c r="H57" s="6">
        <v>1</v>
      </c>
      <c r="I57" s="6"/>
      <c r="J57" s="6">
        <v>1</v>
      </c>
      <c r="K57" s="6"/>
      <c r="L57" s="6">
        <v>1</v>
      </c>
      <c r="M57" s="6"/>
      <c r="N57" s="6">
        <v>1</v>
      </c>
      <c r="O57" s="6"/>
      <c r="P57" s="6">
        <v>1</v>
      </c>
      <c r="Q57" s="6"/>
      <c r="R57" s="6">
        <v>1</v>
      </c>
      <c r="S57" s="6"/>
      <c r="T57" s="6">
        <v>1</v>
      </c>
      <c r="U57" s="6"/>
      <c r="V57" s="6">
        <v>1</v>
      </c>
      <c r="W57" s="6"/>
      <c r="X57" s="6">
        <v>1</v>
      </c>
      <c r="Y57" s="6"/>
      <c r="Z57" s="6">
        <v>1</v>
      </c>
      <c r="AA57" s="6"/>
      <c r="AB57" s="6">
        <v>1</v>
      </c>
      <c r="AC57" s="6"/>
      <c r="AD57" s="6">
        <v>1</v>
      </c>
      <c r="AE57" s="6"/>
      <c r="AF57" s="6">
        <v>1</v>
      </c>
      <c r="AG57" s="6"/>
      <c r="AH57" s="6">
        <v>1</v>
      </c>
      <c r="AI57" s="6"/>
      <c r="AJ57" s="6">
        <v>1</v>
      </c>
      <c r="AK57" s="6"/>
      <c r="AL57" s="6">
        <v>1</v>
      </c>
      <c r="AM57" s="6"/>
      <c r="AN57" s="6">
        <v>1</v>
      </c>
      <c r="AO57" s="6"/>
      <c r="AP57" s="6">
        <v>1</v>
      </c>
      <c r="AQ57" s="6"/>
      <c r="AR57" s="306">
        <v>1</v>
      </c>
      <c r="AS57" s="306"/>
      <c r="AT57" s="415"/>
      <c r="AU57" s="415"/>
      <c r="AV57" s="419"/>
      <c r="AW57" s="421"/>
      <c r="BA57" s="425"/>
      <c r="BB57" s="425"/>
      <c r="BC57" s="403"/>
      <c r="BD57" s="404"/>
      <c r="BE57" s="403"/>
      <c r="BF57" s="404"/>
      <c r="BG57" s="403"/>
      <c r="BH57" s="404"/>
      <c r="BI57" s="90"/>
      <c r="BJ57" s="65"/>
      <c r="BK57" s="408"/>
      <c r="BL57" s="408"/>
      <c r="BM57" s="408"/>
      <c r="BN57" s="408"/>
    </row>
    <row r="58" spans="1:88" ht="46.5" customHeight="1" x14ac:dyDescent="0.2">
      <c r="A58" s="3"/>
      <c r="B58" s="11" t="s">
        <v>4</v>
      </c>
      <c r="C58" s="412" t="s">
        <v>8</v>
      </c>
      <c r="D58" s="412"/>
      <c r="E58" s="138" t="s">
        <v>30</v>
      </c>
      <c r="F58" s="161">
        <v>1</v>
      </c>
      <c r="G58" s="161"/>
      <c r="H58" s="161">
        <v>2</v>
      </c>
      <c r="I58" s="161"/>
      <c r="J58" s="161">
        <v>3</v>
      </c>
      <c r="K58" s="161"/>
      <c r="L58" s="161">
        <v>4</v>
      </c>
      <c r="M58" s="159"/>
      <c r="N58" s="160">
        <v>5</v>
      </c>
      <c r="O58" s="160"/>
      <c r="P58" s="160">
        <v>6</v>
      </c>
      <c r="Q58" s="160"/>
      <c r="R58" s="160">
        <v>7</v>
      </c>
      <c r="S58" s="159"/>
      <c r="T58" s="323">
        <v>8</v>
      </c>
      <c r="U58" s="160"/>
      <c r="V58" s="324">
        <v>9</v>
      </c>
      <c r="W58" s="324"/>
      <c r="X58" s="324">
        <v>10</v>
      </c>
      <c r="Y58" s="324"/>
      <c r="Z58" s="324">
        <v>11</v>
      </c>
      <c r="AA58" s="160"/>
      <c r="AB58" s="160">
        <v>12</v>
      </c>
      <c r="AC58" s="160"/>
      <c r="AD58" s="160">
        <v>13</v>
      </c>
      <c r="AE58" s="160"/>
      <c r="AF58" s="160">
        <v>14</v>
      </c>
      <c r="AG58" s="160"/>
      <c r="AH58" s="160">
        <v>15</v>
      </c>
      <c r="AI58" s="160"/>
      <c r="AJ58" s="160">
        <v>16</v>
      </c>
      <c r="AK58" s="160"/>
      <c r="AL58" s="160">
        <v>17</v>
      </c>
      <c r="AM58" s="160"/>
      <c r="AN58" s="160">
        <v>18</v>
      </c>
      <c r="AO58" s="160"/>
      <c r="AP58" s="160">
        <v>19</v>
      </c>
      <c r="AQ58" s="160"/>
      <c r="AR58" s="308">
        <v>20</v>
      </c>
      <c r="AS58" s="308"/>
      <c r="AT58" s="416"/>
      <c r="AU58" s="417"/>
      <c r="AV58" s="420"/>
      <c r="AW58" s="421"/>
      <c r="AX58" s="208" t="s">
        <v>86</v>
      </c>
      <c r="AY58" s="208" t="s">
        <v>87</v>
      </c>
      <c r="AZ58" s="211" t="s">
        <v>88</v>
      </c>
      <c r="BA58" s="180" t="s">
        <v>52</v>
      </c>
      <c r="BB58" s="181" t="s">
        <v>10</v>
      </c>
      <c r="BC58" s="182" t="s">
        <v>52</v>
      </c>
      <c r="BD58" s="182" t="s">
        <v>10</v>
      </c>
      <c r="BE58" s="183" t="s">
        <v>52</v>
      </c>
      <c r="BF58" s="183" t="s">
        <v>10</v>
      </c>
      <c r="BG58" s="184" t="s">
        <v>52</v>
      </c>
      <c r="BH58" s="185" t="s">
        <v>10</v>
      </c>
      <c r="BI58" s="93"/>
      <c r="BJ58" s="65"/>
      <c r="BK58" s="409"/>
      <c r="BL58" s="409"/>
      <c r="BM58" s="409"/>
      <c r="BN58" s="409"/>
    </row>
    <row r="59" spans="1:88" ht="12.75" customHeight="1" x14ac:dyDescent="0.2">
      <c r="A59" s="3"/>
      <c r="B59" s="5">
        <v>1</v>
      </c>
      <c r="C59" s="410" t="s">
        <v>233</v>
      </c>
      <c r="D59" s="411" t="s">
        <v>233</v>
      </c>
      <c r="E59" s="13" t="s">
        <v>2</v>
      </c>
      <c r="F59" s="111"/>
      <c r="G59" s="112">
        <f>IF(F59=$F$56,$F$57,0)</f>
        <v>0</v>
      </c>
      <c r="H59" s="111"/>
      <c r="I59" s="112">
        <f>IF(H59=$H$56,$H$57,0)</f>
        <v>0</v>
      </c>
      <c r="J59" s="111"/>
      <c r="K59" s="112">
        <f>IF(J59=$J$56,$J$57,0)</f>
        <v>0</v>
      </c>
      <c r="L59" s="111"/>
      <c r="M59" s="112">
        <f>IF(L59=$L$56,$L$57,0)</f>
        <v>0</v>
      </c>
      <c r="N59" s="111"/>
      <c r="O59" s="112">
        <f>IF(N59=$N$56,$N$57,0)</f>
        <v>0</v>
      </c>
      <c r="P59" s="111"/>
      <c r="Q59" s="112">
        <f>IF(P59=$P$56,$P$57,0)</f>
        <v>0</v>
      </c>
      <c r="R59" s="111"/>
      <c r="S59" s="112">
        <f>IF(R59=$R$56,$R$57,0)</f>
        <v>0</v>
      </c>
      <c r="T59" s="111"/>
      <c r="U59" s="112">
        <f>IF(T59=$T$56,$T$57,0)</f>
        <v>0</v>
      </c>
      <c r="V59" s="111"/>
      <c r="W59" s="112">
        <f>IF(V59=$V$56,$V$57,0)</f>
        <v>0</v>
      </c>
      <c r="X59" s="111"/>
      <c r="Y59" s="112">
        <f>IF(X59=$X$56,$X$57,0)</f>
        <v>0</v>
      </c>
      <c r="Z59" s="111"/>
      <c r="AA59" s="112">
        <f>IF(Z59=$Z$56,$Z$57,0)</f>
        <v>0</v>
      </c>
      <c r="AB59" s="111"/>
      <c r="AC59" s="112">
        <f>IF(AB59=$AB$56,$AB$57,0)</f>
        <v>0</v>
      </c>
      <c r="AD59" s="111"/>
      <c r="AE59" s="112">
        <f>IF(AD59=$AD$56,$AD$57,0)</f>
        <v>0</v>
      </c>
      <c r="AF59" s="111"/>
      <c r="AG59" s="112">
        <f>IF(AF59=$AF$56,$AF$57,0)</f>
        <v>0</v>
      </c>
      <c r="AH59" s="111"/>
      <c r="AI59" s="112">
        <f>IF(AH59=$AH$56,$AH$57,0)</f>
        <v>0</v>
      </c>
      <c r="AJ59" s="111"/>
      <c r="AK59" s="112">
        <f>IF(AJ59=$AJ$56,$AJ$57,0)</f>
        <v>0</v>
      </c>
      <c r="AL59" s="111"/>
      <c r="AM59" s="112">
        <f>IF(AL59=$AL$56,$AL$57,0)</f>
        <v>0</v>
      </c>
      <c r="AN59" s="111"/>
      <c r="AO59" s="112">
        <f>IF(AN59=$AN$56,$AN$57,0)</f>
        <v>0</v>
      </c>
      <c r="AP59" s="111"/>
      <c r="AQ59" s="112">
        <f>IF(AP59=$AP$56,$AP$57,0)</f>
        <v>0</v>
      </c>
      <c r="AR59" s="111"/>
      <c r="AS59" s="112">
        <f>IF(AR59=$AR$56,$AR$57,0)</f>
        <v>0</v>
      </c>
      <c r="AT59" s="5">
        <f>IF((E59="P"),SUM(F59:AS59),0)</f>
        <v>0</v>
      </c>
      <c r="AU59" s="105">
        <f t="shared" ref="AU59:AU105" si="1">(AT59)/F$39</f>
        <v>0</v>
      </c>
      <c r="AV59" s="10">
        <f>IF(AT59&gt;=F$40,0.375*AT59-0.5,0.166667*AT59+2)</f>
        <v>2</v>
      </c>
      <c r="AW59" s="5" t="str">
        <f>IF($E$59:$E$105="P",IF(AU59&lt;=25%,"B",IF(AU59&lt;=50%,"MB",IF(AU59&lt;=75%,"MA",IF(AU59&lt;=100%,"A")))),0)</f>
        <v>B</v>
      </c>
      <c r="AX59" s="208">
        <f t="shared" ref="AX59:AX105" si="2">IF((E59="P"),IFERROR(ROUND(AV59-$AV$108,1),""),"")</f>
        <v>0</v>
      </c>
      <c r="AY59" s="208">
        <f t="shared" ref="AY59:AY105" si="3">IF((E59="P"),IFERROR(ROUND(POWER(AX59,2),3),""),"")</f>
        <v>0</v>
      </c>
      <c r="AZ59" s="211">
        <f>SUM(AY59:AY105)</f>
        <v>0</v>
      </c>
      <c r="BA59" s="150">
        <f>IF(E59="P",(SUM(T59:U59)),0)/1</f>
        <v>0</v>
      </c>
      <c r="BB59" s="61" t="str">
        <f>IF($E$59:$E$105="P",IF(BA59&lt;=0.25,"B",IF(BA59&lt;=0.5,"MB",IF(BA59&lt;=0.75,"MA",IF(BA59&lt;=1,"A")))),0)</f>
        <v>B</v>
      </c>
      <c r="BC59" s="131">
        <f>IF(E59="P",SUM(AB59:AR59,N59:R59),0)/10</f>
        <v>0</v>
      </c>
      <c r="BD59" s="61" t="str">
        <f>IF($E$59:$E$105="P",IF(BC59&lt;=0.25,"B",IF(BC59&lt;=0.5,"MB",IF(BC59&lt;=0.75,"MA",IF(BC59&lt;=1,"A")))),0)</f>
        <v>B</v>
      </c>
      <c r="BE59" s="131">
        <f>IF(E59="P",SUM(F59:L59),0)/3</f>
        <v>0</v>
      </c>
      <c r="BF59" s="61" t="str">
        <f>IF($E$59:$E$105="P",IF(BE59&lt;=0.25,"B",IF(BE59&lt;=0.5,"MB",IF(BE59&lt;=0.75,"MA",IF(BE59&lt;=1,"A")))),0)</f>
        <v>B</v>
      </c>
      <c r="BG59" s="131">
        <f>IF(E59="p",((SUM(V59:AA59))),0)/3</f>
        <v>0</v>
      </c>
      <c r="BH59" s="151" t="str">
        <f>IF($E$59:$E$105="P",IF(BG59&lt;=0.25,"B",IF(BG59&lt;=0.5,"MB",IF(BG59&lt;=0.75,"MA",IF(BG59&lt;=1,"A")))),0)</f>
        <v>B</v>
      </c>
      <c r="BI59" s="83"/>
      <c r="BJ59" s="55"/>
      <c r="BK59" s="168">
        <f>COUNTIF($AW$59:$AW$105,"B")</f>
        <v>1</v>
      </c>
      <c r="BL59" s="168">
        <f>COUNTIF($AW$59:$AW$105,"MB")</f>
        <v>0</v>
      </c>
      <c r="BM59" s="168">
        <f>COUNTIF($AW$59:$AW$105,"MA")</f>
        <v>0</v>
      </c>
      <c r="BN59" s="168">
        <f>COUNTIF($AW$59:$AW$105,"A")</f>
        <v>0</v>
      </c>
      <c r="CJ59" s="44">
        <f>X17</f>
        <v>0</v>
      </c>
    </row>
    <row r="60" spans="1:88" ht="12.75" customHeight="1" x14ac:dyDescent="0.2">
      <c r="A60" s="3"/>
      <c r="B60" s="5">
        <v>2</v>
      </c>
      <c r="C60" s="410" t="s">
        <v>234</v>
      </c>
      <c r="D60" s="411" t="s">
        <v>234</v>
      </c>
      <c r="E60" s="13"/>
      <c r="F60" s="111"/>
      <c r="G60" s="112">
        <f t="shared" ref="G60:G105" si="4">IF(F60=$F$56,$F$57,0)</f>
        <v>0</v>
      </c>
      <c r="H60" s="111"/>
      <c r="I60" s="112">
        <f t="shared" ref="I60:I105" si="5">IF(H60=$H$56,$H$57,0)</f>
        <v>0</v>
      </c>
      <c r="J60" s="111"/>
      <c r="K60" s="112">
        <f t="shared" ref="K60:K105" si="6">IF(J60=$J$56,$J$57,0)</f>
        <v>0</v>
      </c>
      <c r="L60" s="111"/>
      <c r="M60" s="112">
        <f t="shared" ref="M60:M105" si="7">IF(L60=$L$56,$L$57,0)</f>
        <v>0</v>
      </c>
      <c r="N60" s="111"/>
      <c r="O60" s="112">
        <f t="shared" ref="O60:O105" si="8">IF(N60=$N$56,$N$57,0)</f>
        <v>0</v>
      </c>
      <c r="P60" s="111"/>
      <c r="Q60" s="112">
        <f t="shared" ref="Q60:Q105" si="9">IF(P60=$P$56,$P$57,0)</f>
        <v>0</v>
      </c>
      <c r="R60" s="111"/>
      <c r="S60" s="112">
        <f t="shared" ref="S60:S105" si="10">IF(R60=$R$56,$R$57,0)</f>
        <v>0</v>
      </c>
      <c r="T60" s="111"/>
      <c r="U60" s="112">
        <f t="shared" ref="U60:U105" si="11">IF(T60=$T$56,$T$57,0)</f>
        <v>0</v>
      </c>
      <c r="V60" s="111"/>
      <c r="W60" s="112">
        <f t="shared" ref="W60:W105" si="12">IF(V60=$V$56,$V$57,0)</f>
        <v>0</v>
      </c>
      <c r="X60" s="111"/>
      <c r="Y60" s="112">
        <f t="shared" ref="Y60:Y105" si="13">IF(X60=$X$56,$X$57,0)</f>
        <v>0</v>
      </c>
      <c r="Z60" s="111"/>
      <c r="AA60" s="112">
        <f t="shared" ref="AA60:AA105" si="14">IF(Z60=$Z$56,$Z$57,0)</f>
        <v>0</v>
      </c>
      <c r="AB60" s="111"/>
      <c r="AC60" s="112">
        <f t="shared" ref="AC60:AC105" si="15">IF(AB60=$AB$56,$AB$57,0)</f>
        <v>0</v>
      </c>
      <c r="AD60" s="111"/>
      <c r="AE60" s="112">
        <f t="shared" ref="AE60:AE105" si="16">IF(AD60=$AD$56,$AD$57,0)</f>
        <v>0</v>
      </c>
      <c r="AF60" s="111"/>
      <c r="AG60" s="112">
        <f t="shared" ref="AG60:AG105" si="17">IF(AF60=$AF$56,$AF$57,0)</f>
        <v>0</v>
      </c>
      <c r="AH60" s="111"/>
      <c r="AI60" s="112">
        <f t="shared" ref="AI60:AI105" si="18">IF(AH60=$AH$56,$AH$57,0)</f>
        <v>0</v>
      </c>
      <c r="AJ60" s="111"/>
      <c r="AK60" s="112">
        <f t="shared" ref="AK60:AK105" si="19">IF(AJ60=$AJ$56,$AJ$57,0)</f>
        <v>0</v>
      </c>
      <c r="AL60" s="111"/>
      <c r="AM60" s="112">
        <f t="shared" ref="AM60:AM105" si="20">IF(AL60=$AL$56,$AL$57,0)</f>
        <v>0</v>
      </c>
      <c r="AN60" s="111"/>
      <c r="AO60" s="112">
        <f t="shared" ref="AO60:AO105" si="21">IF(AN60=$AN$56,$AN$57,0)</f>
        <v>0</v>
      </c>
      <c r="AP60" s="111"/>
      <c r="AQ60" s="112">
        <f t="shared" ref="AQ60:AQ105" si="22">IF(AP60=$AP$56,$AP$57,0)</f>
        <v>0</v>
      </c>
      <c r="AR60" s="111"/>
      <c r="AS60" s="112">
        <f t="shared" ref="AS60:AS105" si="23">IF(AR60=$AR$56,$AR$57,0)</f>
        <v>0</v>
      </c>
      <c r="AT60" s="5">
        <f t="shared" ref="AT60:AT105" si="24">IF((E60="P"),SUM(F60:AS60),0)</f>
        <v>0</v>
      </c>
      <c r="AU60" s="105">
        <f t="shared" si="1"/>
        <v>0</v>
      </c>
      <c r="AV60" s="10">
        <f t="shared" ref="AV60:AV105" si="25">IF(AT60&gt;=F$40,0.375*AT60-0.5,0.166667*AT60+2)</f>
        <v>2</v>
      </c>
      <c r="AW60" s="5">
        <f t="shared" ref="AW60:AW105" si="26">IF($E$59:$E$105="P",IF(AU60&lt;=25%,"B",IF(AU60&lt;=50%,"MB",IF(AU60&lt;=75%,"MA",IF(AU60&lt;=100%,"A")))),0)</f>
        <v>0</v>
      </c>
      <c r="AX60" s="208" t="str">
        <f t="shared" si="2"/>
        <v/>
      </c>
      <c r="AY60" s="208" t="str">
        <f t="shared" si="3"/>
        <v/>
      </c>
      <c r="AZ60" s="211">
        <f>COUNTIF(E59:E105,"=P")</f>
        <v>1</v>
      </c>
      <c r="BA60" s="150">
        <f t="shared" ref="BA60:BA105" si="27">IF(E60="P",(SUM(T60:U60)),0)/1</f>
        <v>0</v>
      </c>
      <c r="BB60" s="61">
        <f t="shared" ref="BB60:BB105" si="28">IF($E$59:$E$105="P",IF(BA60&lt;=0.25,"B",IF(BA60&lt;=0.5,"MB",IF(BA60&lt;=0.75,"MA",IF(BA60&lt;=1,"A")))),0)</f>
        <v>0</v>
      </c>
      <c r="BC60" s="131">
        <f t="shared" ref="BC60:BC105" si="29">IF(E60="P",SUM(AB60:AR60,N60:R60),0)/10</f>
        <v>0</v>
      </c>
      <c r="BD60" s="61">
        <f t="shared" ref="BD60:BD105" si="30">IF($E$59:$E$105="P",IF(BC60&lt;=0.25,"B",IF(BC60&lt;=0.5,"MB",IF(BC60&lt;=0.75,"MA",IF(BC60&lt;=1,"A")))),0)</f>
        <v>0</v>
      </c>
      <c r="BE60" s="131">
        <f t="shared" ref="BE60:BE105" si="31">IF(E60="P",SUM(F60:L60),0)/3</f>
        <v>0</v>
      </c>
      <c r="BF60" s="61">
        <f t="shared" ref="BF60:BF105" si="32">IF($E$59:$E$105="P",IF(BE60&lt;=0.25,"B",IF(BE60&lt;=0.5,"MB",IF(BE60&lt;=0.75,"MA",IF(BE60&lt;=1,"A")))),0)</f>
        <v>0</v>
      </c>
      <c r="BG60" s="131">
        <f t="shared" ref="BG60:BG105" si="33">IF(E60="p",((SUM(V60:AA60))),0)/3</f>
        <v>0</v>
      </c>
      <c r="BH60" s="151">
        <f t="shared" ref="BH60:BH105" si="34">IF($E$59:$E$105="P",IF(BG60&lt;=0.25,"B",IF(BG60&lt;=0.5,"MB",IF(BG60&lt;=0.75,"MA",IF(BG60&lt;=1,"A")))),0)</f>
        <v>0</v>
      </c>
      <c r="BI60" s="83"/>
      <c r="BJ60" s="55"/>
      <c r="BK60" s="169">
        <f>BK59/$F$11</f>
        <v>1</v>
      </c>
      <c r="BL60" s="169">
        <f>BL59/$F$11</f>
        <v>0</v>
      </c>
      <c r="BM60" s="169">
        <f>BM59/$F$11</f>
        <v>0</v>
      </c>
      <c r="BN60" s="169">
        <f>BN59/$F$11</f>
        <v>0</v>
      </c>
      <c r="CJ60" s="44">
        <f>X20</f>
        <v>0</v>
      </c>
    </row>
    <row r="61" spans="1:88" ht="12.75" customHeight="1" x14ac:dyDescent="0.2">
      <c r="A61" s="3"/>
      <c r="B61" s="5">
        <v>3</v>
      </c>
      <c r="C61" s="410" t="s">
        <v>235</v>
      </c>
      <c r="D61" s="411" t="s">
        <v>235</v>
      </c>
      <c r="E61" s="13"/>
      <c r="F61" s="111"/>
      <c r="G61" s="112">
        <f t="shared" si="4"/>
        <v>0</v>
      </c>
      <c r="H61" s="111"/>
      <c r="I61" s="112">
        <f t="shared" si="5"/>
        <v>0</v>
      </c>
      <c r="J61" s="111"/>
      <c r="K61" s="112">
        <f t="shared" si="6"/>
        <v>0</v>
      </c>
      <c r="L61" s="111"/>
      <c r="M61" s="112">
        <f t="shared" si="7"/>
        <v>0</v>
      </c>
      <c r="N61" s="111"/>
      <c r="O61" s="112">
        <f t="shared" si="8"/>
        <v>0</v>
      </c>
      <c r="P61" s="111"/>
      <c r="Q61" s="112">
        <f t="shared" si="9"/>
        <v>0</v>
      </c>
      <c r="R61" s="111"/>
      <c r="S61" s="112">
        <f t="shared" si="10"/>
        <v>0</v>
      </c>
      <c r="T61" s="111"/>
      <c r="U61" s="112">
        <f t="shared" si="11"/>
        <v>0</v>
      </c>
      <c r="V61" s="111"/>
      <c r="W61" s="112">
        <f t="shared" si="12"/>
        <v>0</v>
      </c>
      <c r="X61" s="111"/>
      <c r="Y61" s="112">
        <f t="shared" si="13"/>
        <v>0</v>
      </c>
      <c r="Z61" s="111"/>
      <c r="AA61" s="112">
        <f t="shared" si="14"/>
        <v>0</v>
      </c>
      <c r="AB61" s="111"/>
      <c r="AC61" s="112">
        <f t="shared" si="15"/>
        <v>0</v>
      </c>
      <c r="AD61" s="111"/>
      <c r="AE61" s="112">
        <f t="shared" si="16"/>
        <v>0</v>
      </c>
      <c r="AF61" s="111"/>
      <c r="AG61" s="112">
        <f t="shared" si="17"/>
        <v>0</v>
      </c>
      <c r="AH61" s="111"/>
      <c r="AI61" s="112">
        <f t="shared" si="18"/>
        <v>0</v>
      </c>
      <c r="AJ61" s="111"/>
      <c r="AK61" s="112">
        <f t="shared" si="19"/>
        <v>0</v>
      </c>
      <c r="AL61" s="111"/>
      <c r="AM61" s="112">
        <f t="shared" si="20"/>
        <v>0</v>
      </c>
      <c r="AN61" s="111"/>
      <c r="AO61" s="112">
        <f t="shared" si="21"/>
        <v>0</v>
      </c>
      <c r="AP61" s="111"/>
      <c r="AQ61" s="112">
        <f t="shared" si="22"/>
        <v>0</v>
      </c>
      <c r="AR61" s="111"/>
      <c r="AS61" s="112">
        <f t="shared" si="23"/>
        <v>0</v>
      </c>
      <c r="AT61" s="5">
        <f t="shared" si="24"/>
        <v>0</v>
      </c>
      <c r="AU61" s="105">
        <f t="shared" si="1"/>
        <v>0</v>
      </c>
      <c r="AV61" s="10">
        <f t="shared" si="25"/>
        <v>2</v>
      </c>
      <c r="AW61" s="5">
        <f t="shared" si="26"/>
        <v>0</v>
      </c>
      <c r="AX61" s="208" t="str">
        <f t="shared" si="2"/>
        <v/>
      </c>
      <c r="AY61" s="208" t="str">
        <f t="shared" si="3"/>
        <v/>
      </c>
      <c r="AZ61" s="211"/>
      <c r="BA61" s="150">
        <f t="shared" si="27"/>
        <v>0</v>
      </c>
      <c r="BB61" s="61">
        <f t="shared" si="28"/>
        <v>0</v>
      </c>
      <c r="BC61" s="131">
        <f t="shared" si="29"/>
        <v>0</v>
      </c>
      <c r="BD61" s="61">
        <f t="shared" si="30"/>
        <v>0</v>
      </c>
      <c r="BE61" s="131">
        <f t="shared" si="31"/>
        <v>0</v>
      </c>
      <c r="BF61" s="61">
        <f t="shared" si="32"/>
        <v>0</v>
      </c>
      <c r="BG61" s="131">
        <f t="shared" si="33"/>
        <v>0</v>
      </c>
      <c r="BH61" s="151">
        <f t="shared" si="34"/>
        <v>0</v>
      </c>
      <c r="BI61" s="83"/>
      <c r="BJ61" s="55"/>
      <c r="BK61" s="55"/>
      <c r="BL61" s="55"/>
      <c r="BM61" s="55"/>
      <c r="BN61" s="12"/>
      <c r="CJ61" s="44">
        <f>X24</f>
        <v>0</v>
      </c>
    </row>
    <row r="62" spans="1:88" ht="12.75" customHeight="1" x14ac:dyDescent="0.2">
      <c r="A62" s="3"/>
      <c r="B62" s="5">
        <f t="shared" ref="B62:B104" si="35">B61+1</f>
        <v>4</v>
      </c>
      <c r="C62" s="410" t="s">
        <v>236</v>
      </c>
      <c r="D62" s="411" t="s">
        <v>236</v>
      </c>
      <c r="E62" s="13"/>
      <c r="F62" s="111"/>
      <c r="G62" s="112">
        <f t="shared" si="4"/>
        <v>0</v>
      </c>
      <c r="H62" s="111"/>
      <c r="I62" s="112">
        <f t="shared" si="5"/>
        <v>0</v>
      </c>
      <c r="J62" s="111"/>
      <c r="K62" s="112">
        <f t="shared" si="6"/>
        <v>0</v>
      </c>
      <c r="L62" s="111"/>
      <c r="M62" s="112">
        <f t="shared" si="7"/>
        <v>0</v>
      </c>
      <c r="N62" s="111"/>
      <c r="O62" s="112">
        <f t="shared" si="8"/>
        <v>0</v>
      </c>
      <c r="P62" s="111"/>
      <c r="Q62" s="112">
        <f t="shared" si="9"/>
        <v>0</v>
      </c>
      <c r="R62" s="111"/>
      <c r="S62" s="112">
        <f t="shared" si="10"/>
        <v>0</v>
      </c>
      <c r="T62" s="111"/>
      <c r="U62" s="112">
        <f t="shared" si="11"/>
        <v>0</v>
      </c>
      <c r="V62" s="111"/>
      <c r="W62" s="112">
        <f t="shared" si="12"/>
        <v>0</v>
      </c>
      <c r="X62" s="111"/>
      <c r="Y62" s="112">
        <f t="shared" si="13"/>
        <v>0</v>
      </c>
      <c r="Z62" s="111"/>
      <c r="AA62" s="112">
        <f t="shared" si="14"/>
        <v>0</v>
      </c>
      <c r="AB62" s="111"/>
      <c r="AC62" s="112">
        <f t="shared" si="15"/>
        <v>0</v>
      </c>
      <c r="AD62" s="111"/>
      <c r="AE62" s="112">
        <f t="shared" si="16"/>
        <v>0</v>
      </c>
      <c r="AF62" s="111"/>
      <c r="AG62" s="112">
        <f t="shared" si="17"/>
        <v>0</v>
      </c>
      <c r="AH62" s="111"/>
      <c r="AI62" s="112">
        <f t="shared" si="18"/>
        <v>0</v>
      </c>
      <c r="AJ62" s="111"/>
      <c r="AK62" s="112">
        <f t="shared" si="19"/>
        <v>0</v>
      </c>
      <c r="AL62" s="111"/>
      <c r="AM62" s="112">
        <f t="shared" si="20"/>
        <v>0</v>
      </c>
      <c r="AN62" s="111"/>
      <c r="AO62" s="112">
        <f t="shared" si="21"/>
        <v>0</v>
      </c>
      <c r="AP62" s="111"/>
      <c r="AQ62" s="112">
        <f t="shared" si="22"/>
        <v>0</v>
      </c>
      <c r="AR62" s="111"/>
      <c r="AS62" s="112">
        <f t="shared" si="23"/>
        <v>0</v>
      </c>
      <c r="AT62" s="5">
        <f t="shared" si="24"/>
        <v>0</v>
      </c>
      <c r="AU62" s="105">
        <f t="shared" si="1"/>
        <v>0</v>
      </c>
      <c r="AV62" s="10">
        <f t="shared" si="25"/>
        <v>2</v>
      </c>
      <c r="AW62" s="5">
        <f t="shared" si="26"/>
        <v>0</v>
      </c>
      <c r="AX62" s="208" t="str">
        <f t="shared" si="2"/>
        <v/>
      </c>
      <c r="AY62" s="208" t="str">
        <f t="shared" si="3"/>
        <v/>
      </c>
      <c r="AZ62" s="211"/>
      <c r="BA62" s="150">
        <f t="shared" si="27"/>
        <v>0</v>
      </c>
      <c r="BB62" s="61">
        <f>IF($E$59:$E$105="P",IF(BA62&lt;=0.25,"B",IF(BA62&lt;=0.5,"MB",IF(BA62&lt;=0.75,"MA",IF(BA62&lt;=1,"A")))),0)</f>
        <v>0</v>
      </c>
      <c r="BC62" s="131">
        <f t="shared" si="29"/>
        <v>0</v>
      </c>
      <c r="BD62" s="61">
        <f t="shared" si="30"/>
        <v>0</v>
      </c>
      <c r="BE62" s="131">
        <f t="shared" si="31"/>
        <v>0</v>
      </c>
      <c r="BF62" s="61">
        <f t="shared" si="32"/>
        <v>0</v>
      </c>
      <c r="BG62" s="131">
        <f t="shared" si="33"/>
        <v>0</v>
      </c>
      <c r="BH62" s="151">
        <f t="shared" si="34"/>
        <v>0</v>
      </c>
      <c r="BI62" s="83"/>
      <c r="BJ62" s="55"/>
      <c r="BK62" s="55"/>
      <c r="BL62" s="55"/>
      <c r="BM62" s="55"/>
      <c r="BN62" s="12"/>
      <c r="CJ62" s="44" t="e">
        <f>#REF!</f>
        <v>#REF!</v>
      </c>
    </row>
    <row r="63" spans="1:88" ht="12.75" customHeight="1" x14ac:dyDescent="0.2">
      <c r="A63" s="3"/>
      <c r="B63" s="5">
        <f t="shared" si="35"/>
        <v>5</v>
      </c>
      <c r="C63" s="410" t="s">
        <v>237</v>
      </c>
      <c r="D63" s="411" t="s">
        <v>237</v>
      </c>
      <c r="E63" s="13"/>
      <c r="F63" s="111"/>
      <c r="G63" s="112">
        <f t="shared" si="4"/>
        <v>0</v>
      </c>
      <c r="H63" s="111"/>
      <c r="I63" s="112">
        <f t="shared" si="5"/>
        <v>0</v>
      </c>
      <c r="J63" s="111"/>
      <c r="K63" s="112">
        <f t="shared" si="6"/>
        <v>0</v>
      </c>
      <c r="L63" s="111"/>
      <c r="M63" s="112">
        <f t="shared" si="7"/>
        <v>0</v>
      </c>
      <c r="N63" s="111"/>
      <c r="O63" s="112">
        <f t="shared" si="8"/>
        <v>0</v>
      </c>
      <c r="P63" s="111"/>
      <c r="Q63" s="112">
        <f t="shared" si="9"/>
        <v>0</v>
      </c>
      <c r="R63" s="111"/>
      <c r="S63" s="112">
        <f t="shared" si="10"/>
        <v>0</v>
      </c>
      <c r="T63" s="111"/>
      <c r="U63" s="112">
        <f t="shared" si="11"/>
        <v>0</v>
      </c>
      <c r="V63" s="111"/>
      <c r="W63" s="112">
        <f t="shared" si="12"/>
        <v>0</v>
      </c>
      <c r="X63" s="111"/>
      <c r="Y63" s="112">
        <f t="shared" si="13"/>
        <v>0</v>
      </c>
      <c r="Z63" s="111"/>
      <c r="AA63" s="112">
        <f t="shared" si="14"/>
        <v>0</v>
      </c>
      <c r="AB63" s="111"/>
      <c r="AC63" s="112">
        <f t="shared" si="15"/>
        <v>0</v>
      </c>
      <c r="AD63" s="111"/>
      <c r="AE63" s="112">
        <f t="shared" si="16"/>
        <v>0</v>
      </c>
      <c r="AF63" s="111"/>
      <c r="AG63" s="112">
        <f t="shared" si="17"/>
        <v>0</v>
      </c>
      <c r="AH63" s="111"/>
      <c r="AI63" s="112">
        <f t="shared" si="18"/>
        <v>0</v>
      </c>
      <c r="AJ63" s="111"/>
      <c r="AK63" s="112">
        <f t="shared" si="19"/>
        <v>0</v>
      </c>
      <c r="AL63" s="111"/>
      <c r="AM63" s="112">
        <f t="shared" si="20"/>
        <v>0</v>
      </c>
      <c r="AN63" s="111"/>
      <c r="AO63" s="112">
        <f t="shared" si="21"/>
        <v>0</v>
      </c>
      <c r="AP63" s="111"/>
      <c r="AQ63" s="112">
        <f t="shared" si="22"/>
        <v>0</v>
      </c>
      <c r="AR63" s="111"/>
      <c r="AS63" s="112">
        <f t="shared" si="23"/>
        <v>0</v>
      </c>
      <c r="AT63" s="5">
        <f t="shared" si="24"/>
        <v>0</v>
      </c>
      <c r="AU63" s="105">
        <f t="shared" si="1"/>
        <v>0</v>
      </c>
      <c r="AV63" s="10">
        <f t="shared" si="25"/>
        <v>2</v>
      </c>
      <c r="AW63" s="5">
        <f t="shared" si="26"/>
        <v>0</v>
      </c>
      <c r="AX63" s="208" t="str">
        <f t="shared" si="2"/>
        <v/>
      </c>
      <c r="AY63" s="208" t="str">
        <f t="shared" si="3"/>
        <v/>
      </c>
      <c r="AZ63" s="211"/>
      <c r="BA63" s="150">
        <f t="shared" si="27"/>
        <v>0</v>
      </c>
      <c r="BB63" s="61">
        <f t="shared" si="28"/>
        <v>0</v>
      </c>
      <c r="BC63" s="131">
        <f t="shared" si="29"/>
        <v>0</v>
      </c>
      <c r="BD63" s="61">
        <f>IF($E$59:$E$105="P",IF(BC63&lt;=0.25,"B",IF(BC63&lt;=0.5,"MB",IF(BC63&lt;=0.75,"MA",IF(BC63&lt;=1,"A")))),0)</f>
        <v>0</v>
      </c>
      <c r="BE63" s="131">
        <f t="shared" si="31"/>
        <v>0</v>
      </c>
      <c r="BF63" s="61">
        <f t="shared" si="32"/>
        <v>0</v>
      </c>
      <c r="BG63" s="131">
        <f t="shared" si="33"/>
        <v>0</v>
      </c>
      <c r="BH63" s="151">
        <f t="shared" si="34"/>
        <v>0</v>
      </c>
      <c r="BI63" s="83"/>
      <c r="BJ63" s="55"/>
      <c r="BK63" s="55"/>
      <c r="BL63" s="55"/>
      <c r="BM63" s="55"/>
      <c r="BN63" s="12"/>
    </row>
    <row r="64" spans="1:88" ht="12.75" customHeight="1" x14ac:dyDescent="0.2">
      <c r="A64" s="3"/>
      <c r="B64" s="5">
        <f t="shared" si="35"/>
        <v>6</v>
      </c>
      <c r="C64" s="410" t="s">
        <v>238</v>
      </c>
      <c r="D64" s="411" t="s">
        <v>238</v>
      </c>
      <c r="E64" s="13"/>
      <c r="F64" s="111"/>
      <c r="G64" s="112">
        <f t="shared" si="4"/>
        <v>0</v>
      </c>
      <c r="H64" s="111"/>
      <c r="I64" s="112">
        <f t="shared" si="5"/>
        <v>0</v>
      </c>
      <c r="J64" s="111"/>
      <c r="K64" s="112">
        <f t="shared" si="6"/>
        <v>0</v>
      </c>
      <c r="L64" s="111"/>
      <c r="M64" s="112">
        <f t="shared" si="7"/>
        <v>0</v>
      </c>
      <c r="N64" s="111"/>
      <c r="O64" s="112">
        <f t="shared" si="8"/>
        <v>0</v>
      </c>
      <c r="P64" s="111"/>
      <c r="Q64" s="112">
        <f t="shared" si="9"/>
        <v>0</v>
      </c>
      <c r="R64" s="111"/>
      <c r="S64" s="112">
        <f t="shared" si="10"/>
        <v>0</v>
      </c>
      <c r="T64" s="111"/>
      <c r="U64" s="112">
        <f t="shared" si="11"/>
        <v>0</v>
      </c>
      <c r="V64" s="111"/>
      <c r="W64" s="112">
        <f t="shared" si="12"/>
        <v>0</v>
      </c>
      <c r="X64" s="111"/>
      <c r="Y64" s="112">
        <f t="shared" si="13"/>
        <v>0</v>
      </c>
      <c r="Z64" s="111"/>
      <c r="AA64" s="112">
        <f t="shared" si="14"/>
        <v>0</v>
      </c>
      <c r="AB64" s="111"/>
      <c r="AC64" s="112">
        <f t="shared" si="15"/>
        <v>0</v>
      </c>
      <c r="AD64" s="111"/>
      <c r="AE64" s="112">
        <f t="shared" si="16"/>
        <v>0</v>
      </c>
      <c r="AF64" s="111"/>
      <c r="AG64" s="112">
        <f t="shared" si="17"/>
        <v>0</v>
      </c>
      <c r="AH64" s="111"/>
      <c r="AI64" s="112">
        <f t="shared" si="18"/>
        <v>0</v>
      </c>
      <c r="AJ64" s="111"/>
      <c r="AK64" s="112">
        <f t="shared" si="19"/>
        <v>0</v>
      </c>
      <c r="AL64" s="111"/>
      <c r="AM64" s="112">
        <f t="shared" si="20"/>
        <v>0</v>
      </c>
      <c r="AN64" s="111"/>
      <c r="AO64" s="112">
        <f t="shared" si="21"/>
        <v>0</v>
      </c>
      <c r="AP64" s="111"/>
      <c r="AQ64" s="112">
        <f t="shared" si="22"/>
        <v>0</v>
      </c>
      <c r="AR64" s="111"/>
      <c r="AS64" s="112">
        <f t="shared" si="23"/>
        <v>0</v>
      </c>
      <c r="AT64" s="5">
        <f t="shared" si="24"/>
        <v>0</v>
      </c>
      <c r="AU64" s="105">
        <f t="shared" si="1"/>
        <v>0</v>
      </c>
      <c r="AV64" s="10">
        <f t="shared" si="25"/>
        <v>2</v>
      </c>
      <c r="AW64" s="5">
        <f t="shared" si="26"/>
        <v>0</v>
      </c>
      <c r="AX64" s="208" t="str">
        <f t="shared" si="2"/>
        <v/>
      </c>
      <c r="AY64" s="208" t="str">
        <f t="shared" si="3"/>
        <v/>
      </c>
      <c r="AZ64" s="211"/>
      <c r="BA64" s="150">
        <f t="shared" si="27"/>
        <v>0</v>
      </c>
      <c r="BB64" s="61">
        <f>IF($E$59:$E$105="P",IF(BA64&lt;=0.25,"B",IF(BA64&lt;=0.5,"MB",IF(BA64&lt;=0.75,"MA",IF(BA64&lt;=1,"A")))),0)</f>
        <v>0</v>
      </c>
      <c r="BC64" s="131">
        <f t="shared" si="29"/>
        <v>0</v>
      </c>
      <c r="BD64" s="61">
        <f t="shared" si="30"/>
        <v>0</v>
      </c>
      <c r="BE64" s="131">
        <f t="shared" si="31"/>
        <v>0</v>
      </c>
      <c r="BF64" s="61">
        <f t="shared" si="32"/>
        <v>0</v>
      </c>
      <c r="BG64" s="131">
        <f t="shared" si="33"/>
        <v>0</v>
      </c>
      <c r="BH64" s="151">
        <f t="shared" si="34"/>
        <v>0</v>
      </c>
      <c r="BI64" s="83"/>
      <c r="BJ64" s="55"/>
      <c r="BK64" s="55"/>
      <c r="BL64" s="55"/>
      <c r="BM64" s="55"/>
      <c r="BN64" s="12"/>
    </row>
    <row r="65" spans="1:85" ht="12.75" customHeight="1" x14ac:dyDescent="0.2">
      <c r="A65" s="3"/>
      <c r="B65" s="5">
        <f t="shared" si="35"/>
        <v>7</v>
      </c>
      <c r="C65" s="410" t="s">
        <v>239</v>
      </c>
      <c r="D65" s="411" t="s">
        <v>239</v>
      </c>
      <c r="E65" s="13"/>
      <c r="F65" s="111"/>
      <c r="G65" s="112">
        <f t="shared" si="4"/>
        <v>0</v>
      </c>
      <c r="H65" s="111"/>
      <c r="I65" s="112">
        <f t="shared" si="5"/>
        <v>0</v>
      </c>
      <c r="J65" s="111"/>
      <c r="K65" s="112">
        <f t="shared" si="6"/>
        <v>0</v>
      </c>
      <c r="L65" s="111"/>
      <c r="M65" s="112">
        <f t="shared" si="7"/>
        <v>0</v>
      </c>
      <c r="N65" s="111"/>
      <c r="O65" s="112">
        <f t="shared" si="8"/>
        <v>0</v>
      </c>
      <c r="P65" s="111"/>
      <c r="Q65" s="112">
        <f t="shared" si="9"/>
        <v>0</v>
      </c>
      <c r="R65" s="111"/>
      <c r="S65" s="112">
        <f t="shared" si="10"/>
        <v>0</v>
      </c>
      <c r="T65" s="111"/>
      <c r="U65" s="112">
        <f t="shared" si="11"/>
        <v>0</v>
      </c>
      <c r="V65" s="111"/>
      <c r="W65" s="112">
        <f t="shared" si="12"/>
        <v>0</v>
      </c>
      <c r="X65" s="111"/>
      <c r="Y65" s="112">
        <f t="shared" si="13"/>
        <v>0</v>
      </c>
      <c r="Z65" s="111"/>
      <c r="AA65" s="112">
        <f t="shared" si="14"/>
        <v>0</v>
      </c>
      <c r="AB65" s="111"/>
      <c r="AC65" s="112">
        <f t="shared" si="15"/>
        <v>0</v>
      </c>
      <c r="AD65" s="111"/>
      <c r="AE65" s="112">
        <f t="shared" si="16"/>
        <v>0</v>
      </c>
      <c r="AF65" s="111"/>
      <c r="AG65" s="112">
        <f t="shared" si="17"/>
        <v>0</v>
      </c>
      <c r="AH65" s="111"/>
      <c r="AI65" s="112">
        <f t="shared" si="18"/>
        <v>0</v>
      </c>
      <c r="AJ65" s="111"/>
      <c r="AK65" s="112">
        <f t="shared" si="19"/>
        <v>0</v>
      </c>
      <c r="AL65" s="111"/>
      <c r="AM65" s="112">
        <f t="shared" si="20"/>
        <v>0</v>
      </c>
      <c r="AN65" s="111"/>
      <c r="AO65" s="112">
        <f t="shared" si="21"/>
        <v>0</v>
      </c>
      <c r="AP65" s="111"/>
      <c r="AQ65" s="112">
        <f t="shared" si="22"/>
        <v>0</v>
      </c>
      <c r="AR65" s="111"/>
      <c r="AS65" s="112">
        <f t="shared" si="23"/>
        <v>0</v>
      </c>
      <c r="AT65" s="5">
        <f t="shared" si="24"/>
        <v>0</v>
      </c>
      <c r="AU65" s="105">
        <f t="shared" si="1"/>
        <v>0</v>
      </c>
      <c r="AV65" s="10">
        <f t="shared" si="25"/>
        <v>2</v>
      </c>
      <c r="AW65" s="5">
        <f t="shared" si="26"/>
        <v>0</v>
      </c>
      <c r="AX65" s="208" t="str">
        <f t="shared" si="2"/>
        <v/>
      </c>
      <c r="AY65" s="208" t="str">
        <f t="shared" si="3"/>
        <v/>
      </c>
      <c r="AZ65" s="211"/>
      <c r="BA65" s="150">
        <f t="shared" si="27"/>
        <v>0</v>
      </c>
      <c r="BB65" s="61">
        <f t="shared" si="28"/>
        <v>0</v>
      </c>
      <c r="BC65" s="131">
        <f t="shared" si="29"/>
        <v>0</v>
      </c>
      <c r="BD65" s="61">
        <f t="shared" si="30"/>
        <v>0</v>
      </c>
      <c r="BE65" s="131">
        <f t="shared" si="31"/>
        <v>0</v>
      </c>
      <c r="BF65" s="61">
        <f t="shared" si="32"/>
        <v>0</v>
      </c>
      <c r="BG65" s="131">
        <f t="shared" si="33"/>
        <v>0</v>
      </c>
      <c r="BH65" s="151">
        <f t="shared" si="34"/>
        <v>0</v>
      </c>
      <c r="BI65" s="83"/>
      <c r="BJ65" s="55"/>
      <c r="BK65" s="55"/>
      <c r="BL65" s="55"/>
      <c r="BM65" s="55"/>
      <c r="BN65" s="12"/>
    </row>
    <row r="66" spans="1:85" ht="12.75" customHeight="1" x14ac:dyDescent="0.2">
      <c r="A66" s="3"/>
      <c r="B66" s="5">
        <f t="shared" si="35"/>
        <v>8</v>
      </c>
      <c r="C66" s="410" t="s">
        <v>240</v>
      </c>
      <c r="D66" s="411" t="s">
        <v>240</v>
      </c>
      <c r="E66" s="13"/>
      <c r="F66" s="111"/>
      <c r="G66" s="112">
        <f t="shared" si="4"/>
        <v>0</v>
      </c>
      <c r="H66" s="111"/>
      <c r="I66" s="112">
        <f t="shared" si="5"/>
        <v>0</v>
      </c>
      <c r="J66" s="111"/>
      <c r="K66" s="112">
        <f t="shared" si="6"/>
        <v>0</v>
      </c>
      <c r="L66" s="111"/>
      <c r="M66" s="112">
        <f t="shared" si="7"/>
        <v>0</v>
      </c>
      <c r="N66" s="111"/>
      <c r="O66" s="112">
        <f t="shared" si="8"/>
        <v>0</v>
      </c>
      <c r="P66" s="111"/>
      <c r="Q66" s="112">
        <f t="shared" si="9"/>
        <v>0</v>
      </c>
      <c r="R66" s="111"/>
      <c r="S66" s="112">
        <f t="shared" si="10"/>
        <v>0</v>
      </c>
      <c r="T66" s="111"/>
      <c r="U66" s="112">
        <f t="shared" si="11"/>
        <v>0</v>
      </c>
      <c r="V66" s="111"/>
      <c r="W66" s="112">
        <f t="shared" si="12"/>
        <v>0</v>
      </c>
      <c r="X66" s="111"/>
      <c r="Y66" s="112">
        <f t="shared" si="13"/>
        <v>0</v>
      </c>
      <c r="Z66" s="111"/>
      <c r="AA66" s="112">
        <f t="shared" si="14"/>
        <v>0</v>
      </c>
      <c r="AB66" s="111"/>
      <c r="AC66" s="112">
        <f t="shared" si="15"/>
        <v>0</v>
      </c>
      <c r="AD66" s="111"/>
      <c r="AE66" s="112">
        <f t="shared" si="16"/>
        <v>0</v>
      </c>
      <c r="AF66" s="111"/>
      <c r="AG66" s="112">
        <f t="shared" si="17"/>
        <v>0</v>
      </c>
      <c r="AH66" s="111"/>
      <c r="AI66" s="112">
        <f t="shared" si="18"/>
        <v>0</v>
      </c>
      <c r="AJ66" s="111"/>
      <c r="AK66" s="112">
        <f t="shared" si="19"/>
        <v>0</v>
      </c>
      <c r="AL66" s="111"/>
      <c r="AM66" s="112">
        <f t="shared" si="20"/>
        <v>0</v>
      </c>
      <c r="AN66" s="111"/>
      <c r="AO66" s="112">
        <f t="shared" si="21"/>
        <v>0</v>
      </c>
      <c r="AP66" s="111"/>
      <c r="AQ66" s="112">
        <f t="shared" si="22"/>
        <v>0</v>
      </c>
      <c r="AR66" s="111"/>
      <c r="AS66" s="112">
        <f t="shared" si="23"/>
        <v>0</v>
      </c>
      <c r="AT66" s="5">
        <f t="shared" si="24"/>
        <v>0</v>
      </c>
      <c r="AU66" s="105">
        <f t="shared" si="1"/>
        <v>0</v>
      </c>
      <c r="AV66" s="10">
        <f t="shared" si="25"/>
        <v>2</v>
      </c>
      <c r="AW66" s="5">
        <f t="shared" si="26"/>
        <v>0</v>
      </c>
      <c r="AX66" s="208" t="str">
        <f t="shared" si="2"/>
        <v/>
      </c>
      <c r="AY66" s="208" t="str">
        <f t="shared" si="3"/>
        <v/>
      </c>
      <c r="AZ66" s="211"/>
      <c r="BA66" s="150">
        <f t="shared" si="27"/>
        <v>0</v>
      </c>
      <c r="BB66" s="61">
        <f t="shared" si="28"/>
        <v>0</v>
      </c>
      <c r="BC66" s="131">
        <f t="shared" si="29"/>
        <v>0</v>
      </c>
      <c r="BD66" s="61">
        <f t="shared" si="30"/>
        <v>0</v>
      </c>
      <c r="BE66" s="131">
        <f t="shared" si="31"/>
        <v>0</v>
      </c>
      <c r="BF66" s="61">
        <f t="shared" si="32"/>
        <v>0</v>
      </c>
      <c r="BG66" s="131">
        <f t="shared" si="33"/>
        <v>0</v>
      </c>
      <c r="BH66" s="151">
        <f t="shared" si="34"/>
        <v>0</v>
      </c>
      <c r="BI66" s="83"/>
      <c r="BJ66" s="55"/>
      <c r="BK66" s="55"/>
      <c r="BL66" s="55"/>
      <c r="BM66" s="55"/>
      <c r="BN66" s="12"/>
    </row>
    <row r="67" spans="1:85" ht="12.75" customHeight="1" x14ac:dyDescent="0.2">
      <c r="A67" s="3"/>
      <c r="B67" s="5">
        <f t="shared" si="35"/>
        <v>9</v>
      </c>
      <c r="C67" s="410" t="s">
        <v>241</v>
      </c>
      <c r="D67" s="411" t="s">
        <v>241</v>
      </c>
      <c r="E67" s="13"/>
      <c r="F67" s="111"/>
      <c r="G67" s="112">
        <f t="shared" si="4"/>
        <v>0</v>
      </c>
      <c r="H67" s="111"/>
      <c r="I67" s="112">
        <f t="shared" si="5"/>
        <v>0</v>
      </c>
      <c r="J67" s="111"/>
      <c r="K67" s="112">
        <f t="shared" si="6"/>
        <v>0</v>
      </c>
      <c r="L67" s="111"/>
      <c r="M67" s="112">
        <f t="shared" si="7"/>
        <v>0</v>
      </c>
      <c r="N67" s="111"/>
      <c r="O67" s="112">
        <f t="shared" si="8"/>
        <v>0</v>
      </c>
      <c r="P67" s="111"/>
      <c r="Q67" s="112">
        <f t="shared" si="9"/>
        <v>0</v>
      </c>
      <c r="R67" s="111"/>
      <c r="S67" s="112">
        <f t="shared" si="10"/>
        <v>0</v>
      </c>
      <c r="T67" s="111"/>
      <c r="U67" s="112">
        <f t="shared" si="11"/>
        <v>0</v>
      </c>
      <c r="V67" s="111"/>
      <c r="W67" s="112">
        <f t="shared" si="12"/>
        <v>0</v>
      </c>
      <c r="X67" s="111"/>
      <c r="Y67" s="112">
        <f t="shared" si="13"/>
        <v>0</v>
      </c>
      <c r="Z67" s="111"/>
      <c r="AA67" s="112">
        <f t="shared" si="14"/>
        <v>0</v>
      </c>
      <c r="AB67" s="111"/>
      <c r="AC67" s="112">
        <f t="shared" si="15"/>
        <v>0</v>
      </c>
      <c r="AD67" s="111"/>
      <c r="AE67" s="112">
        <f t="shared" si="16"/>
        <v>0</v>
      </c>
      <c r="AF67" s="111"/>
      <c r="AG67" s="112">
        <f t="shared" si="17"/>
        <v>0</v>
      </c>
      <c r="AH67" s="111"/>
      <c r="AI67" s="112">
        <f t="shared" si="18"/>
        <v>0</v>
      </c>
      <c r="AJ67" s="111"/>
      <c r="AK67" s="112">
        <f t="shared" si="19"/>
        <v>0</v>
      </c>
      <c r="AL67" s="111"/>
      <c r="AM67" s="112">
        <f t="shared" si="20"/>
        <v>0</v>
      </c>
      <c r="AN67" s="111"/>
      <c r="AO67" s="112">
        <f t="shared" si="21"/>
        <v>0</v>
      </c>
      <c r="AP67" s="111"/>
      <c r="AQ67" s="112">
        <f t="shared" si="22"/>
        <v>0</v>
      </c>
      <c r="AR67" s="111"/>
      <c r="AS67" s="112">
        <f t="shared" si="23"/>
        <v>0</v>
      </c>
      <c r="AT67" s="5">
        <f t="shared" si="24"/>
        <v>0</v>
      </c>
      <c r="AU67" s="105">
        <f t="shared" si="1"/>
        <v>0</v>
      </c>
      <c r="AV67" s="10">
        <f t="shared" si="25"/>
        <v>2</v>
      </c>
      <c r="AW67" s="5">
        <f t="shared" si="26"/>
        <v>0</v>
      </c>
      <c r="AX67" s="208" t="str">
        <f t="shared" si="2"/>
        <v/>
      </c>
      <c r="AY67" s="208" t="str">
        <f t="shared" si="3"/>
        <v/>
      </c>
      <c r="AZ67" s="211"/>
      <c r="BA67" s="150">
        <f t="shared" si="27"/>
        <v>0</v>
      </c>
      <c r="BB67" s="61">
        <f t="shared" si="28"/>
        <v>0</v>
      </c>
      <c r="BC67" s="131">
        <f t="shared" si="29"/>
        <v>0</v>
      </c>
      <c r="BD67" s="61">
        <f t="shared" si="30"/>
        <v>0</v>
      </c>
      <c r="BE67" s="131">
        <f t="shared" si="31"/>
        <v>0</v>
      </c>
      <c r="BF67" s="61">
        <f t="shared" si="32"/>
        <v>0</v>
      </c>
      <c r="BG67" s="131">
        <f t="shared" si="33"/>
        <v>0</v>
      </c>
      <c r="BH67" s="151">
        <f t="shared" si="34"/>
        <v>0</v>
      </c>
      <c r="BI67" s="83"/>
      <c r="BJ67" s="55"/>
      <c r="BK67" s="55"/>
      <c r="BL67" s="55"/>
      <c r="BM67" s="55"/>
      <c r="BN67" s="12"/>
    </row>
    <row r="68" spans="1:85" ht="12.75" customHeight="1" x14ac:dyDescent="0.2">
      <c r="A68" s="3"/>
      <c r="B68" s="5">
        <f t="shared" si="35"/>
        <v>10</v>
      </c>
      <c r="C68" s="410" t="s">
        <v>242</v>
      </c>
      <c r="D68" s="411" t="s">
        <v>242</v>
      </c>
      <c r="E68" s="13"/>
      <c r="F68" s="111"/>
      <c r="G68" s="112">
        <f t="shared" si="4"/>
        <v>0</v>
      </c>
      <c r="H68" s="111"/>
      <c r="I68" s="112">
        <f t="shared" si="5"/>
        <v>0</v>
      </c>
      <c r="J68" s="111"/>
      <c r="K68" s="112">
        <f t="shared" si="6"/>
        <v>0</v>
      </c>
      <c r="L68" s="111"/>
      <c r="M68" s="112">
        <f t="shared" si="7"/>
        <v>0</v>
      </c>
      <c r="N68" s="111"/>
      <c r="O68" s="112">
        <f t="shared" si="8"/>
        <v>0</v>
      </c>
      <c r="P68" s="111"/>
      <c r="Q68" s="112">
        <f t="shared" si="9"/>
        <v>0</v>
      </c>
      <c r="R68" s="111"/>
      <c r="S68" s="112">
        <f t="shared" si="10"/>
        <v>0</v>
      </c>
      <c r="T68" s="111"/>
      <c r="U68" s="112">
        <f t="shared" si="11"/>
        <v>0</v>
      </c>
      <c r="V68" s="111"/>
      <c r="W68" s="112">
        <f t="shared" si="12"/>
        <v>0</v>
      </c>
      <c r="X68" s="111"/>
      <c r="Y68" s="112">
        <f t="shared" si="13"/>
        <v>0</v>
      </c>
      <c r="Z68" s="111"/>
      <c r="AA68" s="112">
        <f t="shared" si="14"/>
        <v>0</v>
      </c>
      <c r="AB68" s="111"/>
      <c r="AC68" s="112">
        <f t="shared" si="15"/>
        <v>0</v>
      </c>
      <c r="AD68" s="111"/>
      <c r="AE68" s="112">
        <f t="shared" si="16"/>
        <v>0</v>
      </c>
      <c r="AF68" s="111"/>
      <c r="AG68" s="112">
        <f t="shared" si="17"/>
        <v>0</v>
      </c>
      <c r="AH68" s="111"/>
      <c r="AI68" s="112">
        <f t="shared" si="18"/>
        <v>0</v>
      </c>
      <c r="AJ68" s="111"/>
      <c r="AK68" s="112">
        <f t="shared" si="19"/>
        <v>0</v>
      </c>
      <c r="AL68" s="111"/>
      <c r="AM68" s="112">
        <f t="shared" si="20"/>
        <v>0</v>
      </c>
      <c r="AN68" s="111"/>
      <c r="AO68" s="112">
        <f t="shared" si="21"/>
        <v>0</v>
      </c>
      <c r="AP68" s="111"/>
      <c r="AQ68" s="112">
        <f t="shared" si="22"/>
        <v>0</v>
      </c>
      <c r="AR68" s="111"/>
      <c r="AS68" s="112">
        <f t="shared" si="23"/>
        <v>0</v>
      </c>
      <c r="AT68" s="5">
        <f t="shared" si="24"/>
        <v>0</v>
      </c>
      <c r="AU68" s="105">
        <f t="shared" si="1"/>
        <v>0</v>
      </c>
      <c r="AV68" s="10">
        <f t="shared" si="25"/>
        <v>2</v>
      </c>
      <c r="AW68" s="5">
        <f t="shared" si="26"/>
        <v>0</v>
      </c>
      <c r="AX68" s="208" t="str">
        <f t="shared" si="2"/>
        <v/>
      </c>
      <c r="AY68" s="208" t="str">
        <f t="shared" si="3"/>
        <v/>
      </c>
      <c r="AZ68" s="211"/>
      <c r="BA68" s="150">
        <f t="shared" si="27"/>
        <v>0</v>
      </c>
      <c r="BB68" s="61">
        <f t="shared" si="28"/>
        <v>0</v>
      </c>
      <c r="BC68" s="131">
        <f t="shared" si="29"/>
        <v>0</v>
      </c>
      <c r="BD68" s="61">
        <f t="shared" si="30"/>
        <v>0</v>
      </c>
      <c r="BE68" s="131">
        <f t="shared" si="31"/>
        <v>0</v>
      </c>
      <c r="BF68" s="61">
        <f t="shared" si="32"/>
        <v>0</v>
      </c>
      <c r="BG68" s="131">
        <f t="shared" si="33"/>
        <v>0</v>
      </c>
      <c r="BH68" s="151">
        <f t="shared" si="34"/>
        <v>0</v>
      </c>
      <c r="BI68" s="83"/>
      <c r="BJ68" s="55"/>
      <c r="BK68" s="55"/>
      <c r="BL68" s="55"/>
      <c r="BM68" s="55"/>
      <c r="BN68" s="12"/>
    </row>
    <row r="69" spans="1:85" ht="12.75" customHeight="1" x14ac:dyDescent="0.2">
      <c r="A69" s="3"/>
      <c r="B69" s="5">
        <f t="shared" si="35"/>
        <v>11</v>
      </c>
      <c r="C69" s="410" t="s">
        <v>243</v>
      </c>
      <c r="D69" s="411" t="s">
        <v>243</v>
      </c>
      <c r="E69" s="13"/>
      <c r="F69" s="111"/>
      <c r="G69" s="112">
        <f t="shared" si="4"/>
        <v>0</v>
      </c>
      <c r="H69" s="111"/>
      <c r="I69" s="112">
        <f t="shared" si="5"/>
        <v>0</v>
      </c>
      <c r="J69" s="111"/>
      <c r="K69" s="112">
        <f t="shared" si="6"/>
        <v>0</v>
      </c>
      <c r="L69" s="111"/>
      <c r="M69" s="112">
        <f t="shared" si="7"/>
        <v>0</v>
      </c>
      <c r="N69" s="111"/>
      <c r="O69" s="112">
        <f t="shared" si="8"/>
        <v>0</v>
      </c>
      <c r="P69" s="111"/>
      <c r="Q69" s="112">
        <f t="shared" si="9"/>
        <v>0</v>
      </c>
      <c r="R69" s="111"/>
      <c r="S69" s="112">
        <f t="shared" si="10"/>
        <v>0</v>
      </c>
      <c r="T69" s="111"/>
      <c r="U69" s="112">
        <f t="shared" si="11"/>
        <v>0</v>
      </c>
      <c r="V69" s="111"/>
      <c r="W69" s="112">
        <f t="shared" si="12"/>
        <v>0</v>
      </c>
      <c r="X69" s="111"/>
      <c r="Y69" s="112">
        <f t="shared" si="13"/>
        <v>0</v>
      </c>
      <c r="Z69" s="111"/>
      <c r="AA69" s="112">
        <f t="shared" si="14"/>
        <v>0</v>
      </c>
      <c r="AB69" s="111"/>
      <c r="AC69" s="112">
        <f t="shared" si="15"/>
        <v>0</v>
      </c>
      <c r="AD69" s="111"/>
      <c r="AE69" s="112">
        <f t="shared" si="16"/>
        <v>0</v>
      </c>
      <c r="AF69" s="111"/>
      <c r="AG69" s="112">
        <f t="shared" si="17"/>
        <v>0</v>
      </c>
      <c r="AH69" s="111"/>
      <c r="AI69" s="112">
        <f t="shared" si="18"/>
        <v>0</v>
      </c>
      <c r="AJ69" s="111"/>
      <c r="AK69" s="112">
        <f t="shared" si="19"/>
        <v>0</v>
      </c>
      <c r="AL69" s="111"/>
      <c r="AM69" s="112">
        <f t="shared" si="20"/>
        <v>0</v>
      </c>
      <c r="AN69" s="111"/>
      <c r="AO69" s="112">
        <f t="shared" si="21"/>
        <v>0</v>
      </c>
      <c r="AP69" s="111"/>
      <c r="AQ69" s="112">
        <f t="shared" si="22"/>
        <v>0</v>
      </c>
      <c r="AR69" s="111"/>
      <c r="AS69" s="112">
        <f t="shared" si="23"/>
        <v>0</v>
      </c>
      <c r="AT69" s="5">
        <f t="shared" si="24"/>
        <v>0</v>
      </c>
      <c r="AU69" s="105">
        <f t="shared" si="1"/>
        <v>0</v>
      </c>
      <c r="AV69" s="10">
        <f t="shared" si="25"/>
        <v>2</v>
      </c>
      <c r="AW69" s="5">
        <f t="shared" si="26"/>
        <v>0</v>
      </c>
      <c r="AX69" s="208" t="str">
        <f t="shared" si="2"/>
        <v/>
      </c>
      <c r="AY69" s="208" t="str">
        <f t="shared" si="3"/>
        <v/>
      </c>
      <c r="AZ69" s="211"/>
      <c r="BA69" s="150">
        <f t="shared" si="27"/>
        <v>0</v>
      </c>
      <c r="BB69" s="61">
        <f t="shared" si="28"/>
        <v>0</v>
      </c>
      <c r="BC69" s="131">
        <f t="shared" si="29"/>
        <v>0</v>
      </c>
      <c r="BD69" s="61">
        <f t="shared" si="30"/>
        <v>0</v>
      </c>
      <c r="BE69" s="131">
        <f t="shared" si="31"/>
        <v>0</v>
      </c>
      <c r="BF69" s="61">
        <f t="shared" si="32"/>
        <v>0</v>
      </c>
      <c r="BG69" s="131">
        <f t="shared" si="33"/>
        <v>0</v>
      </c>
      <c r="BH69" s="151">
        <f t="shared" si="34"/>
        <v>0</v>
      </c>
      <c r="BI69" s="83"/>
      <c r="BJ69" s="55"/>
      <c r="BK69" s="55"/>
      <c r="BL69" s="55"/>
      <c r="BM69" s="55"/>
      <c r="BN69" s="12"/>
    </row>
    <row r="70" spans="1:85" ht="12.75" customHeight="1" x14ac:dyDescent="0.2">
      <c r="A70" s="3"/>
      <c r="B70" s="5">
        <f t="shared" si="35"/>
        <v>12</v>
      </c>
      <c r="C70" s="410" t="s">
        <v>244</v>
      </c>
      <c r="D70" s="411" t="s">
        <v>244</v>
      </c>
      <c r="E70" s="13"/>
      <c r="F70" s="111"/>
      <c r="G70" s="112">
        <f t="shared" si="4"/>
        <v>0</v>
      </c>
      <c r="H70" s="111"/>
      <c r="I70" s="112">
        <f t="shared" si="5"/>
        <v>0</v>
      </c>
      <c r="J70" s="111"/>
      <c r="K70" s="112">
        <f t="shared" si="6"/>
        <v>0</v>
      </c>
      <c r="L70" s="111"/>
      <c r="M70" s="112">
        <f t="shared" si="7"/>
        <v>0</v>
      </c>
      <c r="N70" s="111"/>
      <c r="O70" s="112">
        <f t="shared" si="8"/>
        <v>0</v>
      </c>
      <c r="P70" s="111"/>
      <c r="Q70" s="112">
        <f t="shared" si="9"/>
        <v>0</v>
      </c>
      <c r="R70" s="111"/>
      <c r="S70" s="112">
        <f t="shared" si="10"/>
        <v>0</v>
      </c>
      <c r="T70" s="111"/>
      <c r="U70" s="112">
        <f t="shared" si="11"/>
        <v>0</v>
      </c>
      <c r="V70" s="111"/>
      <c r="W70" s="112">
        <f t="shared" si="12"/>
        <v>0</v>
      </c>
      <c r="X70" s="111"/>
      <c r="Y70" s="112">
        <f t="shared" si="13"/>
        <v>0</v>
      </c>
      <c r="Z70" s="111"/>
      <c r="AA70" s="112">
        <f t="shared" si="14"/>
        <v>0</v>
      </c>
      <c r="AB70" s="111"/>
      <c r="AC70" s="112">
        <f t="shared" si="15"/>
        <v>0</v>
      </c>
      <c r="AD70" s="111"/>
      <c r="AE70" s="112">
        <f t="shared" si="16"/>
        <v>0</v>
      </c>
      <c r="AF70" s="111"/>
      <c r="AG70" s="112">
        <f t="shared" si="17"/>
        <v>0</v>
      </c>
      <c r="AH70" s="111"/>
      <c r="AI70" s="112">
        <f t="shared" si="18"/>
        <v>0</v>
      </c>
      <c r="AJ70" s="111"/>
      <c r="AK70" s="112">
        <f t="shared" si="19"/>
        <v>0</v>
      </c>
      <c r="AL70" s="111"/>
      <c r="AM70" s="112">
        <f t="shared" si="20"/>
        <v>0</v>
      </c>
      <c r="AN70" s="111"/>
      <c r="AO70" s="112">
        <f t="shared" si="21"/>
        <v>0</v>
      </c>
      <c r="AP70" s="111"/>
      <c r="AQ70" s="112">
        <f t="shared" si="22"/>
        <v>0</v>
      </c>
      <c r="AR70" s="111"/>
      <c r="AS70" s="112">
        <f t="shared" si="23"/>
        <v>0</v>
      </c>
      <c r="AT70" s="5">
        <f t="shared" si="24"/>
        <v>0</v>
      </c>
      <c r="AU70" s="105">
        <f t="shared" si="1"/>
        <v>0</v>
      </c>
      <c r="AV70" s="10">
        <f t="shared" si="25"/>
        <v>2</v>
      </c>
      <c r="AW70" s="5">
        <f t="shared" si="26"/>
        <v>0</v>
      </c>
      <c r="AX70" s="208" t="str">
        <f t="shared" si="2"/>
        <v/>
      </c>
      <c r="AY70" s="208" t="str">
        <f t="shared" si="3"/>
        <v/>
      </c>
      <c r="AZ70" s="211"/>
      <c r="BA70" s="150">
        <f t="shared" si="27"/>
        <v>0</v>
      </c>
      <c r="BB70" s="61">
        <f t="shared" si="28"/>
        <v>0</v>
      </c>
      <c r="BC70" s="131">
        <f t="shared" si="29"/>
        <v>0</v>
      </c>
      <c r="BD70" s="61">
        <f t="shared" si="30"/>
        <v>0</v>
      </c>
      <c r="BE70" s="131">
        <f t="shared" si="31"/>
        <v>0</v>
      </c>
      <c r="BF70" s="61">
        <f t="shared" si="32"/>
        <v>0</v>
      </c>
      <c r="BG70" s="131">
        <f t="shared" si="33"/>
        <v>0</v>
      </c>
      <c r="BH70" s="151">
        <f t="shared" si="34"/>
        <v>0</v>
      </c>
      <c r="BI70" s="83"/>
      <c r="BJ70" s="55"/>
      <c r="BK70" s="55"/>
      <c r="BL70" s="55"/>
      <c r="BM70" s="55"/>
      <c r="BN70" s="12"/>
    </row>
    <row r="71" spans="1:85" ht="12.75" customHeight="1" x14ac:dyDescent="0.2">
      <c r="A71" s="3"/>
      <c r="B71" s="5">
        <f t="shared" si="35"/>
        <v>13</v>
      </c>
      <c r="C71" s="410" t="s">
        <v>245</v>
      </c>
      <c r="D71" s="411" t="s">
        <v>245</v>
      </c>
      <c r="E71" s="13"/>
      <c r="F71" s="111"/>
      <c r="G71" s="112">
        <f t="shared" si="4"/>
        <v>0</v>
      </c>
      <c r="H71" s="111"/>
      <c r="I71" s="112">
        <f t="shared" si="5"/>
        <v>0</v>
      </c>
      <c r="J71" s="111"/>
      <c r="K71" s="112">
        <f t="shared" si="6"/>
        <v>0</v>
      </c>
      <c r="L71" s="111"/>
      <c r="M71" s="112">
        <f t="shared" si="7"/>
        <v>0</v>
      </c>
      <c r="N71" s="111"/>
      <c r="O71" s="112">
        <f t="shared" si="8"/>
        <v>0</v>
      </c>
      <c r="P71" s="111"/>
      <c r="Q71" s="112">
        <f t="shared" si="9"/>
        <v>0</v>
      </c>
      <c r="R71" s="111"/>
      <c r="S71" s="112">
        <f t="shared" si="10"/>
        <v>0</v>
      </c>
      <c r="T71" s="111"/>
      <c r="U71" s="112">
        <f t="shared" si="11"/>
        <v>0</v>
      </c>
      <c r="V71" s="111"/>
      <c r="W71" s="112">
        <f t="shared" si="12"/>
        <v>0</v>
      </c>
      <c r="X71" s="111"/>
      <c r="Y71" s="112">
        <f t="shared" si="13"/>
        <v>0</v>
      </c>
      <c r="Z71" s="111"/>
      <c r="AA71" s="112">
        <f t="shared" si="14"/>
        <v>0</v>
      </c>
      <c r="AB71" s="111"/>
      <c r="AC71" s="112">
        <f t="shared" si="15"/>
        <v>0</v>
      </c>
      <c r="AD71" s="111"/>
      <c r="AE71" s="112">
        <f t="shared" si="16"/>
        <v>0</v>
      </c>
      <c r="AF71" s="111"/>
      <c r="AG71" s="112">
        <f t="shared" si="17"/>
        <v>0</v>
      </c>
      <c r="AH71" s="111"/>
      <c r="AI71" s="112">
        <f t="shared" si="18"/>
        <v>0</v>
      </c>
      <c r="AJ71" s="111"/>
      <c r="AK71" s="112">
        <f t="shared" si="19"/>
        <v>0</v>
      </c>
      <c r="AL71" s="111"/>
      <c r="AM71" s="112">
        <f t="shared" si="20"/>
        <v>0</v>
      </c>
      <c r="AN71" s="111"/>
      <c r="AO71" s="112">
        <f t="shared" si="21"/>
        <v>0</v>
      </c>
      <c r="AP71" s="111"/>
      <c r="AQ71" s="112">
        <f t="shared" si="22"/>
        <v>0</v>
      </c>
      <c r="AR71" s="111"/>
      <c r="AS71" s="112">
        <f t="shared" si="23"/>
        <v>0</v>
      </c>
      <c r="AT71" s="5">
        <f t="shared" si="24"/>
        <v>0</v>
      </c>
      <c r="AU71" s="105">
        <f t="shared" si="1"/>
        <v>0</v>
      </c>
      <c r="AV71" s="10">
        <f t="shared" si="25"/>
        <v>2</v>
      </c>
      <c r="AW71" s="5">
        <f t="shared" si="26"/>
        <v>0</v>
      </c>
      <c r="AX71" s="208" t="str">
        <f t="shared" si="2"/>
        <v/>
      </c>
      <c r="AY71" s="208" t="str">
        <f t="shared" si="3"/>
        <v/>
      </c>
      <c r="AZ71" s="211"/>
      <c r="BA71" s="150">
        <f t="shared" si="27"/>
        <v>0</v>
      </c>
      <c r="BB71" s="61">
        <f t="shared" si="28"/>
        <v>0</v>
      </c>
      <c r="BC71" s="131">
        <f t="shared" si="29"/>
        <v>0</v>
      </c>
      <c r="BD71" s="61">
        <f t="shared" si="30"/>
        <v>0</v>
      </c>
      <c r="BE71" s="131">
        <f t="shared" si="31"/>
        <v>0</v>
      </c>
      <c r="BF71" s="61">
        <f t="shared" si="32"/>
        <v>0</v>
      </c>
      <c r="BG71" s="131">
        <f t="shared" si="33"/>
        <v>0</v>
      </c>
      <c r="BH71" s="151">
        <f t="shared" si="34"/>
        <v>0</v>
      </c>
      <c r="BI71" s="83"/>
      <c r="BJ71" s="55"/>
      <c r="BK71" s="55"/>
      <c r="BL71" s="55"/>
      <c r="BM71" s="55"/>
      <c r="BN71" s="12"/>
    </row>
    <row r="72" spans="1:85" ht="12.75" customHeight="1" x14ac:dyDescent="0.2">
      <c r="A72" s="3"/>
      <c r="B72" s="5">
        <f t="shared" si="35"/>
        <v>14</v>
      </c>
      <c r="C72" s="410" t="s">
        <v>246</v>
      </c>
      <c r="D72" s="411" t="s">
        <v>246</v>
      </c>
      <c r="E72" s="13"/>
      <c r="F72" s="111"/>
      <c r="G72" s="112">
        <f t="shared" si="4"/>
        <v>0</v>
      </c>
      <c r="H72" s="111"/>
      <c r="I72" s="112">
        <f t="shared" si="5"/>
        <v>0</v>
      </c>
      <c r="J72" s="111"/>
      <c r="K72" s="112">
        <f t="shared" si="6"/>
        <v>0</v>
      </c>
      <c r="L72" s="111"/>
      <c r="M72" s="112">
        <f t="shared" si="7"/>
        <v>0</v>
      </c>
      <c r="N72" s="111"/>
      <c r="O72" s="112">
        <f t="shared" si="8"/>
        <v>0</v>
      </c>
      <c r="P72" s="111"/>
      <c r="Q72" s="112">
        <f t="shared" si="9"/>
        <v>0</v>
      </c>
      <c r="R72" s="111"/>
      <c r="S72" s="112">
        <f t="shared" si="10"/>
        <v>0</v>
      </c>
      <c r="T72" s="111"/>
      <c r="U72" s="112">
        <f t="shared" si="11"/>
        <v>0</v>
      </c>
      <c r="V72" s="111"/>
      <c r="W72" s="112">
        <f t="shared" si="12"/>
        <v>0</v>
      </c>
      <c r="X72" s="111"/>
      <c r="Y72" s="112">
        <f t="shared" si="13"/>
        <v>0</v>
      </c>
      <c r="Z72" s="111"/>
      <c r="AA72" s="112">
        <f t="shared" si="14"/>
        <v>0</v>
      </c>
      <c r="AB72" s="111"/>
      <c r="AC72" s="112">
        <f t="shared" si="15"/>
        <v>0</v>
      </c>
      <c r="AD72" s="111"/>
      <c r="AE72" s="112">
        <f t="shared" si="16"/>
        <v>0</v>
      </c>
      <c r="AF72" s="111"/>
      <c r="AG72" s="112">
        <f t="shared" si="17"/>
        <v>0</v>
      </c>
      <c r="AH72" s="111"/>
      <c r="AI72" s="112">
        <f t="shared" si="18"/>
        <v>0</v>
      </c>
      <c r="AJ72" s="111"/>
      <c r="AK72" s="112">
        <f t="shared" si="19"/>
        <v>0</v>
      </c>
      <c r="AL72" s="111"/>
      <c r="AM72" s="112">
        <f t="shared" si="20"/>
        <v>0</v>
      </c>
      <c r="AN72" s="111"/>
      <c r="AO72" s="112">
        <f t="shared" si="21"/>
        <v>0</v>
      </c>
      <c r="AP72" s="111"/>
      <c r="AQ72" s="112">
        <f t="shared" si="22"/>
        <v>0</v>
      </c>
      <c r="AR72" s="111"/>
      <c r="AS72" s="112">
        <f t="shared" si="23"/>
        <v>0</v>
      </c>
      <c r="AT72" s="5">
        <f t="shared" si="24"/>
        <v>0</v>
      </c>
      <c r="AU72" s="105">
        <f t="shared" si="1"/>
        <v>0</v>
      </c>
      <c r="AV72" s="10">
        <f t="shared" si="25"/>
        <v>2</v>
      </c>
      <c r="AW72" s="5">
        <f t="shared" si="26"/>
        <v>0</v>
      </c>
      <c r="AX72" s="208" t="str">
        <f t="shared" si="2"/>
        <v/>
      </c>
      <c r="AY72" s="208" t="str">
        <f t="shared" si="3"/>
        <v/>
      </c>
      <c r="AZ72" s="211"/>
      <c r="BA72" s="150">
        <f t="shared" si="27"/>
        <v>0</v>
      </c>
      <c r="BB72" s="61">
        <f t="shared" si="28"/>
        <v>0</v>
      </c>
      <c r="BC72" s="131">
        <f t="shared" si="29"/>
        <v>0</v>
      </c>
      <c r="BD72" s="61">
        <f t="shared" si="30"/>
        <v>0</v>
      </c>
      <c r="BE72" s="131">
        <f t="shared" si="31"/>
        <v>0</v>
      </c>
      <c r="BF72" s="61">
        <f t="shared" si="32"/>
        <v>0</v>
      </c>
      <c r="BG72" s="131">
        <f t="shared" si="33"/>
        <v>0</v>
      </c>
      <c r="BH72" s="151">
        <f t="shared" si="34"/>
        <v>0</v>
      </c>
      <c r="BI72" s="83"/>
      <c r="BJ72" s="55"/>
      <c r="BK72" s="55"/>
      <c r="BL72" s="55"/>
      <c r="BM72" s="55"/>
      <c r="BN72" s="12"/>
    </row>
    <row r="73" spans="1:85" ht="12.75" customHeight="1" x14ac:dyDescent="0.2">
      <c r="A73" s="3"/>
      <c r="B73" s="5">
        <f t="shared" si="35"/>
        <v>15</v>
      </c>
      <c r="C73" s="410" t="s">
        <v>247</v>
      </c>
      <c r="D73" s="411" t="s">
        <v>247</v>
      </c>
      <c r="E73" s="13"/>
      <c r="F73" s="111"/>
      <c r="G73" s="112">
        <f t="shared" si="4"/>
        <v>0</v>
      </c>
      <c r="H73" s="111"/>
      <c r="I73" s="112">
        <f t="shared" si="5"/>
        <v>0</v>
      </c>
      <c r="J73" s="111"/>
      <c r="K73" s="112">
        <f t="shared" si="6"/>
        <v>0</v>
      </c>
      <c r="L73" s="111"/>
      <c r="M73" s="112">
        <f t="shared" si="7"/>
        <v>0</v>
      </c>
      <c r="N73" s="111"/>
      <c r="O73" s="112">
        <f t="shared" si="8"/>
        <v>0</v>
      </c>
      <c r="P73" s="111"/>
      <c r="Q73" s="112">
        <f t="shared" si="9"/>
        <v>0</v>
      </c>
      <c r="R73" s="111"/>
      <c r="S73" s="112">
        <f t="shared" si="10"/>
        <v>0</v>
      </c>
      <c r="T73" s="111"/>
      <c r="U73" s="112">
        <f t="shared" si="11"/>
        <v>0</v>
      </c>
      <c r="V73" s="111"/>
      <c r="W73" s="112">
        <f t="shared" si="12"/>
        <v>0</v>
      </c>
      <c r="X73" s="111"/>
      <c r="Y73" s="112">
        <f t="shared" si="13"/>
        <v>0</v>
      </c>
      <c r="Z73" s="111"/>
      <c r="AA73" s="112">
        <f t="shared" si="14"/>
        <v>0</v>
      </c>
      <c r="AB73" s="111"/>
      <c r="AC73" s="112">
        <f t="shared" si="15"/>
        <v>0</v>
      </c>
      <c r="AD73" s="111"/>
      <c r="AE73" s="112">
        <f t="shared" si="16"/>
        <v>0</v>
      </c>
      <c r="AF73" s="111"/>
      <c r="AG73" s="112">
        <f t="shared" si="17"/>
        <v>0</v>
      </c>
      <c r="AH73" s="111"/>
      <c r="AI73" s="112">
        <f t="shared" si="18"/>
        <v>0</v>
      </c>
      <c r="AJ73" s="111"/>
      <c r="AK73" s="112">
        <f t="shared" si="19"/>
        <v>0</v>
      </c>
      <c r="AL73" s="111"/>
      <c r="AM73" s="112">
        <f t="shared" si="20"/>
        <v>0</v>
      </c>
      <c r="AN73" s="111"/>
      <c r="AO73" s="112">
        <f t="shared" si="21"/>
        <v>0</v>
      </c>
      <c r="AP73" s="111"/>
      <c r="AQ73" s="112">
        <f t="shared" si="22"/>
        <v>0</v>
      </c>
      <c r="AR73" s="111"/>
      <c r="AS73" s="112">
        <f t="shared" si="23"/>
        <v>0</v>
      </c>
      <c r="AT73" s="5">
        <f t="shared" si="24"/>
        <v>0</v>
      </c>
      <c r="AU73" s="105">
        <f t="shared" si="1"/>
        <v>0</v>
      </c>
      <c r="AV73" s="10">
        <f t="shared" si="25"/>
        <v>2</v>
      </c>
      <c r="AW73" s="5">
        <f t="shared" si="26"/>
        <v>0</v>
      </c>
      <c r="AX73" s="208" t="str">
        <f t="shared" si="2"/>
        <v/>
      </c>
      <c r="AY73" s="208" t="str">
        <f t="shared" si="3"/>
        <v/>
      </c>
      <c r="AZ73" s="211"/>
      <c r="BA73" s="150">
        <f t="shared" si="27"/>
        <v>0</v>
      </c>
      <c r="BB73" s="61">
        <f t="shared" si="28"/>
        <v>0</v>
      </c>
      <c r="BC73" s="131">
        <f t="shared" si="29"/>
        <v>0</v>
      </c>
      <c r="BD73" s="61">
        <f t="shared" si="30"/>
        <v>0</v>
      </c>
      <c r="BE73" s="131">
        <f t="shared" si="31"/>
        <v>0</v>
      </c>
      <c r="BF73" s="61">
        <f t="shared" si="32"/>
        <v>0</v>
      </c>
      <c r="BG73" s="131">
        <f t="shared" si="33"/>
        <v>0</v>
      </c>
      <c r="BH73" s="151">
        <f t="shared" si="34"/>
        <v>0</v>
      </c>
      <c r="BI73" s="83"/>
      <c r="BJ73" s="55"/>
      <c r="BK73" s="55"/>
      <c r="BL73" s="55"/>
      <c r="BM73" s="55"/>
      <c r="BN73" s="12"/>
      <c r="CD73" s="56"/>
      <c r="CE73" s="413"/>
      <c r="CF73" s="413"/>
      <c r="CG73" s="413"/>
    </row>
    <row r="74" spans="1:85" ht="12.75" customHeight="1" x14ac:dyDescent="0.2">
      <c r="A74" s="3"/>
      <c r="B74" s="5">
        <f t="shared" si="35"/>
        <v>16</v>
      </c>
      <c r="C74" s="410" t="s">
        <v>248</v>
      </c>
      <c r="D74" s="411" t="s">
        <v>248</v>
      </c>
      <c r="E74" s="13"/>
      <c r="F74" s="111"/>
      <c r="G74" s="112">
        <f t="shared" si="4"/>
        <v>0</v>
      </c>
      <c r="H74" s="111"/>
      <c r="I74" s="112">
        <f t="shared" si="5"/>
        <v>0</v>
      </c>
      <c r="J74" s="111"/>
      <c r="K74" s="112">
        <f t="shared" si="6"/>
        <v>0</v>
      </c>
      <c r="L74" s="111"/>
      <c r="M74" s="112">
        <f t="shared" si="7"/>
        <v>0</v>
      </c>
      <c r="N74" s="111"/>
      <c r="O74" s="112">
        <f t="shared" si="8"/>
        <v>0</v>
      </c>
      <c r="P74" s="111"/>
      <c r="Q74" s="112">
        <f t="shared" si="9"/>
        <v>0</v>
      </c>
      <c r="R74" s="111"/>
      <c r="S74" s="112">
        <f t="shared" si="10"/>
        <v>0</v>
      </c>
      <c r="T74" s="111"/>
      <c r="U74" s="112">
        <f t="shared" si="11"/>
        <v>0</v>
      </c>
      <c r="V74" s="111"/>
      <c r="W74" s="112">
        <f t="shared" si="12"/>
        <v>0</v>
      </c>
      <c r="X74" s="111"/>
      <c r="Y74" s="112">
        <f t="shared" si="13"/>
        <v>0</v>
      </c>
      <c r="Z74" s="111"/>
      <c r="AA74" s="112">
        <f t="shared" si="14"/>
        <v>0</v>
      </c>
      <c r="AB74" s="111"/>
      <c r="AC74" s="112">
        <f t="shared" si="15"/>
        <v>0</v>
      </c>
      <c r="AD74" s="111"/>
      <c r="AE74" s="112">
        <f t="shared" si="16"/>
        <v>0</v>
      </c>
      <c r="AF74" s="111"/>
      <c r="AG74" s="112">
        <f t="shared" si="17"/>
        <v>0</v>
      </c>
      <c r="AH74" s="111"/>
      <c r="AI74" s="112">
        <f t="shared" si="18"/>
        <v>0</v>
      </c>
      <c r="AJ74" s="111"/>
      <c r="AK74" s="112">
        <f t="shared" si="19"/>
        <v>0</v>
      </c>
      <c r="AL74" s="111"/>
      <c r="AM74" s="112">
        <f t="shared" si="20"/>
        <v>0</v>
      </c>
      <c r="AN74" s="111"/>
      <c r="AO74" s="112">
        <f t="shared" si="21"/>
        <v>0</v>
      </c>
      <c r="AP74" s="111"/>
      <c r="AQ74" s="112">
        <f t="shared" si="22"/>
        <v>0</v>
      </c>
      <c r="AR74" s="111"/>
      <c r="AS74" s="112">
        <f t="shared" si="23"/>
        <v>0</v>
      </c>
      <c r="AT74" s="5">
        <f t="shared" si="24"/>
        <v>0</v>
      </c>
      <c r="AU74" s="105">
        <f t="shared" si="1"/>
        <v>0</v>
      </c>
      <c r="AV74" s="10">
        <f t="shared" si="25"/>
        <v>2</v>
      </c>
      <c r="AW74" s="5">
        <f t="shared" si="26"/>
        <v>0</v>
      </c>
      <c r="AX74" s="208" t="str">
        <f t="shared" si="2"/>
        <v/>
      </c>
      <c r="AY74" s="208" t="str">
        <f t="shared" si="3"/>
        <v/>
      </c>
      <c r="AZ74" s="211"/>
      <c r="BA74" s="150">
        <f t="shared" si="27"/>
        <v>0</v>
      </c>
      <c r="BB74" s="61">
        <f t="shared" si="28"/>
        <v>0</v>
      </c>
      <c r="BC74" s="131">
        <f t="shared" si="29"/>
        <v>0</v>
      </c>
      <c r="BD74" s="61">
        <f t="shared" si="30"/>
        <v>0</v>
      </c>
      <c r="BE74" s="131">
        <f t="shared" si="31"/>
        <v>0</v>
      </c>
      <c r="BF74" s="61">
        <f t="shared" si="32"/>
        <v>0</v>
      </c>
      <c r="BG74" s="131">
        <f t="shared" si="33"/>
        <v>0</v>
      </c>
      <c r="BH74" s="151">
        <f t="shared" si="34"/>
        <v>0</v>
      </c>
      <c r="BI74" s="83"/>
      <c r="BJ74" s="55"/>
      <c r="BK74" s="55"/>
      <c r="BL74" s="55"/>
      <c r="BM74" s="55"/>
      <c r="BN74" s="12"/>
      <c r="CD74" s="56"/>
      <c r="CE74" s="413"/>
      <c r="CF74" s="413"/>
      <c r="CG74" s="413"/>
    </row>
    <row r="75" spans="1:85" ht="12.75" customHeight="1" x14ac:dyDescent="0.2">
      <c r="A75" s="3"/>
      <c r="B75" s="5">
        <f t="shared" si="35"/>
        <v>17</v>
      </c>
      <c r="C75" s="410" t="s">
        <v>249</v>
      </c>
      <c r="D75" s="411" t="s">
        <v>249</v>
      </c>
      <c r="E75" s="13"/>
      <c r="F75" s="111"/>
      <c r="G75" s="112">
        <f t="shared" si="4"/>
        <v>0</v>
      </c>
      <c r="H75" s="111"/>
      <c r="I75" s="112">
        <f t="shared" si="5"/>
        <v>0</v>
      </c>
      <c r="J75" s="111"/>
      <c r="K75" s="112">
        <f t="shared" si="6"/>
        <v>0</v>
      </c>
      <c r="L75" s="111"/>
      <c r="M75" s="112">
        <f t="shared" si="7"/>
        <v>0</v>
      </c>
      <c r="N75" s="111"/>
      <c r="O75" s="112">
        <f t="shared" si="8"/>
        <v>0</v>
      </c>
      <c r="P75" s="111"/>
      <c r="Q75" s="112">
        <f t="shared" si="9"/>
        <v>0</v>
      </c>
      <c r="R75" s="111"/>
      <c r="S75" s="112">
        <f t="shared" si="10"/>
        <v>0</v>
      </c>
      <c r="T75" s="111"/>
      <c r="U75" s="112">
        <f t="shared" si="11"/>
        <v>0</v>
      </c>
      <c r="V75" s="111"/>
      <c r="W75" s="112">
        <f t="shared" si="12"/>
        <v>0</v>
      </c>
      <c r="X75" s="111"/>
      <c r="Y75" s="112">
        <f t="shared" si="13"/>
        <v>0</v>
      </c>
      <c r="Z75" s="111"/>
      <c r="AA75" s="112">
        <f t="shared" si="14"/>
        <v>0</v>
      </c>
      <c r="AB75" s="111"/>
      <c r="AC75" s="112">
        <f t="shared" si="15"/>
        <v>0</v>
      </c>
      <c r="AD75" s="111"/>
      <c r="AE75" s="112">
        <f t="shared" si="16"/>
        <v>0</v>
      </c>
      <c r="AF75" s="111"/>
      <c r="AG75" s="112">
        <f t="shared" si="17"/>
        <v>0</v>
      </c>
      <c r="AH75" s="111"/>
      <c r="AI75" s="112">
        <f t="shared" si="18"/>
        <v>0</v>
      </c>
      <c r="AJ75" s="111"/>
      <c r="AK75" s="112">
        <f t="shared" si="19"/>
        <v>0</v>
      </c>
      <c r="AL75" s="111"/>
      <c r="AM75" s="112">
        <f t="shared" si="20"/>
        <v>0</v>
      </c>
      <c r="AN75" s="111"/>
      <c r="AO75" s="112">
        <f t="shared" si="21"/>
        <v>0</v>
      </c>
      <c r="AP75" s="111"/>
      <c r="AQ75" s="112">
        <f t="shared" si="22"/>
        <v>0</v>
      </c>
      <c r="AR75" s="111"/>
      <c r="AS75" s="112">
        <f t="shared" si="23"/>
        <v>0</v>
      </c>
      <c r="AT75" s="5">
        <f t="shared" si="24"/>
        <v>0</v>
      </c>
      <c r="AU75" s="105">
        <f t="shared" si="1"/>
        <v>0</v>
      </c>
      <c r="AV75" s="10">
        <f t="shared" si="25"/>
        <v>2</v>
      </c>
      <c r="AW75" s="5">
        <f t="shared" si="26"/>
        <v>0</v>
      </c>
      <c r="AX75" s="208" t="str">
        <f t="shared" si="2"/>
        <v/>
      </c>
      <c r="AY75" s="208" t="str">
        <f t="shared" si="3"/>
        <v/>
      </c>
      <c r="AZ75" s="211"/>
      <c r="BA75" s="150">
        <f t="shared" si="27"/>
        <v>0</v>
      </c>
      <c r="BB75" s="61">
        <f t="shared" si="28"/>
        <v>0</v>
      </c>
      <c r="BC75" s="131">
        <f t="shared" si="29"/>
        <v>0</v>
      </c>
      <c r="BD75" s="61">
        <f t="shared" si="30"/>
        <v>0</v>
      </c>
      <c r="BE75" s="131">
        <f t="shared" si="31"/>
        <v>0</v>
      </c>
      <c r="BF75" s="61">
        <f t="shared" si="32"/>
        <v>0</v>
      </c>
      <c r="BG75" s="131">
        <f t="shared" si="33"/>
        <v>0</v>
      </c>
      <c r="BH75" s="151">
        <f t="shared" si="34"/>
        <v>0</v>
      </c>
      <c r="BI75" s="83"/>
      <c r="BJ75" s="55"/>
      <c r="BK75" s="55"/>
      <c r="BL75" s="55"/>
      <c r="BM75" s="55"/>
      <c r="BN75" s="12"/>
      <c r="CD75" s="56"/>
      <c r="CE75" s="413"/>
      <c r="CF75" s="413"/>
      <c r="CG75" s="413"/>
    </row>
    <row r="76" spans="1:85" ht="12.75" customHeight="1" x14ac:dyDescent="0.2">
      <c r="A76" s="3"/>
      <c r="B76" s="5">
        <f t="shared" si="35"/>
        <v>18</v>
      </c>
      <c r="C76" s="410" t="s">
        <v>250</v>
      </c>
      <c r="D76" s="411" t="s">
        <v>250</v>
      </c>
      <c r="E76" s="13"/>
      <c r="F76" s="111"/>
      <c r="G76" s="112">
        <f t="shared" si="4"/>
        <v>0</v>
      </c>
      <c r="H76" s="111"/>
      <c r="I76" s="112">
        <f t="shared" si="5"/>
        <v>0</v>
      </c>
      <c r="J76" s="111"/>
      <c r="K76" s="112">
        <f t="shared" si="6"/>
        <v>0</v>
      </c>
      <c r="L76" s="111"/>
      <c r="M76" s="112">
        <f t="shared" si="7"/>
        <v>0</v>
      </c>
      <c r="N76" s="111"/>
      <c r="O76" s="112">
        <f t="shared" si="8"/>
        <v>0</v>
      </c>
      <c r="P76" s="111"/>
      <c r="Q76" s="112">
        <f t="shared" si="9"/>
        <v>0</v>
      </c>
      <c r="R76" s="111"/>
      <c r="S76" s="112">
        <f t="shared" si="10"/>
        <v>0</v>
      </c>
      <c r="T76" s="111"/>
      <c r="U76" s="112">
        <f t="shared" si="11"/>
        <v>0</v>
      </c>
      <c r="V76" s="111"/>
      <c r="W76" s="112">
        <f t="shared" si="12"/>
        <v>0</v>
      </c>
      <c r="X76" s="111"/>
      <c r="Y76" s="112">
        <f t="shared" si="13"/>
        <v>0</v>
      </c>
      <c r="Z76" s="111"/>
      <c r="AA76" s="112">
        <f t="shared" si="14"/>
        <v>0</v>
      </c>
      <c r="AB76" s="111"/>
      <c r="AC76" s="112">
        <f t="shared" si="15"/>
        <v>0</v>
      </c>
      <c r="AD76" s="111"/>
      <c r="AE76" s="112">
        <f t="shared" si="16"/>
        <v>0</v>
      </c>
      <c r="AF76" s="111"/>
      <c r="AG76" s="112">
        <f t="shared" si="17"/>
        <v>0</v>
      </c>
      <c r="AH76" s="111"/>
      <c r="AI76" s="112">
        <f t="shared" si="18"/>
        <v>0</v>
      </c>
      <c r="AJ76" s="111"/>
      <c r="AK76" s="112">
        <f t="shared" si="19"/>
        <v>0</v>
      </c>
      <c r="AL76" s="111"/>
      <c r="AM76" s="112">
        <f t="shared" si="20"/>
        <v>0</v>
      </c>
      <c r="AN76" s="111"/>
      <c r="AO76" s="112">
        <f t="shared" si="21"/>
        <v>0</v>
      </c>
      <c r="AP76" s="111"/>
      <c r="AQ76" s="112">
        <f t="shared" si="22"/>
        <v>0</v>
      </c>
      <c r="AR76" s="111"/>
      <c r="AS76" s="112">
        <f t="shared" si="23"/>
        <v>0</v>
      </c>
      <c r="AT76" s="5">
        <f t="shared" si="24"/>
        <v>0</v>
      </c>
      <c r="AU76" s="105">
        <f t="shared" si="1"/>
        <v>0</v>
      </c>
      <c r="AV76" s="10">
        <f t="shared" si="25"/>
        <v>2</v>
      </c>
      <c r="AW76" s="5">
        <f t="shared" si="26"/>
        <v>0</v>
      </c>
      <c r="AX76" s="208" t="str">
        <f t="shared" si="2"/>
        <v/>
      </c>
      <c r="AY76" s="208" t="str">
        <f t="shared" si="3"/>
        <v/>
      </c>
      <c r="AZ76" s="211"/>
      <c r="BA76" s="150">
        <f t="shared" si="27"/>
        <v>0</v>
      </c>
      <c r="BB76" s="61">
        <f t="shared" si="28"/>
        <v>0</v>
      </c>
      <c r="BC76" s="131">
        <f t="shared" si="29"/>
        <v>0</v>
      </c>
      <c r="BD76" s="61">
        <f t="shared" si="30"/>
        <v>0</v>
      </c>
      <c r="BE76" s="131">
        <f t="shared" si="31"/>
        <v>0</v>
      </c>
      <c r="BF76" s="61">
        <f t="shared" si="32"/>
        <v>0</v>
      </c>
      <c r="BG76" s="131">
        <f t="shared" si="33"/>
        <v>0</v>
      </c>
      <c r="BH76" s="151">
        <f t="shared" si="34"/>
        <v>0</v>
      </c>
      <c r="BI76" s="83"/>
      <c r="BJ76" s="55"/>
      <c r="BK76" s="55"/>
      <c r="BL76" s="55"/>
      <c r="BM76" s="55"/>
      <c r="BN76" s="12"/>
      <c r="CD76" s="56"/>
      <c r="CE76" s="413"/>
      <c r="CF76" s="413"/>
      <c r="CG76" s="413"/>
    </row>
    <row r="77" spans="1:85" ht="12.75" customHeight="1" x14ac:dyDescent="0.2">
      <c r="A77" s="3"/>
      <c r="B77" s="5">
        <f t="shared" si="35"/>
        <v>19</v>
      </c>
      <c r="C77" s="410" t="s">
        <v>251</v>
      </c>
      <c r="D77" s="411" t="s">
        <v>251</v>
      </c>
      <c r="E77" s="13"/>
      <c r="F77" s="111"/>
      <c r="G77" s="112">
        <f t="shared" si="4"/>
        <v>0</v>
      </c>
      <c r="H77" s="111"/>
      <c r="I77" s="112">
        <f t="shared" si="5"/>
        <v>0</v>
      </c>
      <c r="J77" s="111"/>
      <c r="K77" s="112">
        <f t="shared" si="6"/>
        <v>0</v>
      </c>
      <c r="L77" s="111"/>
      <c r="M77" s="112">
        <f t="shared" si="7"/>
        <v>0</v>
      </c>
      <c r="N77" s="111"/>
      <c r="O77" s="112">
        <f t="shared" si="8"/>
        <v>0</v>
      </c>
      <c r="P77" s="111"/>
      <c r="Q77" s="112">
        <f t="shared" si="9"/>
        <v>0</v>
      </c>
      <c r="R77" s="111"/>
      <c r="S77" s="112">
        <f t="shared" si="10"/>
        <v>0</v>
      </c>
      <c r="T77" s="111"/>
      <c r="U77" s="112">
        <f t="shared" si="11"/>
        <v>0</v>
      </c>
      <c r="V77" s="111"/>
      <c r="W77" s="112">
        <f t="shared" si="12"/>
        <v>0</v>
      </c>
      <c r="X77" s="111"/>
      <c r="Y77" s="112">
        <f t="shared" si="13"/>
        <v>0</v>
      </c>
      <c r="Z77" s="111"/>
      <c r="AA77" s="112">
        <f t="shared" si="14"/>
        <v>0</v>
      </c>
      <c r="AB77" s="111"/>
      <c r="AC77" s="112">
        <f t="shared" si="15"/>
        <v>0</v>
      </c>
      <c r="AD77" s="111"/>
      <c r="AE77" s="112">
        <f t="shared" si="16"/>
        <v>0</v>
      </c>
      <c r="AF77" s="111"/>
      <c r="AG77" s="112">
        <f t="shared" si="17"/>
        <v>0</v>
      </c>
      <c r="AH77" s="111"/>
      <c r="AI77" s="112">
        <f t="shared" si="18"/>
        <v>0</v>
      </c>
      <c r="AJ77" s="111"/>
      <c r="AK77" s="112">
        <f t="shared" si="19"/>
        <v>0</v>
      </c>
      <c r="AL77" s="111"/>
      <c r="AM77" s="112">
        <f t="shared" si="20"/>
        <v>0</v>
      </c>
      <c r="AN77" s="111"/>
      <c r="AO77" s="112">
        <f t="shared" si="21"/>
        <v>0</v>
      </c>
      <c r="AP77" s="111"/>
      <c r="AQ77" s="112">
        <f t="shared" si="22"/>
        <v>0</v>
      </c>
      <c r="AR77" s="111"/>
      <c r="AS77" s="112">
        <f t="shared" si="23"/>
        <v>0</v>
      </c>
      <c r="AT77" s="5">
        <f t="shared" si="24"/>
        <v>0</v>
      </c>
      <c r="AU77" s="105">
        <f t="shared" si="1"/>
        <v>0</v>
      </c>
      <c r="AV77" s="10">
        <f t="shared" si="25"/>
        <v>2</v>
      </c>
      <c r="AW77" s="5">
        <f t="shared" si="26"/>
        <v>0</v>
      </c>
      <c r="AX77" s="208" t="str">
        <f t="shared" si="2"/>
        <v/>
      </c>
      <c r="AY77" s="208" t="str">
        <f t="shared" si="3"/>
        <v/>
      </c>
      <c r="AZ77" s="211"/>
      <c r="BA77" s="150">
        <f t="shared" si="27"/>
        <v>0</v>
      </c>
      <c r="BB77" s="61">
        <f t="shared" si="28"/>
        <v>0</v>
      </c>
      <c r="BC77" s="131">
        <f t="shared" si="29"/>
        <v>0</v>
      </c>
      <c r="BD77" s="61">
        <f t="shared" si="30"/>
        <v>0</v>
      </c>
      <c r="BE77" s="131">
        <f t="shared" si="31"/>
        <v>0</v>
      </c>
      <c r="BF77" s="61">
        <f t="shared" si="32"/>
        <v>0</v>
      </c>
      <c r="BG77" s="131">
        <f t="shared" si="33"/>
        <v>0</v>
      </c>
      <c r="BH77" s="151">
        <f t="shared" si="34"/>
        <v>0</v>
      </c>
      <c r="BI77" s="83"/>
      <c r="BJ77" s="55"/>
      <c r="BK77" s="55"/>
      <c r="BL77" s="55"/>
      <c r="BM77" s="55"/>
      <c r="BN77" s="12"/>
      <c r="CD77" s="56"/>
      <c r="CE77" s="413"/>
      <c r="CF77" s="413"/>
      <c r="CG77" s="413"/>
    </row>
    <row r="78" spans="1:85" ht="12.75" customHeight="1" x14ac:dyDescent="0.2">
      <c r="A78" s="3"/>
      <c r="B78" s="5">
        <f t="shared" si="35"/>
        <v>20</v>
      </c>
      <c r="C78" s="410" t="s">
        <v>252</v>
      </c>
      <c r="D78" s="411" t="s">
        <v>252</v>
      </c>
      <c r="E78" s="13"/>
      <c r="F78" s="111"/>
      <c r="G78" s="112">
        <f t="shared" si="4"/>
        <v>0</v>
      </c>
      <c r="H78" s="111"/>
      <c r="I78" s="112">
        <f t="shared" si="5"/>
        <v>0</v>
      </c>
      <c r="J78" s="111"/>
      <c r="K78" s="112">
        <f t="shared" si="6"/>
        <v>0</v>
      </c>
      <c r="L78" s="111"/>
      <c r="M78" s="112">
        <f t="shared" si="7"/>
        <v>0</v>
      </c>
      <c r="N78" s="111"/>
      <c r="O78" s="112">
        <f t="shared" si="8"/>
        <v>0</v>
      </c>
      <c r="P78" s="111"/>
      <c r="Q78" s="112">
        <f t="shared" si="9"/>
        <v>0</v>
      </c>
      <c r="R78" s="111"/>
      <c r="S78" s="112">
        <f t="shared" si="10"/>
        <v>0</v>
      </c>
      <c r="T78" s="111"/>
      <c r="U78" s="112">
        <f t="shared" si="11"/>
        <v>0</v>
      </c>
      <c r="V78" s="111"/>
      <c r="W78" s="112">
        <f t="shared" si="12"/>
        <v>0</v>
      </c>
      <c r="X78" s="111"/>
      <c r="Y78" s="112">
        <f t="shared" si="13"/>
        <v>0</v>
      </c>
      <c r="Z78" s="111"/>
      <c r="AA78" s="112">
        <f t="shared" si="14"/>
        <v>0</v>
      </c>
      <c r="AB78" s="111"/>
      <c r="AC78" s="112">
        <f t="shared" si="15"/>
        <v>0</v>
      </c>
      <c r="AD78" s="111"/>
      <c r="AE78" s="112">
        <f t="shared" si="16"/>
        <v>0</v>
      </c>
      <c r="AF78" s="111"/>
      <c r="AG78" s="112">
        <f t="shared" si="17"/>
        <v>0</v>
      </c>
      <c r="AH78" s="111"/>
      <c r="AI78" s="112">
        <f t="shared" si="18"/>
        <v>0</v>
      </c>
      <c r="AJ78" s="111"/>
      <c r="AK78" s="112">
        <f t="shared" si="19"/>
        <v>0</v>
      </c>
      <c r="AL78" s="111"/>
      <c r="AM78" s="112">
        <f t="shared" si="20"/>
        <v>0</v>
      </c>
      <c r="AN78" s="111"/>
      <c r="AO78" s="112">
        <f t="shared" si="21"/>
        <v>0</v>
      </c>
      <c r="AP78" s="111"/>
      <c r="AQ78" s="112">
        <f t="shared" si="22"/>
        <v>0</v>
      </c>
      <c r="AR78" s="111"/>
      <c r="AS78" s="112">
        <f t="shared" si="23"/>
        <v>0</v>
      </c>
      <c r="AT78" s="5">
        <f t="shared" si="24"/>
        <v>0</v>
      </c>
      <c r="AU78" s="105">
        <f t="shared" si="1"/>
        <v>0</v>
      </c>
      <c r="AV78" s="10">
        <f t="shared" si="25"/>
        <v>2</v>
      </c>
      <c r="AW78" s="5">
        <f t="shared" si="26"/>
        <v>0</v>
      </c>
      <c r="AX78" s="208" t="str">
        <f t="shared" si="2"/>
        <v/>
      </c>
      <c r="AY78" s="208" t="str">
        <f t="shared" si="3"/>
        <v/>
      </c>
      <c r="AZ78" s="211"/>
      <c r="BA78" s="150">
        <f t="shared" si="27"/>
        <v>0</v>
      </c>
      <c r="BB78" s="61">
        <f t="shared" si="28"/>
        <v>0</v>
      </c>
      <c r="BC78" s="131">
        <f t="shared" si="29"/>
        <v>0</v>
      </c>
      <c r="BD78" s="61">
        <f t="shared" si="30"/>
        <v>0</v>
      </c>
      <c r="BE78" s="131">
        <f t="shared" si="31"/>
        <v>0</v>
      </c>
      <c r="BF78" s="61">
        <f t="shared" si="32"/>
        <v>0</v>
      </c>
      <c r="BG78" s="131">
        <f t="shared" si="33"/>
        <v>0</v>
      </c>
      <c r="BH78" s="151">
        <f t="shared" si="34"/>
        <v>0</v>
      </c>
      <c r="BI78" s="83"/>
      <c r="BJ78" s="55"/>
      <c r="BK78" s="55"/>
      <c r="BL78" s="55"/>
      <c r="BM78" s="55"/>
      <c r="BN78" s="12"/>
      <c r="CD78" s="56"/>
      <c r="CE78" s="413"/>
      <c r="CF78" s="413"/>
      <c r="CG78" s="413"/>
    </row>
    <row r="79" spans="1:85" ht="12.75" customHeight="1" x14ac:dyDescent="0.2">
      <c r="A79" s="3"/>
      <c r="B79" s="5">
        <f t="shared" si="35"/>
        <v>21</v>
      </c>
      <c r="C79" s="410" t="s">
        <v>253</v>
      </c>
      <c r="D79" s="411" t="s">
        <v>253</v>
      </c>
      <c r="E79" s="13"/>
      <c r="F79" s="111"/>
      <c r="G79" s="112">
        <f t="shared" si="4"/>
        <v>0</v>
      </c>
      <c r="H79" s="111"/>
      <c r="I79" s="112">
        <f t="shared" si="5"/>
        <v>0</v>
      </c>
      <c r="J79" s="111"/>
      <c r="K79" s="112">
        <f t="shared" si="6"/>
        <v>0</v>
      </c>
      <c r="L79" s="111"/>
      <c r="M79" s="112">
        <f t="shared" si="7"/>
        <v>0</v>
      </c>
      <c r="N79" s="111"/>
      <c r="O79" s="112">
        <f t="shared" si="8"/>
        <v>0</v>
      </c>
      <c r="P79" s="111"/>
      <c r="Q79" s="112">
        <f t="shared" si="9"/>
        <v>0</v>
      </c>
      <c r="R79" s="111"/>
      <c r="S79" s="112">
        <f t="shared" si="10"/>
        <v>0</v>
      </c>
      <c r="T79" s="111"/>
      <c r="U79" s="112">
        <f t="shared" si="11"/>
        <v>0</v>
      </c>
      <c r="V79" s="111"/>
      <c r="W79" s="112">
        <f t="shared" si="12"/>
        <v>0</v>
      </c>
      <c r="X79" s="111"/>
      <c r="Y79" s="112">
        <f t="shared" si="13"/>
        <v>0</v>
      </c>
      <c r="Z79" s="111"/>
      <c r="AA79" s="112">
        <f t="shared" si="14"/>
        <v>0</v>
      </c>
      <c r="AB79" s="111"/>
      <c r="AC79" s="112">
        <f t="shared" si="15"/>
        <v>0</v>
      </c>
      <c r="AD79" s="111"/>
      <c r="AE79" s="112">
        <f t="shared" si="16"/>
        <v>0</v>
      </c>
      <c r="AF79" s="111"/>
      <c r="AG79" s="112">
        <f t="shared" si="17"/>
        <v>0</v>
      </c>
      <c r="AH79" s="111"/>
      <c r="AI79" s="112">
        <f t="shared" si="18"/>
        <v>0</v>
      </c>
      <c r="AJ79" s="111"/>
      <c r="AK79" s="112">
        <f t="shared" si="19"/>
        <v>0</v>
      </c>
      <c r="AL79" s="111"/>
      <c r="AM79" s="112">
        <f t="shared" si="20"/>
        <v>0</v>
      </c>
      <c r="AN79" s="111"/>
      <c r="AO79" s="112">
        <f t="shared" si="21"/>
        <v>0</v>
      </c>
      <c r="AP79" s="111"/>
      <c r="AQ79" s="112">
        <f t="shared" si="22"/>
        <v>0</v>
      </c>
      <c r="AR79" s="111"/>
      <c r="AS79" s="112">
        <f t="shared" si="23"/>
        <v>0</v>
      </c>
      <c r="AT79" s="5">
        <f t="shared" si="24"/>
        <v>0</v>
      </c>
      <c r="AU79" s="105">
        <f t="shared" si="1"/>
        <v>0</v>
      </c>
      <c r="AV79" s="10">
        <f t="shared" si="25"/>
        <v>2</v>
      </c>
      <c r="AW79" s="5">
        <f t="shared" si="26"/>
        <v>0</v>
      </c>
      <c r="AX79" s="208" t="str">
        <f t="shared" si="2"/>
        <v/>
      </c>
      <c r="AY79" s="208" t="str">
        <f t="shared" si="3"/>
        <v/>
      </c>
      <c r="AZ79" s="211"/>
      <c r="BA79" s="150">
        <f t="shared" si="27"/>
        <v>0</v>
      </c>
      <c r="BB79" s="61">
        <f t="shared" si="28"/>
        <v>0</v>
      </c>
      <c r="BC79" s="131">
        <f t="shared" si="29"/>
        <v>0</v>
      </c>
      <c r="BD79" s="61">
        <f t="shared" si="30"/>
        <v>0</v>
      </c>
      <c r="BE79" s="131">
        <f t="shared" si="31"/>
        <v>0</v>
      </c>
      <c r="BF79" s="61">
        <f t="shared" si="32"/>
        <v>0</v>
      </c>
      <c r="BG79" s="131">
        <f t="shared" si="33"/>
        <v>0</v>
      </c>
      <c r="BH79" s="151">
        <f t="shared" si="34"/>
        <v>0</v>
      </c>
      <c r="BI79" s="83"/>
      <c r="BJ79" s="55"/>
      <c r="BK79" s="55"/>
      <c r="BL79" s="55"/>
      <c r="BM79" s="55"/>
      <c r="BN79" s="12"/>
      <c r="CD79" s="52"/>
      <c r="CE79" s="413"/>
      <c r="CF79" s="413"/>
      <c r="CG79" s="413"/>
    </row>
    <row r="80" spans="1:85" ht="12.75" customHeight="1" x14ac:dyDescent="0.2">
      <c r="A80" s="3"/>
      <c r="B80" s="5">
        <f t="shared" si="35"/>
        <v>22</v>
      </c>
      <c r="C80" s="410" t="s">
        <v>254</v>
      </c>
      <c r="D80" s="411" t="s">
        <v>254</v>
      </c>
      <c r="E80" s="13"/>
      <c r="F80" s="111"/>
      <c r="G80" s="112">
        <f t="shared" si="4"/>
        <v>0</v>
      </c>
      <c r="H80" s="111"/>
      <c r="I80" s="112">
        <f t="shared" si="5"/>
        <v>0</v>
      </c>
      <c r="J80" s="111"/>
      <c r="K80" s="112">
        <f t="shared" si="6"/>
        <v>0</v>
      </c>
      <c r="L80" s="111"/>
      <c r="M80" s="112">
        <f t="shared" si="7"/>
        <v>0</v>
      </c>
      <c r="N80" s="111"/>
      <c r="O80" s="112">
        <f t="shared" si="8"/>
        <v>0</v>
      </c>
      <c r="P80" s="111"/>
      <c r="Q80" s="112">
        <f t="shared" si="9"/>
        <v>0</v>
      </c>
      <c r="R80" s="111"/>
      <c r="S80" s="112">
        <f t="shared" si="10"/>
        <v>0</v>
      </c>
      <c r="T80" s="111"/>
      <c r="U80" s="112">
        <f t="shared" si="11"/>
        <v>0</v>
      </c>
      <c r="V80" s="111"/>
      <c r="W80" s="112">
        <f t="shared" si="12"/>
        <v>0</v>
      </c>
      <c r="X80" s="111"/>
      <c r="Y80" s="112">
        <f t="shared" si="13"/>
        <v>0</v>
      </c>
      <c r="Z80" s="111"/>
      <c r="AA80" s="112">
        <f t="shared" si="14"/>
        <v>0</v>
      </c>
      <c r="AB80" s="111"/>
      <c r="AC80" s="112">
        <f t="shared" si="15"/>
        <v>0</v>
      </c>
      <c r="AD80" s="111"/>
      <c r="AE80" s="112">
        <f t="shared" si="16"/>
        <v>0</v>
      </c>
      <c r="AF80" s="111"/>
      <c r="AG80" s="112">
        <f t="shared" si="17"/>
        <v>0</v>
      </c>
      <c r="AH80" s="111"/>
      <c r="AI80" s="112">
        <f t="shared" si="18"/>
        <v>0</v>
      </c>
      <c r="AJ80" s="111"/>
      <c r="AK80" s="112">
        <f t="shared" si="19"/>
        <v>0</v>
      </c>
      <c r="AL80" s="111"/>
      <c r="AM80" s="112">
        <f t="shared" si="20"/>
        <v>0</v>
      </c>
      <c r="AN80" s="111"/>
      <c r="AO80" s="112">
        <f t="shared" si="21"/>
        <v>0</v>
      </c>
      <c r="AP80" s="111"/>
      <c r="AQ80" s="112">
        <f t="shared" si="22"/>
        <v>0</v>
      </c>
      <c r="AR80" s="111"/>
      <c r="AS80" s="112">
        <f t="shared" si="23"/>
        <v>0</v>
      </c>
      <c r="AT80" s="5">
        <f t="shared" si="24"/>
        <v>0</v>
      </c>
      <c r="AU80" s="105">
        <f t="shared" si="1"/>
        <v>0</v>
      </c>
      <c r="AV80" s="10">
        <f t="shared" si="25"/>
        <v>2</v>
      </c>
      <c r="AW80" s="5">
        <f t="shared" si="26"/>
        <v>0</v>
      </c>
      <c r="AX80" s="208" t="str">
        <f t="shared" si="2"/>
        <v/>
      </c>
      <c r="AY80" s="208" t="str">
        <f t="shared" si="3"/>
        <v/>
      </c>
      <c r="AZ80" s="211"/>
      <c r="BA80" s="150">
        <f t="shared" si="27"/>
        <v>0</v>
      </c>
      <c r="BB80" s="61">
        <f t="shared" si="28"/>
        <v>0</v>
      </c>
      <c r="BC80" s="131">
        <f t="shared" si="29"/>
        <v>0</v>
      </c>
      <c r="BD80" s="61">
        <f t="shared" si="30"/>
        <v>0</v>
      </c>
      <c r="BE80" s="131">
        <f t="shared" si="31"/>
        <v>0</v>
      </c>
      <c r="BF80" s="61">
        <f t="shared" si="32"/>
        <v>0</v>
      </c>
      <c r="BG80" s="131">
        <f t="shared" si="33"/>
        <v>0</v>
      </c>
      <c r="BH80" s="151">
        <f t="shared" si="34"/>
        <v>0</v>
      </c>
      <c r="BI80" s="83"/>
      <c r="BJ80" s="55"/>
      <c r="BK80" s="55"/>
      <c r="BL80" s="55"/>
      <c r="BM80" s="55"/>
      <c r="BN80" s="12"/>
    </row>
    <row r="81" spans="1:86" ht="12.75" customHeight="1" x14ac:dyDescent="0.2">
      <c r="A81" s="3"/>
      <c r="B81" s="5">
        <f t="shared" si="35"/>
        <v>23</v>
      </c>
      <c r="C81" s="410" t="s">
        <v>255</v>
      </c>
      <c r="D81" s="411" t="s">
        <v>255</v>
      </c>
      <c r="E81" s="13"/>
      <c r="F81" s="111"/>
      <c r="G81" s="112">
        <f t="shared" si="4"/>
        <v>0</v>
      </c>
      <c r="H81" s="111"/>
      <c r="I81" s="112">
        <f t="shared" si="5"/>
        <v>0</v>
      </c>
      <c r="J81" s="111"/>
      <c r="K81" s="112">
        <f t="shared" si="6"/>
        <v>0</v>
      </c>
      <c r="L81" s="111"/>
      <c r="M81" s="112">
        <f t="shared" si="7"/>
        <v>0</v>
      </c>
      <c r="N81" s="111"/>
      <c r="O81" s="112">
        <f t="shared" si="8"/>
        <v>0</v>
      </c>
      <c r="P81" s="111"/>
      <c r="Q81" s="112">
        <f t="shared" si="9"/>
        <v>0</v>
      </c>
      <c r="R81" s="111"/>
      <c r="S81" s="112">
        <f t="shared" si="10"/>
        <v>0</v>
      </c>
      <c r="T81" s="111"/>
      <c r="U81" s="112">
        <f t="shared" si="11"/>
        <v>0</v>
      </c>
      <c r="V81" s="111"/>
      <c r="W81" s="112">
        <f t="shared" si="12"/>
        <v>0</v>
      </c>
      <c r="X81" s="111"/>
      <c r="Y81" s="112">
        <f t="shared" si="13"/>
        <v>0</v>
      </c>
      <c r="Z81" s="111"/>
      <c r="AA81" s="112">
        <f t="shared" si="14"/>
        <v>0</v>
      </c>
      <c r="AB81" s="111"/>
      <c r="AC81" s="112">
        <f t="shared" si="15"/>
        <v>0</v>
      </c>
      <c r="AD81" s="111"/>
      <c r="AE81" s="112">
        <f t="shared" si="16"/>
        <v>0</v>
      </c>
      <c r="AF81" s="111"/>
      <c r="AG81" s="112">
        <f t="shared" si="17"/>
        <v>0</v>
      </c>
      <c r="AH81" s="111"/>
      <c r="AI81" s="112">
        <f t="shared" si="18"/>
        <v>0</v>
      </c>
      <c r="AJ81" s="111"/>
      <c r="AK81" s="112">
        <f t="shared" si="19"/>
        <v>0</v>
      </c>
      <c r="AL81" s="111"/>
      <c r="AM81" s="112">
        <f t="shared" si="20"/>
        <v>0</v>
      </c>
      <c r="AN81" s="111"/>
      <c r="AO81" s="112">
        <f t="shared" si="21"/>
        <v>0</v>
      </c>
      <c r="AP81" s="111"/>
      <c r="AQ81" s="112">
        <f t="shared" si="22"/>
        <v>0</v>
      </c>
      <c r="AR81" s="111"/>
      <c r="AS81" s="112">
        <f t="shared" si="23"/>
        <v>0</v>
      </c>
      <c r="AT81" s="5">
        <f t="shared" si="24"/>
        <v>0</v>
      </c>
      <c r="AU81" s="105">
        <f t="shared" si="1"/>
        <v>0</v>
      </c>
      <c r="AV81" s="10">
        <f t="shared" si="25"/>
        <v>2</v>
      </c>
      <c r="AW81" s="5">
        <f t="shared" si="26"/>
        <v>0</v>
      </c>
      <c r="AX81" s="208" t="str">
        <f t="shared" si="2"/>
        <v/>
      </c>
      <c r="AY81" s="208" t="str">
        <f t="shared" si="3"/>
        <v/>
      </c>
      <c r="AZ81" s="211"/>
      <c r="BA81" s="150">
        <f t="shared" si="27"/>
        <v>0</v>
      </c>
      <c r="BB81" s="61">
        <f t="shared" si="28"/>
        <v>0</v>
      </c>
      <c r="BC81" s="131">
        <f t="shared" si="29"/>
        <v>0</v>
      </c>
      <c r="BD81" s="61">
        <f t="shared" si="30"/>
        <v>0</v>
      </c>
      <c r="BE81" s="131">
        <f t="shared" si="31"/>
        <v>0</v>
      </c>
      <c r="BF81" s="61">
        <f t="shared" si="32"/>
        <v>0</v>
      </c>
      <c r="BG81" s="131">
        <f t="shared" si="33"/>
        <v>0</v>
      </c>
      <c r="BH81" s="151">
        <f t="shared" si="34"/>
        <v>0</v>
      </c>
      <c r="BI81" s="83"/>
      <c r="BJ81" s="55"/>
      <c r="BK81" s="55"/>
      <c r="BL81" s="55"/>
      <c r="BM81" s="55"/>
      <c r="BN81" s="12"/>
    </row>
    <row r="82" spans="1:86" ht="12.75" customHeight="1" x14ac:dyDescent="0.2">
      <c r="A82" s="3"/>
      <c r="B82" s="5">
        <f t="shared" si="35"/>
        <v>24</v>
      </c>
      <c r="C82" s="410" t="s">
        <v>256</v>
      </c>
      <c r="D82" s="411" t="s">
        <v>256</v>
      </c>
      <c r="E82" s="13"/>
      <c r="F82" s="111"/>
      <c r="G82" s="112">
        <f t="shared" si="4"/>
        <v>0</v>
      </c>
      <c r="H82" s="111"/>
      <c r="I82" s="112">
        <f t="shared" si="5"/>
        <v>0</v>
      </c>
      <c r="J82" s="111"/>
      <c r="K82" s="112">
        <f t="shared" si="6"/>
        <v>0</v>
      </c>
      <c r="L82" s="111"/>
      <c r="M82" s="112">
        <f t="shared" si="7"/>
        <v>0</v>
      </c>
      <c r="N82" s="111"/>
      <c r="O82" s="112">
        <f t="shared" si="8"/>
        <v>0</v>
      </c>
      <c r="P82" s="111"/>
      <c r="Q82" s="112">
        <f t="shared" si="9"/>
        <v>0</v>
      </c>
      <c r="R82" s="111"/>
      <c r="S82" s="112">
        <f t="shared" si="10"/>
        <v>0</v>
      </c>
      <c r="T82" s="111"/>
      <c r="U82" s="112">
        <f t="shared" si="11"/>
        <v>0</v>
      </c>
      <c r="V82" s="111"/>
      <c r="W82" s="112">
        <f t="shared" si="12"/>
        <v>0</v>
      </c>
      <c r="X82" s="111"/>
      <c r="Y82" s="112">
        <f t="shared" si="13"/>
        <v>0</v>
      </c>
      <c r="Z82" s="111"/>
      <c r="AA82" s="112">
        <f t="shared" si="14"/>
        <v>0</v>
      </c>
      <c r="AB82" s="111"/>
      <c r="AC82" s="112">
        <f t="shared" si="15"/>
        <v>0</v>
      </c>
      <c r="AD82" s="111"/>
      <c r="AE82" s="112">
        <f t="shared" si="16"/>
        <v>0</v>
      </c>
      <c r="AF82" s="111"/>
      <c r="AG82" s="112">
        <f t="shared" si="17"/>
        <v>0</v>
      </c>
      <c r="AH82" s="111"/>
      <c r="AI82" s="112">
        <f t="shared" si="18"/>
        <v>0</v>
      </c>
      <c r="AJ82" s="111"/>
      <c r="AK82" s="112">
        <f t="shared" si="19"/>
        <v>0</v>
      </c>
      <c r="AL82" s="111"/>
      <c r="AM82" s="112">
        <f t="shared" si="20"/>
        <v>0</v>
      </c>
      <c r="AN82" s="111"/>
      <c r="AO82" s="112">
        <f t="shared" si="21"/>
        <v>0</v>
      </c>
      <c r="AP82" s="111"/>
      <c r="AQ82" s="112">
        <f t="shared" si="22"/>
        <v>0</v>
      </c>
      <c r="AR82" s="111"/>
      <c r="AS82" s="112">
        <f t="shared" si="23"/>
        <v>0</v>
      </c>
      <c r="AT82" s="5">
        <f t="shared" si="24"/>
        <v>0</v>
      </c>
      <c r="AU82" s="105">
        <f t="shared" si="1"/>
        <v>0</v>
      </c>
      <c r="AV82" s="10">
        <f t="shared" si="25"/>
        <v>2</v>
      </c>
      <c r="AW82" s="5">
        <f t="shared" si="26"/>
        <v>0</v>
      </c>
      <c r="AX82" s="208" t="str">
        <f t="shared" si="2"/>
        <v/>
      </c>
      <c r="AY82" s="208" t="str">
        <f t="shared" si="3"/>
        <v/>
      </c>
      <c r="AZ82" s="211"/>
      <c r="BA82" s="150">
        <f t="shared" si="27"/>
        <v>0</v>
      </c>
      <c r="BB82" s="61">
        <f t="shared" si="28"/>
        <v>0</v>
      </c>
      <c r="BC82" s="131">
        <f t="shared" si="29"/>
        <v>0</v>
      </c>
      <c r="BD82" s="61">
        <f t="shared" si="30"/>
        <v>0</v>
      </c>
      <c r="BE82" s="131">
        <f t="shared" si="31"/>
        <v>0</v>
      </c>
      <c r="BF82" s="61">
        <f t="shared" si="32"/>
        <v>0</v>
      </c>
      <c r="BG82" s="131">
        <f t="shared" si="33"/>
        <v>0</v>
      </c>
      <c r="BH82" s="151">
        <f t="shared" si="34"/>
        <v>0</v>
      </c>
      <c r="BI82" s="83"/>
      <c r="BJ82" s="55"/>
      <c r="BK82" s="55"/>
      <c r="BL82" s="55"/>
      <c r="BM82" s="55"/>
      <c r="BN82" s="12"/>
    </row>
    <row r="83" spans="1:86" ht="12.75" customHeight="1" x14ac:dyDescent="0.2">
      <c r="A83" s="3"/>
      <c r="B83" s="5">
        <f t="shared" si="35"/>
        <v>25</v>
      </c>
      <c r="C83" s="410" t="s">
        <v>257</v>
      </c>
      <c r="D83" s="411" t="s">
        <v>257</v>
      </c>
      <c r="E83" s="13"/>
      <c r="F83" s="111"/>
      <c r="G83" s="112">
        <f t="shared" si="4"/>
        <v>0</v>
      </c>
      <c r="H83" s="111"/>
      <c r="I83" s="112">
        <f t="shared" si="5"/>
        <v>0</v>
      </c>
      <c r="J83" s="111"/>
      <c r="K83" s="112">
        <f t="shared" si="6"/>
        <v>0</v>
      </c>
      <c r="L83" s="111"/>
      <c r="M83" s="112">
        <f t="shared" si="7"/>
        <v>0</v>
      </c>
      <c r="N83" s="111"/>
      <c r="O83" s="112">
        <f t="shared" si="8"/>
        <v>0</v>
      </c>
      <c r="P83" s="111"/>
      <c r="Q83" s="112">
        <f t="shared" si="9"/>
        <v>0</v>
      </c>
      <c r="R83" s="111"/>
      <c r="S83" s="112">
        <f t="shared" si="10"/>
        <v>0</v>
      </c>
      <c r="T83" s="111"/>
      <c r="U83" s="112">
        <f t="shared" si="11"/>
        <v>0</v>
      </c>
      <c r="V83" s="111"/>
      <c r="W83" s="112">
        <f t="shared" si="12"/>
        <v>0</v>
      </c>
      <c r="X83" s="111"/>
      <c r="Y83" s="112">
        <f t="shared" si="13"/>
        <v>0</v>
      </c>
      <c r="Z83" s="111"/>
      <c r="AA83" s="112">
        <f t="shared" si="14"/>
        <v>0</v>
      </c>
      <c r="AB83" s="111"/>
      <c r="AC83" s="112">
        <f t="shared" si="15"/>
        <v>0</v>
      </c>
      <c r="AD83" s="111"/>
      <c r="AE83" s="112">
        <f t="shared" si="16"/>
        <v>0</v>
      </c>
      <c r="AF83" s="111"/>
      <c r="AG83" s="112">
        <f t="shared" si="17"/>
        <v>0</v>
      </c>
      <c r="AH83" s="111"/>
      <c r="AI83" s="112">
        <f t="shared" si="18"/>
        <v>0</v>
      </c>
      <c r="AJ83" s="111"/>
      <c r="AK83" s="112">
        <f t="shared" si="19"/>
        <v>0</v>
      </c>
      <c r="AL83" s="111"/>
      <c r="AM83" s="112">
        <f t="shared" si="20"/>
        <v>0</v>
      </c>
      <c r="AN83" s="111"/>
      <c r="AO83" s="112">
        <f t="shared" si="21"/>
        <v>0</v>
      </c>
      <c r="AP83" s="111"/>
      <c r="AQ83" s="112">
        <f t="shared" si="22"/>
        <v>0</v>
      </c>
      <c r="AR83" s="111"/>
      <c r="AS83" s="112">
        <f t="shared" si="23"/>
        <v>0</v>
      </c>
      <c r="AT83" s="5">
        <f t="shared" si="24"/>
        <v>0</v>
      </c>
      <c r="AU83" s="105">
        <f t="shared" si="1"/>
        <v>0</v>
      </c>
      <c r="AV83" s="10">
        <f t="shared" si="25"/>
        <v>2</v>
      </c>
      <c r="AW83" s="5">
        <f t="shared" si="26"/>
        <v>0</v>
      </c>
      <c r="AX83" s="208" t="str">
        <f t="shared" si="2"/>
        <v/>
      </c>
      <c r="AY83" s="208" t="str">
        <f t="shared" si="3"/>
        <v/>
      </c>
      <c r="AZ83" s="211"/>
      <c r="BA83" s="150">
        <f t="shared" si="27"/>
        <v>0</v>
      </c>
      <c r="BB83" s="61">
        <f t="shared" si="28"/>
        <v>0</v>
      </c>
      <c r="BC83" s="131">
        <f t="shared" si="29"/>
        <v>0</v>
      </c>
      <c r="BD83" s="61">
        <f t="shared" si="30"/>
        <v>0</v>
      </c>
      <c r="BE83" s="131">
        <f t="shared" si="31"/>
        <v>0</v>
      </c>
      <c r="BF83" s="61">
        <f t="shared" si="32"/>
        <v>0</v>
      </c>
      <c r="BG83" s="131">
        <f t="shared" si="33"/>
        <v>0</v>
      </c>
      <c r="BH83" s="151">
        <f t="shared" si="34"/>
        <v>0</v>
      </c>
      <c r="BI83" s="83"/>
      <c r="BJ83" s="55"/>
      <c r="BK83" s="55"/>
      <c r="BL83" s="55"/>
      <c r="BM83" s="55"/>
      <c r="BN83" s="12"/>
    </row>
    <row r="84" spans="1:86" ht="12.75" customHeight="1" x14ac:dyDescent="0.2">
      <c r="A84" s="3"/>
      <c r="B84" s="5">
        <f t="shared" si="35"/>
        <v>26</v>
      </c>
      <c r="C84" s="410" t="s">
        <v>258</v>
      </c>
      <c r="D84" s="411" t="s">
        <v>258</v>
      </c>
      <c r="E84" s="13"/>
      <c r="F84" s="111"/>
      <c r="G84" s="112">
        <f t="shared" si="4"/>
        <v>0</v>
      </c>
      <c r="H84" s="111"/>
      <c r="I84" s="112">
        <f t="shared" si="5"/>
        <v>0</v>
      </c>
      <c r="J84" s="111"/>
      <c r="K84" s="112">
        <f t="shared" si="6"/>
        <v>0</v>
      </c>
      <c r="L84" s="111"/>
      <c r="M84" s="112">
        <f t="shared" si="7"/>
        <v>0</v>
      </c>
      <c r="N84" s="111"/>
      <c r="O84" s="112">
        <f t="shared" si="8"/>
        <v>0</v>
      </c>
      <c r="P84" s="111"/>
      <c r="Q84" s="112">
        <f t="shared" si="9"/>
        <v>0</v>
      </c>
      <c r="R84" s="111"/>
      <c r="S84" s="112">
        <f t="shared" si="10"/>
        <v>0</v>
      </c>
      <c r="T84" s="111"/>
      <c r="U84" s="112">
        <f t="shared" si="11"/>
        <v>0</v>
      </c>
      <c r="V84" s="111"/>
      <c r="W84" s="112">
        <f t="shared" si="12"/>
        <v>0</v>
      </c>
      <c r="X84" s="111"/>
      <c r="Y84" s="112">
        <f t="shared" si="13"/>
        <v>0</v>
      </c>
      <c r="Z84" s="111"/>
      <c r="AA84" s="112">
        <f t="shared" si="14"/>
        <v>0</v>
      </c>
      <c r="AB84" s="111"/>
      <c r="AC84" s="112">
        <f t="shared" si="15"/>
        <v>0</v>
      </c>
      <c r="AD84" s="111"/>
      <c r="AE84" s="112">
        <f t="shared" si="16"/>
        <v>0</v>
      </c>
      <c r="AF84" s="111"/>
      <c r="AG84" s="112">
        <f t="shared" si="17"/>
        <v>0</v>
      </c>
      <c r="AH84" s="111"/>
      <c r="AI84" s="112">
        <f t="shared" si="18"/>
        <v>0</v>
      </c>
      <c r="AJ84" s="111"/>
      <c r="AK84" s="112">
        <f t="shared" si="19"/>
        <v>0</v>
      </c>
      <c r="AL84" s="111"/>
      <c r="AM84" s="112">
        <f t="shared" si="20"/>
        <v>0</v>
      </c>
      <c r="AN84" s="111"/>
      <c r="AO84" s="112">
        <f t="shared" si="21"/>
        <v>0</v>
      </c>
      <c r="AP84" s="111"/>
      <c r="AQ84" s="112">
        <f t="shared" si="22"/>
        <v>0</v>
      </c>
      <c r="AR84" s="111"/>
      <c r="AS84" s="112">
        <f t="shared" si="23"/>
        <v>0</v>
      </c>
      <c r="AT84" s="5">
        <f t="shared" si="24"/>
        <v>0</v>
      </c>
      <c r="AU84" s="105">
        <f t="shared" si="1"/>
        <v>0</v>
      </c>
      <c r="AV84" s="10">
        <f t="shared" si="25"/>
        <v>2</v>
      </c>
      <c r="AW84" s="5">
        <f t="shared" si="26"/>
        <v>0</v>
      </c>
      <c r="AX84" s="208" t="str">
        <f t="shared" si="2"/>
        <v/>
      </c>
      <c r="AY84" s="208" t="str">
        <f t="shared" si="3"/>
        <v/>
      </c>
      <c r="AZ84" s="211"/>
      <c r="BA84" s="150">
        <f t="shared" si="27"/>
        <v>0</v>
      </c>
      <c r="BB84" s="61">
        <f t="shared" si="28"/>
        <v>0</v>
      </c>
      <c r="BC84" s="131">
        <f t="shared" si="29"/>
        <v>0</v>
      </c>
      <c r="BD84" s="61">
        <f t="shared" si="30"/>
        <v>0</v>
      </c>
      <c r="BE84" s="131">
        <f t="shared" si="31"/>
        <v>0</v>
      </c>
      <c r="BF84" s="61">
        <f t="shared" si="32"/>
        <v>0</v>
      </c>
      <c r="BG84" s="131">
        <f t="shared" si="33"/>
        <v>0</v>
      </c>
      <c r="BH84" s="151">
        <f t="shared" si="34"/>
        <v>0</v>
      </c>
      <c r="BI84" s="83"/>
      <c r="BJ84" s="55"/>
      <c r="BK84" s="55"/>
      <c r="BL84" s="55"/>
      <c r="BM84" s="55"/>
      <c r="BN84" s="12"/>
      <c r="CG84" s="44" t="str">
        <f>AP17</f>
        <v>IDENTIFICA</v>
      </c>
      <c r="CH84" s="170"/>
    </row>
    <row r="85" spans="1:86" ht="12.75" customHeight="1" x14ac:dyDescent="0.2">
      <c r="A85" s="3"/>
      <c r="B85" s="5">
        <f t="shared" si="35"/>
        <v>27</v>
      </c>
      <c r="C85" s="410" t="s">
        <v>259</v>
      </c>
      <c r="D85" s="411" t="s">
        <v>259</v>
      </c>
      <c r="E85" s="13"/>
      <c r="F85" s="111"/>
      <c r="G85" s="112">
        <f t="shared" si="4"/>
        <v>0</v>
      </c>
      <c r="H85" s="111"/>
      <c r="I85" s="112">
        <f t="shared" si="5"/>
        <v>0</v>
      </c>
      <c r="J85" s="111"/>
      <c r="K85" s="112">
        <f t="shared" si="6"/>
        <v>0</v>
      </c>
      <c r="L85" s="111"/>
      <c r="M85" s="112">
        <f t="shared" si="7"/>
        <v>0</v>
      </c>
      <c r="N85" s="111"/>
      <c r="O85" s="112">
        <f t="shared" si="8"/>
        <v>0</v>
      </c>
      <c r="P85" s="111"/>
      <c r="Q85" s="112">
        <f t="shared" si="9"/>
        <v>0</v>
      </c>
      <c r="R85" s="111"/>
      <c r="S85" s="112">
        <f t="shared" si="10"/>
        <v>0</v>
      </c>
      <c r="T85" s="111"/>
      <c r="U85" s="112">
        <f t="shared" si="11"/>
        <v>0</v>
      </c>
      <c r="V85" s="111"/>
      <c r="W85" s="112">
        <f t="shared" si="12"/>
        <v>0</v>
      </c>
      <c r="X85" s="111"/>
      <c r="Y85" s="112">
        <f t="shared" si="13"/>
        <v>0</v>
      </c>
      <c r="Z85" s="111"/>
      <c r="AA85" s="112">
        <f t="shared" si="14"/>
        <v>0</v>
      </c>
      <c r="AB85" s="111"/>
      <c r="AC85" s="112">
        <f t="shared" si="15"/>
        <v>0</v>
      </c>
      <c r="AD85" s="111"/>
      <c r="AE85" s="112">
        <f t="shared" si="16"/>
        <v>0</v>
      </c>
      <c r="AF85" s="111"/>
      <c r="AG85" s="112">
        <f t="shared" si="17"/>
        <v>0</v>
      </c>
      <c r="AH85" s="111"/>
      <c r="AI85" s="112">
        <f t="shared" si="18"/>
        <v>0</v>
      </c>
      <c r="AJ85" s="111"/>
      <c r="AK85" s="112">
        <f t="shared" si="19"/>
        <v>0</v>
      </c>
      <c r="AL85" s="111"/>
      <c r="AM85" s="112">
        <f t="shared" si="20"/>
        <v>0</v>
      </c>
      <c r="AN85" s="111"/>
      <c r="AO85" s="112">
        <f t="shared" si="21"/>
        <v>0</v>
      </c>
      <c r="AP85" s="111"/>
      <c r="AQ85" s="112">
        <f t="shared" si="22"/>
        <v>0</v>
      </c>
      <c r="AR85" s="111"/>
      <c r="AS85" s="112">
        <f t="shared" si="23"/>
        <v>0</v>
      </c>
      <c r="AT85" s="5">
        <f t="shared" si="24"/>
        <v>0</v>
      </c>
      <c r="AU85" s="105">
        <f t="shared" si="1"/>
        <v>0</v>
      </c>
      <c r="AV85" s="10">
        <f t="shared" si="25"/>
        <v>2</v>
      </c>
      <c r="AW85" s="5">
        <f t="shared" si="26"/>
        <v>0</v>
      </c>
      <c r="AX85" s="208" t="str">
        <f t="shared" si="2"/>
        <v/>
      </c>
      <c r="AY85" s="208" t="str">
        <f t="shared" si="3"/>
        <v/>
      </c>
      <c r="AZ85" s="211"/>
      <c r="BA85" s="150">
        <f t="shared" si="27"/>
        <v>0</v>
      </c>
      <c r="BB85" s="61">
        <f t="shared" si="28"/>
        <v>0</v>
      </c>
      <c r="BC85" s="131">
        <f t="shared" si="29"/>
        <v>0</v>
      </c>
      <c r="BD85" s="61">
        <f t="shared" si="30"/>
        <v>0</v>
      </c>
      <c r="BE85" s="131">
        <f t="shared" si="31"/>
        <v>0</v>
      </c>
      <c r="BF85" s="61">
        <f t="shared" si="32"/>
        <v>0</v>
      </c>
      <c r="BG85" s="131">
        <f t="shared" si="33"/>
        <v>0</v>
      </c>
      <c r="BH85" s="151">
        <f t="shared" si="34"/>
        <v>0</v>
      </c>
      <c r="BI85" s="83"/>
      <c r="BJ85" s="55"/>
      <c r="BK85" s="55"/>
      <c r="BL85" s="55"/>
      <c r="BM85" s="55"/>
      <c r="BN85" s="12"/>
      <c r="CG85" s="44" t="str">
        <f>AP18</f>
        <v>Explican</v>
      </c>
      <c r="CH85" s="170"/>
    </row>
    <row r="86" spans="1:86" ht="12.75" customHeight="1" x14ac:dyDescent="0.2">
      <c r="A86" s="3"/>
      <c r="B86" s="5">
        <f t="shared" si="35"/>
        <v>28</v>
      </c>
      <c r="C86" s="410" t="s">
        <v>260</v>
      </c>
      <c r="D86" s="411" t="s">
        <v>260</v>
      </c>
      <c r="E86" s="13"/>
      <c r="F86" s="111"/>
      <c r="G86" s="112">
        <f t="shared" si="4"/>
        <v>0</v>
      </c>
      <c r="H86" s="111"/>
      <c r="I86" s="112">
        <f t="shared" si="5"/>
        <v>0</v>
      </c>
      <c r="J86" s="111"/>
      <c r="K86" s="112">
        <f t="shared" si="6"/>
        <v>0</v>
      </c>
      <c r="L86" s="111"/>
      <c r="M86" s="112">
        <f t="shared" si="7"/>
        <v>0</v>
      </c>
      <c r="N86" s="111"/>
      <c r="O86" s="112">
        <f t="shared" si="8"/>
        <v>0</v>
      </c>
      <c r="P86" s="111"/>
      <c r="Q86" s="112">
        <f t="shared" si="9"/>
        <v>0</v>
      </c>
      <c r="R86" s="111"/>
      <c r="S86" s="112">
        <f t="shared" si="10"/>
        <v>0</v>
      </c>
      <c r="T86" s="111"/>
      <c r="U86" s="112">
        <f t="shared" si="11"/>
        <v>0</v>
      </c>
      <c r="V86" s="111"/>
      <c r="W86" s="112">
        <f t="shared" si="12"/>
        <v>0</v>
      </c>
      <c r="X86" s="111"/>
      <c r="Y86" s="112">
        <f t="shared" si="13"/>
        <v>0</v>
      </c>
      <c r="Z86" s="111"/>
      <c r="AA86" s="112">
        <f t="shared" si="14"/>
        <v>0</v>
      </c>
      <c r="AB86" s="111"/>
      <c r="AC86" s="112">
        <f t="shared" si="15"/>
        <v>0</v>
      </c>
      <c r="AD86" s="111"/>
      <c r="AE86" s="112">
        <f t="shared" si="16"/>
        <v>0</v>
      </c>
      <c r="AF86" s="111"/>
      <c r="AG86" s="112">
        <f t="shared" si="17"/>
        <v>0</v>
      </c>
      <c r="AH86" s="111"/>
      <c r="AI86" s="112">
        <f t="shared" si="18"/>
        <v>0</v>
      </c>
      <c r="AJ86" s="111"/>
      <c r="AK86" s="112">
        <f t="shared" si="19"/>
        <v>0</v>
      </c>
      <c r="AL86" s="111"/>
      <c r="AM86" s="112">
        <f t="shared" si="20"/>
        <v>0</v>
      </c>
      <c r="AN86" s="111"/>
      <c r="AO86" s="112">
        <f t="shared" si="21"/>
        <v>0</v>
      </c>
      <c r="AP86" s="111"/>
      <c r="AQ86" s="112">
        <f t="shared" si="22"/>
        <v>0</v>
      </c>
      <c r="AR86" s="111"/>
      <c r="AS86" s="112">
        <f t="shared" si="23"/>
        <v>0</v>
      </c>
      <c r="AT86" s="5">
        <f t="shared" si="24"/>
        <v>0</v>
      </c>
      <c r="AU86" s="105">
        <f t="shared" si="1"/>
        <v>0</v>
      </c>
      <c r="AV86" s="10">
        <f t="shared" si="25"/>
        <v>2</v>
      </c>
      <c r="AW86" s="5">
        <f t="shared" si="26"/>
        <v>0</v>
      </c>
      <c r="AX86" s="208" t="str">
        <f t="shared" si="2"/>
        <v/>
      </c>
      <c r="AY86" s="208" t="str">
        <f t="shared" si="3"/>
        <v/>
      </c>
      <c r="AZ86" s="211"/>
      <c r="BA86" s="150">
        <f t="shared" si="27"/>
        <v>0</v>
      </c>
      <c r="BB86" s="61">
        <f t="shared" si="28"/>
        <v>0</v>
      </c>
      <c r="BC86" s="131">
        <f t="shared" si="29"/>
        <v>0</v>
      </c>
      <c r="BD86" s="61">
        <f t="shared" si="30"/>
        <v>0</v>
      </c>
      <c r="BE86" s="131">
        <f t="shared" si="31"/>
        <v>0</v>
      </c>
      <c r="BF86" s="61">
        <f t="shared" si="32"/>
        <v>0</v>
      </c>
      <c r="BG86" s="131">
        <f t="shared" si="33"/>
        <v>0</v>
      </c>
      <c r="BH86" s="151">
        <f t="shared" si="34"/>
        <v>0</v>
      </c>
      <c r="BI86" s="83"/>
      <c r="BJ86" s="55"/>
      <c r="BK86" s="55"/>
      <c r="BL86" s="55"/>
      <c r="BM86" s="55"/>
      <c r="BN86" s="12"/>
      <c r="CG86" s="44" t="str">
        <f>AP31</f>
        <v>Identifican</v>
      </c>
      <c r="CH86" s="170"/>
    </row>
    <row r="87" spans="1:86" ht="12.75" customHeight="1" x14ac:dyDescent="0.2">
      <c r="A87" s="3"/>
      <c r="B87" s="5">
        <f t="shared" si="35"/>
        <v>29</v>
      </c>
      <c r="C87" s="410" t="s">
        <v>261</v>
      </c>
      <c r="D87" s="411" t="s">
        <v>261</v>
      </c>
      <c r="E87" s="13"/>
      <c r="F87" s="111"/>
      <c r="G87" s="112">
        <f t="shared" si="4"/>
        <v>0</v>
      </c>
      <c r="H87" s="111"/>
      <c r="I87" s="112">
        <f t="shared" si="5"/>
        <v>0</v>
      </c>
      <c r="J87" s="111"/>
      <c r="K87" s="112">
        <f t="shared" si="6"/>
        <v>0</v>
      </c>
      <c r="L87" s="111"/>
      <c r="M87" s="112">
        <f t="shared" si="7"/>
        <v>0</v>
      </c>
      <c r="N87" s="111"/>
      <c r="O87" s="112">
        <f t="shared" si="8"/>
        <v>0</v>
      </c>
      <c r="P87" s="111"/>
      <c r="Q87" s="112">
        <f t="shared" si="9"/>
        <v>0</v>
      </c>
      <c r="R87" s="111"/>
      <c r="S87" s="112">
        <f t="shared" si="10"/>
        <v>0</v>
      </c>
      <c r="T87" s="111"/>
      <c r="U87" s="112">
        <f t="shared" si="11"/>
        <v>0</v>
      </c>
      <c r="V87" s="111"/>
      <c r="W87" s="112">
        <f t="shared" si="12"/>
        <v>0</v>
      </c>
      <c r="X87" s="111"/>
      <c r="Y87" s="112">
        <f t="shared" si="13"/>
        <v>0</v>
      </c>
      <c r="Z87" s="111"/>
      <c r="AA87" s="112">
        <f t="shared" si="14"/>
        <v>0</v>
      </c>
      <c r="AB87" s="111"/>
      <c r="AC87" s="112">
        <f t="shared" si="15"/>
        <v>0</v>
      </c>
      <c r="AD87" s="111"/>
      <c r="AE87" s="112">
        <f t="shared" si="16"/>
        <v>0</v>
      </c>
      <c r="AF87" s="111"/>
      <c r="AG87" s="112">
        <f t="shared" si="17"/>
        <v>0</v>
      </c>
      <c r="AH87" s="111"/>
      <c r="AI87" s="112">
        <f t="shared" si="18"/>
        <v>0</v>
      </c>
      <c r="AJ87" s="111"/>
      <c r="AK87" s="112">
        <f t="shared" si="19"/>
        <v>0</v>
      </c>
      <c r="AL87" s="111"/>
      <c r="AM87" s="112">
        <f t="shared" si="20"/>
        <v>0</v>
      </c>
      <c r="AN87" s="111"/>
      <c r="AO87" s="112">
        <f t="shared" si="21"/>
        <v>0</v>
      </c>
      <c r="AP87" s="111"/>
      <c r="AQ87" s="112">
        <f t="shared" si="22"/>
        <v>0</v>
      </c>
      <c r="AR87" s="111"/>
      <c r="AS87" s="112">
        <f t="shared" si="23"/>
        <v>0</v>
      </c>
      <c r="AT87" s="5">
        <f t="shared" si="24"/>
        <v>0</v>
      </c>
      <c r="AU87" s="105">
        <f t="shared" si="1"/>
        <v>0</v>
      </c>
      <c r="AV87" s="10">
        <f t="shared" si="25"/>
        <v>2</v>
      </c>
      <c r="AW87" s="5">
        <f t="shared" si="26"/>
        <v>0</v>
      </c>
      <c r="AX87" s="208" t="str">
        <f t="shared" si="2"/>
        <v/>
      </c>
      <c r="AY87" s="208" t="str">
        <f t="shared" si="3"/>
        <v/>
      </c>
      <c r="AZ87" s="211"/>
      <c r="BA87" s="150">
        <f t="shared" si="27"/>
        <v>0</v>
      </c>
      <c r="BB87" s="61">
        <f t="shared" si="28"/>
        <v>0</v>
      </c>
      <c r="BC87" s="131">
        <f t="shared" si="29"/>
        <v>0</v>
      </c>
      <c r="BD87" s="61">
        <f t="shared" si="30"/>
        <v>0</v>
      </c>
      <c r="BE87" s="131">
        <f t="shared" si="31"/>
        <v>0</v>
      </c>
      <c r="BF87" s="61">
        <f t="shared" si="32"/>
        <v>0</v>
      </c>
      <c r="BG87" s="131">
        <f t="shared" si="33"/>
        <v>0</v>
      </c>
      <c r="BH87" s="151">
        <f t="shared" si="34"/>
        <v>0</v>
      </c>
      <c r="BI87" s="83"/>
      <c r="BJ87" s="55"/>
      <c r="BK87" s="55"/>
      <c r="BL87" s="55"/>
      <c r="BM87" s="55"/>
      <c r="BN87" s="12"/>
      <c r="CG87" s="44" t="str">
        <f>AP27</f>
        <v>Relacionan</v>
      </c>
      <c r="CH87" s="170"/>
    </row>
    <row r="88" spans="1:86" ht="12.75" customHeight="1" x14ac:dyDescent="0.2">
      <c r="A88" s="3"/>
      <c r="B88" s="5">
        <f t="shared" si="35"/>
        <v>30</v>
      </c>
      <c r="C88" s="410" t="s">
        <v>262</v>
      </c>
      <c r="D88" s="411" t="s">
        <v>262</v>
      </c>
      <c r="E88" s="13"/>
      <c r="F88" s="111"/>
      <c r="G88" s="112">
        <f t="shared" si="4"/>
        <v>0</v>
      </c>
      <c r="H88" s="111"/>
      <c r="I88" s="112">
        <f t="shared" si="5"/>
        <v>0</v>
      </c>
      <c r="J88" s="111"/>
      <c r="K88" s="112">
        <f t="shared" si="6"/>
        <v>0</v>
      </c>
      <c r="L88" s="111"/>
      <c r="M88" s="112">
        <f t="shared" si="7"/>
        <v>0</v>
      </c>
      <c r="N88" s="111"/>
      <c r="O88" s="112">
        <f t="shared" si="8"/>
        <v>0</v>
      </c>
      <c r="P88" s="111"/>
      <c r="Q88" s="112">
        <f t="shared" si="9"/>
        <v>0</v>
      </c>
      <c r="R88" s="111"/>
      <c r="S88" s="112">
        <f t="shared" si="10"/>
        <v>0</v>
      </c>
      <c r="T88" s="111"/>
      <c r="U88" s="112">
        <f t="shared" si="11"/>
        <v>0</v>
      </c>
      <c r="V88" s="111"/>
      <c r="W88" s="112">
        <f t="shared" si="12"/>
        <v>0</v>
      </c>
      <c r="X88" s="111"/>
      <c r="Y88" s="112">
        <f t="shared" si="13"/>
        <v>0</v>
      </c>
      <c r="Z88" s="111"/>
      <c r="AA88" s="112">
        <f t="shared" si="14"/>
        <v>0</v>
      </c>
      <c r="AB88" s="111"/>
      <c r="AC88" s="112">
        <f t="shared" si="15"/>
        <v>0</v>
      </c>
      <c r="AD88" s="111"/>
      <c r="AE88" s="112">
        <f t="shared" si="16"/>
        <v>0</v>
      </c>
      <c r="AF88" s="111"/>
      <c r="AG88" s="112">
        <f t="shared" si="17"/>
        <v>0</v>
      </c>
      <c r="AH88" s="111"/>
      <c r="AI88" s="112">
        <f t="shared" si="18"/>
        <v>0</v>
      </c>
      <c r="AJ88" s="111"/>
      <c r="AK88" s="112">
        <f t="shared" si="19"/>
        <v>0</v>
      </c>
      <c r="AL88" s="111"/>
      <c r="AM88" s="112">
        <f t="shared" si="20"/>
        <v>0</v>
      </c>
      <c r="AN88" s="111"/>
      <c r="AO88" s="112">
        <f t="shared" si="21"/>
        <v>0</v>
      </c>
      <c r="AP88" s="111"/>
      <c r="AQ88" s="112">
        <f t="shared" si="22"/>
        <v>0</v>
      </c>
      <c r="AR88" s="111"/>
      <c r="AS88" s="112">
        <f t="shared" si="23"/>
        <v>0</v>
      </c>
      <c r="AT88" s="5">
        <f t="shared" si="24"/>
        <v>0</v>
      </c>
      <c r="AU88" s="105">
        <f t="shared" si="1"/>
        <v>0</v>
      </c>
      <c r="AV88" s="10">
        <f t="shared" si="25"/>
        <v>2</v>
      </c>
      <c r="AW88" s="5">
        <f t="shared" si="26"/>
        <v>0</v>
      </c>
      <c r="AX88" s="208" t="str">
        <f t="shared" si="2"/>
        <v/>
      </c>
      <c r="AY88" s="208" t="str">
        <f t="shared" si="3"/>
        <v/>
      </c>
      <c r="AZ88" s="211"/>
      <c r="BA88" s="150">
        <f t="shared" si="27"/>
        <v>0</v>
      </c>
      <c r="BB88" s="61">
        <f t="shared" si="28"/>
        <v>0</v>
      </c>
      <c r="BC88" s="131">
        <f t="shared" si="29"/>
        <v>0</v>
      </c>
      <c r="BD88" s="61">
        <f t="shared" si="30"/>
        <v>0</v>
      </c>
      <c r="BE88" s="131">
        <f t="shared" si="31"/>
        <v>0</v>
      </c>
      <c r="BF88" s="61">
        <f t="shared" si="32"/>
        <v>0</v>
      </c>
      <c r="BG88" s="131">
        <f t="shared" si="33"/>
        <v>0</v>
      </c>
      <c r="BH88" s="151">
        <f t="shared" si="34"/>
        <v>0</v>
      </c>
      <c r="BI88" s="83"/>
      <c r="BJ88" s="55"/>
      <c r="BK88" s="55"/>
      <c r="BL88" s="55"/>
      <c r="BM88" s="55"/>
      <c r="BN88" s="12"/>
      <c r="CG88" s="44" t="str">
        <f>AP30</f>
        <v>reconocen</v>
      </c>
      <c r="CH88" s="170"/>
    </row>
    <row r="89" spans="1:86" ht="12.75" customHeight="1" x14ac:dyDescent="0.2">
      <c r="A89" s="3"/>
      <c r="B89" s="5">
        <f t="shared" si="35"/>
        <v>31</v>
      </c>
      <c r="C89" s="410" t="s">
        <v>263</v>
      </c>
      <c r="D89" s="411" t="s">
        <v>263</v>
      </c>
      <c r="E89" s="13"/>
      <c r="F89" s="111"/>
      <c r="G89" s="112">
        <f t="shared" si="4"/>
        <v>0</v>
      </c>
      <c r="H89" s="111"/>
      <c r="I89" s="112">
        <f t="shared" si="5"/>
        <v>0</v>
      </c>
      <c r="J89" s="111"/>
      <c r="K89" s="112">
        <f t="shared" si="6"/>
        <v>0</v>
      </c>
      <c r="L89" s="111"/>
      <c r="M89" s="112">
        <f t="shared" si="7"/>
        <v>0</v>
      </c>
      <c r="N89" s="111"/>
      <c r="O89" s="112">
        <f t="shared" si="8"/>
        <v>0</v>
      </c>
      <c r="P89" s="111"/>
      <c r="Q89" s="112">
        <f t="shared" si="9"/>
        <v>0</v>
      </c>
      <c r="R89" s="111"/>
      <c r="S89" s="112">
        <f t="shared" si="10"/>
        <v>0</v>
      </c>
      <c r="T89" s="111"/>
      <c r="U89" s="112">
        <f t="shared" si="11"/>
        <v>0</v>
      </c>
      <c r="V89" s="111"/>
      <c r="W89" s="112">
        <f t="shared" si="12"/>
        <v>0</v>
      </c>
      <c r="X89" s="111"/>
      <c r="Y89" s="112">
        <f t="shared" si="13"/>
        <v>0</v>
      </c>
      <c r="Z89" s="111"/>
      <c r="AA89" s="112">
        <f t="shared" si="14"/>
        <v>0</v>
      </c>
      <c r="AB89" s="111"/>
      <c r="AC89" s="112">
        <f t="shared" si="15"/>
        <v>0</v>
      </c>
      <c r="AD89" s="111"/>
      <c r="AE89" s="112">
        <f t="shared" si="16"/>
        <v>0</v>
      </c>
      <c r="AF89" s="111"/>
      <c r="AG89" s="112">
        <f t="shared" si="17"/>
        <v>0</v>
      </c>
      <c r="AH89" s="111"/>
      <c r="AI89" s="112">
        <f t="shared" si="18"/>
        <v>0</v>
      </c>
      <c r="AJ89" s="111"/>
      <c r="AK89" s="112">
        <f t="shared" si="19"/>
        <v>0</v>
      </c>
      <c r="AL89" s="111"/>
      <c r="AM89" s="112">
        <f t="shared" si="20"/>
        <v>0</v>
      </c>
      <c r="AN89" s="111"/>
      <c r="AO89" s="112">
        <f t="shared" si="21"/>
        <v>0</v>
      </c>
      <c r="AP89" s="111"/>
      <c r="AQ89" s="112">
        <f t="shared" si="22"/>
        <v>0</v>
      </c>
      <c r="AR89" s="111"/>
      <c r="AS89" s="112">
        <f t="shared" si="23"/>
        <v>0</v>
      </c>
      <c r="AT89" s="5">
        <f t="shared" si="24"/>
        <v>0</v>
      </c>
      <c r="AU89" s="105">
        <f t="shared" si="1"/>
        <v>0</v>
      </c>
      <c r="AV89" s="10">
        <f t="shared" si="25"/>
        <v>2</v>
      </c>
      <c r="AW89" s="5">
        <f t="shared" si="26"/>
        <v>0</v>
      </c>
      <c r="AX89" s="208" t="str">
        <f t="shared" si="2"/>
        <v/>
      </c>
      <c r="AY89" s="208" t="str">
        <f t="shared" si="3"/>
        <v/>
      </c>
      <c r="AZ89" s="211"/>
      <c r="BA89" s="150">
        <f t="shared" si="27"/>
        <v>0</v>
      </c>
      <c r="BB89" s="61">
        <f t="shared" si="28"/>
        <v>0</v>
      </c>
      <c r="BC89" s="131">
        <f t="shared" si="29"/>
        <v>0</v>
      </c>
      <c r="BD89" s="61">
        <f t="shared" si="30"/>
        <v>0</v>
      </c>
      <c r="BE89" s="131">
        <f t="shared" si="31"/>
        <v>0</v>
      </c>
      <c r="BF89" s="61">
        <f t="shared" si="32"/>
        <v>0</v>
      </c>
      <c r="BG89" s="131">
        <f t="shared" si="33"/>
        <v>0</v>
      </c>
      <c r="BH89" s="151">
        <f t="shared" si="34"/>
        <v>0</v>
      </c>
      <c r="BI89" s="83"/>
      <c r="BJ89" s="55"/>
      <c r="BK89" s="55"/>
      <c r="BL89" s="55"/>
      <c r="BM89" s="55"/>
      <c r="BN89" s="12"/>
      <c r="CG89" s="44">
        <f>AP33</f>
        <v>0</v>
      </c>
      <c r="CH89" s="170"/>
    </row>
    <row r="90" spans="1:86" ht="12.75" customHeight="1" x14ac:dyDescent="0.2">
      <c r="A90" s="3"/>
      <c r="B90" s="5">
        <f t="shared" si="35"/>
        <v>32</v>
      </c>
      <c r="C90" s="410" t="s">
        <v>264</v>
      </c>
      <c r="D90" s="411" t="s">
        <v>264</v>
      </c>
      <c r="E90" s="13"/>
      <c r="F90" s="111"/>
      <c r="G90" s="112">
        <f t="shared" si="4"/>
        <v>0</v>
      </c>
      <c r="H90" s="111"/>
      <c r="I90" s="112">
        <f t="shared" si="5"/>
        <v>0</v>
      </c>
      <c r="J90" s="111"/>
      <c r="K90" s="112">
        <f t="shared" si="6"/>
        <v>0</v>
      </c>
      <c r="L90" s="111"/>
      <c r="M90" s="112">
        <f t="shared" si="7"/>
        <v>0</v>
      </c>
      <c r="N90" s="111"/>
      <c r="O90" s="112">
        <f t="shared" si="8"/>
        <v>0</v>
      </c>
      <c r="P90" s="111"/>
      <c r="Q90" s="112">
        <f t="shared" si="9"/>
        <v>0</v>
      </c>
      <c r="R90" s="111"/>
      <c r="S90" s="112">
        <f t="shared" si="10"/>
        <v>0</v>
      </c>
      <c r="T90" s="111"/>
      <c r="U90" s="112">
        <f t="shared" si="11"/>
        <v>0</v>
      </c>
      <c r="V90" s="111"/>
      <c r="W90" s="112">
        <f t="shared" si="12"/>
        <v>0</v>
      </c>
      <c r="X90" s="111"/>
      <c r="Y90" s="112">
        <f t="shared" si="13"/>
        <v>0</v>
      </c>
      <c r="Z90" s="111"/>
      <c r="AA90" s="112">
        <f t="shared" si="14"/>
        <v>0</v>
      </c>
      <c r="AB90" s="111"/>
      <c r="AC90" s="112">
        <f t="shared" si="15"/>
        <v>0</v>
      </c>
      <c r="AD90" s="111"/>
      <c r="AE90" s="112">
        <f t="shared" si="16"/>
        <v>0</v>
      </c>
      <c r="AF90" s="111"/>
      <c r="AG90" s="112">
        <f t="shared" si="17"/>
        <v>0</v>
      </c>
      <c r="AH90" s="111"/>
      <c r="AI90" s="112">
        <f t="shared" si="18"/>
        <v>0</v>
      </c>
      <c r="AJ90" s="111"/>
      <c r="AK90" s="112">
        <f t="shared" si="19"/>
        <v>0</v>
      </c>
      <c r="AL90" s="111"/>
      <c r="AM90" s="112">
        <f t="shared" si="20"/>
        <v>0</v>
      </c>
      <c r="AN90" s="111"/>
      <c r="AO90" s="112">
        <f t="shared" si="21"/>
        <v>0</v>
      </c>
      <c r="AP90" s="111"/>
      <c r="AQ90" s="112">
        <f t="shared" si="22"/>
        <v>0</v>
      </c>
      <c r="AR90" s="111"/>
      <c r="AS90" s="112">
        <f t="shared" si="23"/>
        <v>0</v>
      </c>
      <c r="AT90" s="5">
        <f t="shared" si="24"/>
        <v>0</v>
      </c>
      <c r="AU90" s="105">
        <f t="shared" si="1"/>
        <v>0</v>
      </c>
      <c r="AV90" s="10">
        <f t="shared" si="25"/>
        <v>2</v>
      </c>
      <c r="AW90" s="5">
        <f t="shared" si="26"/>
        <v>0</v>
      </c>
      <c r="AX90" s="208" t="str">
        <f t="shared" si="2"/>
        <v/>
      </c>
      <c r="AY90" s="208" t="str">
        <f t="shared" si="3"/>
        <v/>
      </c>
      <c r="AZ90" s="211"/>
      <c r="BA90" s="150">
        <f t="shared" si="27"/>
        <v>0</v>
      </c>
      <c r="BB90" s="61">
        <f t="shared" si="28"/>
        <v>0</v>
      </c>
      <c r="BC90" s="131">
        <f t="shared" si="29"/>
        <v>0</v>
      </c>
      <c r="BD90" s="61">
        <f t="shared" si="30"/>
        <v>0</v>
      </c>
      <c r="BE90" s="131">
        <f t="shared" si="31"/>
        <v>0</v>
      </c>
      <c r="BF90" s="61">
        <f t="shared" si="32"/>
        <v>0</v>
      </c>
      <c r="BG90" s="131">
        <f t="shared" si="33"/>
        <v>0</v>
      </c>
      <c r="BH90" s="151">
        <f t="shared" si="34"/>
        <v>0</v>
      </c>
      <c r="BI90" s="83"/>
      <c r="BJ90" s="55"/>
      <c r="BK90" s="55"/>
      <c r="BL90" s="55"/>
      <c r="BM90" s="55"/>
      <c r="BN90" s="12"/>
      <c r="CG90" s="44" t="str">
        <f>AP34</f>
        <v>reconocen</v>
      </c>
      <c r="CH90" s="170"/>
    </row>
    <row r="91" spans="1:86" ht="12.75" customHeight="1" x14ac:dyDescent="0.2">
      <c r="A91" s="3"/>
      <c r="B91" s="5">
        <f t="shared" si="35"/>
        <v>33</v>
      </c>
      <c r="C91" s="410" t="s">
        <v>265</v>
      </c>
      <c r="D91" s="411" t="s">
        <v>265</v>
      </c>
      <c r="E91" s="13"/>
      <c r="F91" s="111"/>
      <c r="G91" s="112">
        <f t="shared" si="4"/>
        <v>0</v>
      </c>
      <c r="H91" s="111"/>
      <c r="I91" s="112">
        <f t="shared" si="5"/>
        <v>0</v>
      </c>
      <c r="J91" s="111"/>
      <c r="K91" s="112">
        <f t="shared" si="6"/>
        <v>0</v>
      </c>
      <c r="L91" s="111"/>
      <c r="M91" s="112">
        <f t="shared" si="7"/>
        <v>0</v>
      </c>
      <c r="N91" s="111"/>
      <c r="O91" s="112">
        <f t="shared" si="8"/>
        <v>0</v>
      </c>
      <c r="P91" s="111"/>
      <c r="Q91" s="112">
        <f t="shared" si="9"/>
        <v>0</v>
      </c>
      <c r="R91" s="111"/>
      <c r="S91" s="112">
        <f t="shared" si="10"/>
        <v>0</v>
      </c>
      <c r="T91" s="111"/>
      <c r="U91" s="112">
        <f t="shared" si="11"/>
        <v>0</v>
      </c>
      <c r="V91" s="111"/>
      <c r="W91" s="112">
        <f t="shared" si="12"/>
        <v>0</v>
      </c>
      <c r="X91" s="111"/>
      <c r="Y91" s="112">
        <f t="shared" si="13"/>
        <v>0</v>
      </c>
      <c r="Z91" s="111"/>
      <c r="AA91" s="112">
        <f t="shared" si="14"/>
        <v>0</v>
      </c>
      <c r="AB91" s="111"/>
      <c r="AC91" s="112">
        <f t="shared" si="15"/>
        <v>0</v>
      </c>
      <c r="AD91" s="111"/>
      <c r="AE91" s="112">
        <f t="shared" si="16"/>
        <v>0</v>
      </c>
      <c r="AF91" s="111"/>
      <c r="AG91" s="112">
        <f t="shared" si="17"/>
        <v>0</v>
      </c>
      <c r="AH91" s="111"/>
      <c r="AI91" s="112">
        <f t="shared" si="18"/>
        <v>0</v>
      </c>
      <c r="AJ91" s="111"/>
      <c r="AK91" s="112">
        <f t="shared" si="19"/>
        <v>0</v>
      </c>
      <c r="AL91" s="111"/>
      <c r="AM91" s="112">
        <f t="shared" si="20"/>
        <v>0</v>
      </c>
      <c r="AN91" s="111"/>
      <c r="AO91" s="112">
        <f t="shared" si="21"/>
        <v>0</v>
      </c>
      <c r="AP91" s="111"/>
      <c r="AQ91" s="112">
        <f t="shared" si="22"/>
        <v>0</v>
      </c>
      <c r="AR91" s="111"/>
      <c r="AS91" s="112">
        <f t="shared" si="23"/>
        <v>0</v>
      </c>
      <c r="AT91" s="5">
        <f t="shared" si="24"/>
        <v>0</v>
      </c>
      <c r="AU91" s="105">
        <f t="shared" si="1"/>
        <v>0</v>
      </c>
      <c r="AV91" s="10">
        <f t="shared" si="25"/>
        <v>2</v>
      </c>
      <c r="AW91" s="5">
        <f t="shared" si="26"/>
        <v>0</v>
      </c>
      <c r="AX91" s="208" t="str">
        <f t="shared" si="2"/>
        <v/>
      </c>
      <c r="AY91" s="208" t="str">
        <f t="shared" si="3"/>
        <v/>
      </c>
      <c r="AZ91" s="211"/>
      <c r="BA91" s="150">
        <f t="shared" si="27"/>
        <v>0</v>
      </c>
      <c r="BB91" s="61">
        <f t="shared" si="28"/>
        <v>0</v>
      </c>
      <c r="BC91" s="131">
        <f t="shared" si="29"/>
        <v>0</v>
      </c>
      <c r="BD91" s="61">
        <f t="shared" si="30"/>
        <v>0</v>
      </c>
      <c r="BE91" s="131">
        <f t="shared" si="31"/>
        <v>0</v>
      </c>
      <c r="BF91" s="61">
        <f t="shared" si="32"/>
        <v>0</v>
      </c>
      <c r="BG91" s="131">
        <f t="shared" si="33"/>
        <v>0</v>
      </c>
      <c r="BH91" s="151">
        <f t="shared" si="34"/>
        <v>0</v>
      </c>
      <c r="BI91" s="83"/>
      <c r="BJ91" s="55"/>
      <c r="BK91" s="55"/>
      <c r="BL91" s="55"/>
      <c r="BM91" s="55"/>
      <c r="BN91" s="12"/>
      <c r="CG91" s="44" t="e">
        <f>#REF!</f>
        <v>#REF!</v>
      </c>
      <c r="CH91" s="170"/>
    </row>
    <row r="92" spans="1:86" ht="12.75" customHeight="1" x14ac:dyDescent="0.2">
      <c r="A92" s="3"/>
      <c r="B92" s="5">
        <f t="shared" si="35"/>
        <v>34</v>
      </c>
      <c r="C92" s="410" t="s">
        <v>266</v>
      </c>
      <c r="D92" s="411" t="s">
        <v>266</v>
      </c>
      <c r="E92" s="13"/>
      <c r="F92" s="111"/>
      <c r="G92" s="112">
        <f t="shared" si="4"/>
        <v>0</v>
      </c>
      <c r="H92" s="111"/>
      <c r="I92" s="112">
        <f t="shared" si="5"/>
        <v>0</v>
      </c>
      <c r="J92" s="111"/>
      <c r="K92" s="112">
        <f t="shared" si="6"/>
        <v>0</v>
      </c>
      <c r="L92" s="111"/>
      <c r="M92" s="112">
        <f t="shared" si="7"/>
        <v>0</v>
      </c>
      <c r="N92" s="111"/>
      <c r="O92" s="112">
        <f t="shared" si="8"/>
        <v>0</v>
      </c>
      <c r="P92" s="111"/>
      <c r="Q92" s="112">
        <f t="shared" si="9"/>
        <v>0</v>
      </c>
      <c r="R92" s="111"/>
      <c r="S92" s="112">
        <f t="shared" si="10"/>
        <v>0</v>
      </c>
      <c r="T92" s="111"/>
      <c r="U92" s="112">
        <f t="shared" si="11"/>
        <v>0</v>
      </c>
      <c r="V92" s="111"/>
      <c r="W92" s="112">
        <f t="shared" si="12"/>
        <v>0</v>
      </c>
      <c r="X92" s="111"/>
      <c r="Y92" s="112">
        <f t="shared" si="13"/>
        <v>0</v>
      </c>
      <c r="Z92" s="111"/>
      <c r="AA92" s="112">
        <f t="shared" si="14"/>
        <v>0</v>
      </c>
      <c r="AB92" s="111"/>
      <c r="AC92" s="112">
        <f t="shared" si="15"/>
        <v>0</v>
      </c>
      <c r="AD92" s="111"/>
      <c r="AE92" s="112">
        <f t="shared" si="16"/>
        <v>0</v>
      </c>
      <c r="AF92" s="111"/>
      <c r="AG92" s="112">
        <f t="shared" si="17"/>
        <v>0</v>
      </c>
      <c r="AH92" s="111"/>
      <c r="AI92" s="112">
        <f t="shared" si="18"/>
        <v>0</v>
      </c>
      <c r="AJ92" s="111"/>
      <c r="AK92" s="112">
        <f t="shared" si="19"/>
        <v>0</v>
      </c>
      <c r="AL92" s="111"/>
      <c r="AM92" s="112">
        <f t="shared" si="20"/>
        <v>0</v>
      </c>
      <c r="AN92" s="111"/>
      <c r="AO92" s="112">
        <f t="shared" si="21"/>
        <v>0</v>
      </c>
      <c r="AP92" s="111"/>
      <c r="AQ92" s="112">
        <f t="shared" si="22"/>
        <v>0</v>
      </c>
      <c r="AR92" s="111"/>
      <c r="AS92" s="112">
        <f t="shared" si="23"/>
        <v>0</v>
      </c>
      <c r="AT92" s="5">
        <f t="shared" si="24"/>
        <v>0</v>
      </c>
      <c r="AU92" s="105">
        <f t="shared" si="1"/>
        <v>0</v>
      </c>
      <c r="AV92" s="10">
        <f t="shared" si="25"/>
        <v>2</v>
      </c>
      <c r="AW92" s="5">
        <f t="shared" si="26"/>
        <v>0</v>
      </c>
      <c r="AX92" s="208" t="str">
        <f t="shared" si="2"/>
        <v/>
      </c>
      <c r="AY92" s="208" t="str">
        <f t="shared" si="3"/>
        <v/>
      </c>
      <c r="AZ92" s="211"/>
      <c r="BA92" s="150">
        <f t="shared" si="27"/>
        <v>0</v>
      </c>
      <c r="BB92" s="61">
        <f t="shared" si="28"/>
        <v>0</v>
      </c>
      <c r="BC92" s="131">
        <f t="shared" si="29"/>
        <v>0</v>
      </c>
      <c r="BD92" s="61">
        <f t="shared" si="30"/>
        <v>0</v>
      </c>
      <c r="BE92" s="131">
        <f t="shared" si="31"/>
        <v>0</v>
      </c>
      <c r="BF92" s="61">
        <f t="shared" si="32"/>
        <v>0</v>
      </c>
      <c r="BG92" s="131">
        <f t="shared" si="33"/>
        <v>0</v>
      </c>
      <c r="BH92" s="151">
        <f t="shared" si="34"/>
        <v>0</v>
      </c>
      <c r="BI92" s="83"/>
      <c r="BJ92" s="55"/>
      <c r="BK92" s="55"/>
      <c r="BL92" s="55"/>
      <c r="BM92" s="55"/>
      <c r="BN92" s="12"/>
      <c r="CG92" s="44" t="e">
        <f>#REF!</f>
        <v>#REF!</v>
      </c>
      <c r="CH92" s="170"/>
    </row>
    <row r="93" spans="1:86" ht="12.75" customHeight="1" x14ac:dyDescent="0.2">
      <c r="A93" s="3"/>
      <c r="B93" s="5">
        <f t="shared" si="35"/>
        <v>35</v>
      </c>
      <c r="C93" s="410" t="s">
        <v>267</v>
      </c>
      <c r="D93" s="411" t="s">
        <v>267</v>
      </c>
      <c r="E93" s="13"/>
      <c r="F93" s="111"/>
      <c r="G93" s="112">
        <f t="shared" si="4"/>
        <v>0</v>
      </c>
      <c r="H93" s="111"/>
      <c r="I93" s="112">
        <f t="shared" si="5"/>
        <v>0</v>
      </c>
      <c r="J93" s="111"/>
      <c r="K93" s="112">
        <f t="shared" si="6"/>
        <v>0</v>
      </c>
      <c r="L93" s="111"/>
      <c r="M93" s="112">
        <f t="shared" si="7"/>
        <v>0</v>
      </c>
      <c r="N93" s="111"/>
      <c r="O93" s="112">
        <f t="shared" si="8"/>
        <v>0</v>
      </c>
      <c r="P93" s="111"/>
      <c r="Q93" s="112">
        <f t="shared" si="9"/>
        <v>0</v>
      </c>
      <c r="R93" s="111"/>
      <c r="S93" s="112">
        <f t="shared" si="10"/>
        <v>0</v>
      </c>
      <c r="T93" s="111"/>
      <c r="U93" s="112">
        <f t="shared" si="11"/>
        <v>0</v>
      </c>
      <c r="V93" s="111"/>
      <c r="W93" s="112">
        <f t="shared" si="12"/>
        <v>0</v>
      </c>
      <c r="X93" s="111"/>
      <c r="Y93" s="112">
        <f t="shared" si="13"/>
        <v>0</v>
      </c>
      <c r="Z93" s="111"/>
      <c r="AA93" s="112">
        <f t="shared" si="14"/>
        <v>0</v>
      </c>
      <c r="AB93" s="111"/>
      <c r="AC93" s="112">
        <f t="shared" si="15"/>
        <v>0</v>
      </c>
      <c r="AD93" s="111"/>
      <c r="AE93" s="112">
        <f t="shared" si="16"/>
        <v>0</v>
      </c>
      <c r="AF93" s="111"/>
      <c r="AG93" s="112">
        <f t="shared" si="17"/>
        <v>0</v>
      </c>
      <c r="AH93" s="111"/>
      <c r="AI93" s="112">
        <f t="shared" si="18"/>
        <v>0</v>
      </c>
      <c r="AJ93" s="111"/>
      <c r="AK93" s="112">
        <f t="shared" si="19"/>
        <v>0</v>
      </c>
      <c r="AL93" s="111"/>
      <c r="AM93" s="112">
        <f t="shared" si="20"/>
        <v>0</v>
      </c>
      <c r="AN93" s="111"/>
      <c r="AO93" s="112">
        <f t="shared" si="21"/>
        <v>0</v>
      </c>
      <c r="AP93" s="111"/>
      <c r="AQ93" s="112">
        <f t="shared" si="22"/>
        <v>0</v>
      </c>
      <c r="AR93" s="111"/>
      <c r="AS93" s="112">
        <f t="shared" si="23"/>
        <v>0</v>
      </c>
      <c r="AT93" s="5">
        <f t="shared" si="24"/>
        <v>0</v>
      </c>
      <c r="AU93" s="105">
        <f t="shared" si="1"/>
        <v>0</v>
      </c>
      <c r="AV93" s="10">
        <f t="shared" si="25"/>
        <v>2</v>
      </c>
      <c r="AW93" s="5">
        <f t="shared" si="26"/>
        <v>0</v>
      </c>
      <c r="AX93" s="208" t="str">
        <f t="shared" si="2"/>
        <v/>
      </c>
      <c r="AY93" s="208" t="str">
        <f t="shared" si="3"/>
        <v/>
      </c>
      <c r="AZ93" s="211"/>
      <c r="BA93" s="150">
        <f t="shared" si="27"/>
        <v>0</v>
      </c>
      <c r="BB93" s="61">
        <f t="shared" si="28"/>
        <v>0</v>
      </c>
      <c r="BC93" s="131">
        <f t="shared" si="29"/>
        <v>0</v>
      </c>
      <c r="BD93" s="61">
        <f t="shared" si="30"/>
        <v>0</v>
      </c>
      <c r="BE93" s="131">
        <f t="shared" si="31"/>
        <v>0</v>
      </c>
      <c r="BF93" s="61">
        <f t="shared" si="32"/>
        <v>0</v>
      </c>
      <c r="BG93" s="131">
        <f t="shared" si="33"/>
        <v>0</v>
      </c>
      <c r="BH93" s="151">
        <f t="shared" si="34"/>
        <v>0</v>
      </c>
      <c r="BI93" s="83"/>
      <c r="BJ93" s="55"/>
      <c r="BK93" s="55"/>
      <c r="BL93" s="55"/>
      <c r="BM93" s="55"/>
      <c r="BN93" s="12"/>
    </row>
    <row r="94" spans="1:86" ht="12.75" customHeight="1" x14ac:dyDescent="0.2">
      <c r="A94" s="3"/>
      <c r="B94" s="5">
        <f t="shared" si="35"/>
        <v>36</v>
      </c>
      <c r="C94" s="410" t="s">
        <v>268</v>
      </c>
      <c r="D94" s="411" t="s">
        <v>268</v>
      </c>
      <c r="E94" s="13"/>
      <c r="F94" s="111"/>
      <c r="G94" s="112">
        <f t="shared" si="4"/>
        <v>0</v>
      </c>
      <c r="H94" s="111"/>
      <c r="I94" s="112">
        <f t="shared" si="5"/>
        <v>0</v>
      </c>
      <c r="J94" s="111"/>
      <c r="K94" s="112">
        <f t="shared" si="6"/>
        <v>0</v>
      </c>
      <c r="L94" s="111"/>
      <c r="M94" s="112">
        <f t="shared" si="7"/>
        <v>0</v>
      </c>
      <c r="N94" s="111"/>
      <c r="O94" s="112">
        <f t="shared" si="8"/>
        <v>0</v>
      </c>
      <c r="P94" s="111"/>
      <c r="Q94" s="112">
        <f t="shared" si="9"/>
        <v>0</v>
      </c>
      <c r="R94" s="111"/>
      <c r="S94" s="112">
        <f t="shared" si="10"/>
        <v>0</v>
      </c>
      <c r="T94" s="111"/>
      <c r="U94" s="112">
        <f t="shared" si="11"/>
        <v>0</v>
      </c>
      <c r="V94" s="111"/>
      <c r="W94" s="112">
        <f t="shared" si="12"/>
        <v>0</v>
      </c>
      <c r="X94" s="111"/>
      <c r="Y94" s="112">
        <f t="shared" si="13"/>
        <v>0</v>
      </c>
      <c r="Z94" s="111"/>
      <c r="AA94" s="112">
        <f t="shared" si="14"/>
        <v>0</v>
      </c>
      <c r="AB94" s="111"/>
      <c r="AC94" s="112">
        <f t="shared" si="15"/>
        <v>0</v>
      </c>
      <c r="AD94" s="111"/>
      <c r="AE94" s="112">
        <f t="shared" si="16"/>
        <v>0</v>
      </c>
      <c r="AF94" s="111"/>
      <c r="AG94" s="112">
        <f t="shared" si="17"/>
        <v>0</v>
      </c>
      <c r="AH94" s="111"/>
      <c r="AI94" s="112">
        <f t="shared" si="18"/>
        <v>0</v>
      </c>
      <c r="AJ94" s="111"/>
      <c r="AK94" s="112">
        <f t="shared" si="19"/>
        <v>0</v>
      </c>
      <c r="AL94" s="111"/>
      <c r="AM94" s="112">
        <f t="shared" si="20"/>
        <v>0</v>
      </c>
      <c r="AN94" s="111"/>
      <c r="AO94" s="112">
        <f t="shared" si="21"/>
        <v>0</v>
      </c>
      <c r="AP94" s="111"/>
      <c r="AQ94" s="112">
        <f t="shared" si="22"/>
        <v>0</v>
      </c>
      <c r="AR94" s="111"/>
      <c r="AS94" s="112">
        <f t="shared" si="23"/>
        <v>0</v>
      </c>
      <c r="AT94" s="5">
        <f t="shared" si="24"/>
        <v>0</v>
      </c>
      <c r="AU94" s="105">
        <f t="shared" si="1"/>
        <v>0</v>
      </c>
      <c r="AV94" s="10">
        <f t="shared" si="25"/>
        <v>2</v>
      </c>
      <c r="AW94" s="5">
        <f t="shared" si="26"/>
        <v>0</v>
      </c>
      <c r="AX94" s="208" t="str">
        <f t="shared" si="2"/>
        <v/>
      </c>
      <c r="AY94" s="208" t="str">
        <f t="shared" si="3"/>
        <v/>
      </c>
      <c r="AZ94" s="211"/>
      <c r="BA94" s="150">
        <f t="shared" si="27"/>
        <v>0</v>
      </c>
      <c r="BB94" s="61">
        <f t="shared" si="28"/>
        <v>0</v>
      </c>
      <c r="BC94" s="131">
        <f t="shared" si="29"/>
        <v>0</v>
      </c>
      <c r="BD94" s="61">
        <f t="shared" si="30"/>
        <v>0</v>
      </c>
      <c r="BE94" s="131">
        <f t="shared" si="31"/>
        <v>0</v>
      </c>
      <c r="BF94" s="61">
        <f t="shared" si="32"/>
        <v>0</v>
      </c>
      <c r="BG94" s="131">
        <f t="shared" si="33"/>
        <v>0</v>
      </c>
      <c r="BH94" s="151">
        <f t="shared" si="34"/>
        <v>0</v>
      </c>
      <c r="BI94" s="83"/>
      <c r="BJ94" s="55"/>
      <c r="BK94" s="55"/>
      <c r="BL94" s="55"/>
      <c r="BM94" s="55"/>
      <c r="BN94" s="12"/>
    </row>
    <row r="95" spans="1:86" ht="12.75" customHeight="1" x14ac:dyDescent="0.2">
      <c r="A95" s="3"/>
      <c r="B95" s="5">
        <f t="shared" si="35"/>
        <v>37</v>
      </c>
      <c r="C95" s="410" t="s">
        <v>269</v>
      </c>
      <c r="D95" s="411" t="s">
        <v>269</v>
      </c>
      <c r="E95" s="13"/>
      <c r="F95" s="111"/>
      <c r="G95" s="112">
        <f t="shared" si="4"/>
        <v>0</v>
      </c>
      <c r="H95" s="111"/>
      <c r="I95" s="112">
        <f t="shared" si="5"/>
        <v>0</v>
      </c>
      <c r="J95" s="111"/>
      <c r="K95" s="112">
        <f t="shared" si="6"/>
        <v>0</v>
      </c>
      <c r="L95" s="111"/>
      <c r="M95" s="112">
        <f t="shared" si="7"/>
        <v>0</v>
      </c>
      <c r="N95" s="111"/>
      <c r="O95" s="112">
        <f t="shared" si="8"/>
        <v>0</v>
      </c>
      <c r="P95" s="111"/>
      <c r="Q95" s="112">
        <f t="shared" si="9"/>
        <v>0</v>
      </c>
      <c r="R95" s="111"/>
      <c r="S95" s="112">
        <f t="shared" si="10"/>
        <v>0</v>
      </c>
      <c r="T95" s="111"/>
      <c r="U95" s="112">
        <f t="shared" si="11"/>
        <v>0</v>
      </c>
      <c r="V95" s="111"/>
      <c r="W95" s="112">
        <f t="shared" si="12"/>
        <v>0</v>
      </c>
      <c r="X95" s="111"/>
      <c r="Y95" s="112">
        <f t="shared" si="13"/>
        <v>0</v>
      </c>
      <c r="Z95" s="111"/>
      <c r="AA95" s="112">
        <f t="shared" si="14"/>
        <v>0</v>
      </c>
      <c r="AB95" s="111"/>
      <c r="AC95" s="112">
        <f t="shared" si="15"/>
        <v>0</v>
      </c>
      <c r="AD95" s="111"/>
      <c r="AE95" s="112">
        <f t="shared" si="16"/>
        <v>0</v>
      </c>
      <c r="AF95" s="111"/>
      <c r="AG95" s="112">
        <f t="shared" si="17"/>
        <v>0</v>
      </c>
      <c r="AH95" s="111"/>
      <c r="AI95" s="112">
        <f t="shared" si="18"/>
        <v>0</v>
      </c>
      <c r="AJ95" s="111"/>
      <c r="AK95" s="112">
        <f t="shared" si="19"/>
        <v>0</v>
      </c>
      <c r="AL95" s="111"/>
      <c r="AM95" s="112">
        <f t="shared" si="20"/>
        <v>0</v>
      </c>
      <c r="AN95" s="111"/>
      <c r="AO95" s="112">
        <f t="shared" si="21"/>
        <v>0</v>
      </c>
      <c r="AP95" s="111"/>
      <c r="AQ95" s="112">
        <f t="shared" si="22"/>
        <v>0</v>
      </c>
      <c r="AR95" s="111"/>
      <c r="AS95" s="112">
        <f t="shared" si="23"/>
        <v>0</v>
      </c>
      <c r="AT95" s="5">
        <f t="shared" si="24"/>
        <v>0</v>
      </c>
      <c r="AU95" s="105">
        <f t="shared" si="1"/>
        <v>0</v>
      </c>
      <c r="AV95" s="10">
        <f t="shared" si="25"/>
        <v>2</v>
      </c>
      <c r="AW95" s="5">
        <f t="shared" si="26"/>
        <v>0</v>
      </c>
      <c r="AX95" s="208" t="str">
        <f t="shared" si="2"/>
        <v/>
      </c>
      <c r="AY95" s="208" t="str">
        <f t="shared" si="3"/>
        <v/>
      </c>
      <c r="AZ95" s="211"/>
      <c r="BA95" s="150">
        <f t="shared" si="27"/>
        <v>0</v>
      </c>
      <c r="BB95" s="61">
        <f t="shared" si="28"/>
        <v>0</v>
      </c>
      <c r="BC95" s="131">
        <f t="shared" si="29"/>
        <v>0</v>
      </c>
      <c r="BD95" s="61">
        <f t="shared" si="30"/>
        <v>0</v>
      </c>
      <c r="BE95" s="131">
        <f t="shared" si="31"/>
        <v>0</v>
      </c>
      <c r="BF95" s="61">
        <f t="shared" si="32"/>
        <v>0</v>
      </c>
      <c r="BG95" s="131">
        <f t="shared" si="33"/>
        <v>0</v>
      </c>
      <c r="BH95" s="151">
        <f t="shared" si="34"/>
        <v>0</v>
      </c>
      <c r="BI95" s="83"/>
      <c r="BJ95" s="55"/>
      <c r="BK95" s="55"/>
      <c r="BL95" s="55"/>
      <c r="BM95" s="55"/>
      <c r="BN95" s="12"/>
    </row>
    <row r="96" spans="1:86" ht="12.75" customHeight="1" x14ac:dyDescent="0.2">
      <c r="A96" s="3"/>
      <c r="B96" s="5">
        <f t="shared" si="35"/>
        <v>38</v>
      </c>
      <c r="C96" s="410" t="s">
        <v>270</v>
      </c>
      <c r="D96" s="411" t="s">
        <v>270</v>
      </c>
      <c r="E96" s="13"/>
      <c r="F96" s="111"/>
      <c r="G96" s="112">
        <f t="shared" si="4"/>
        <v>0</v>
      </c>
      <c r="H96" s="111"/>
      <c r="I96" s="112">
        <f t="shared" si="5"/>
        <v>0</v>
      </c>
      <c r="J96" s="111"/>
      <c r="K96" s="112">
        <f t="shared" si="6"/>
        <v>0</v>
      </c>
      <c r="L96" s="111"/>
      <c r="M96" s="112">
        <f t="shared" si="7"/>
        <v>0</v>
      </c>
      <c r="N96" s="111"/>
      <c r="O96" s="112">
        <f t="shared" si="8"/>
        <v>0</v>
      </c>
      <c r="P96" s="111"/>
      <c r="Q96" s="112">
        <f t="shared" si="9"/>
        <v>0</v>
      </c>
      <c r="R96" s="111"/>
      <c r="S96" s="112">
        <f t="shared" si="10"/>
        <v>0</v>
      </c>
      <c r="T96" s="111"/>
      <c r="U96" s="112">
        <f t="shared" si="11"/>
        <v>0</v>
      </c>
      <c r="V96" s="111"/>
      <c r="W96" s="112">
        <f t="shared" si="12"/>
        <v>0</v>
      </c>
      <c r="X96" s="111"/>
      <c r="Y96" s="112">
        <f t="shared" si="13"/>
        <v>0</v>
      </c>
      <c r="Z96" s="111"/>
      <c r="AA96" s="112">
        <f t="shared" si="14"/>
        <v>0</v>
      </c>
      <c r="AB96" s="111"/>
      <c r="AC96" s="112">
        <f t="shared" si="15"/>
        <v>0</v>
      </c>
      <c r="AD96" s="111"/>
      <c r="AE96" s="112">
        <f t="shared" si="16"/>
        <v>0</v>
      </c>
      <c r="AF96" s="111"/>
      <c r="AG96" s="112">
        <f t="shared" si="17"/>
        <v>0</v>
      </c>
      <c r="AH96" s="111"/>
      <c r="AI96" s="112">
        <f t="shared" si="18"/>
        <v>0</v>
      </c>
      <c r="AJ96" s="111"/>
      <c r="AK96" s="112">
        <f t="shared" si="19"/>
        <v>0</v>
      </c>
      <c r="AL96" s="111"/>
      <c r="AM96" s="112">
        <f t="shared" si="20"/>
        <v>0</v>
      </c>
      <c r="AN96" s="111"/>
      <c r="AO96" s="112">
        <f t="shared" si="21"/>
        <v>0</v>
      </c>
      <c r="AP96" s="111"/>
      <c r="AQ96" s="112">
        <f t="shared" si="22"/>
        <v>0</v>
      </c>
      <c r="AR96" s="111"/>
      <c r="AS96" s="112">
        <f t="shared" si="23"/>
        <v>0</v>
      </c>
      <c r="AT96" s="5">
        <f t="shared" si="24"/>
        <v>0</v>
      </c>
      <c r="AU96" s="105">
        <f t="shared" si="1"/>
        <v>0</v>
      </c>
      <c r="AV96" s="10">
        <f t="shared" si="25"/>
        <v>2</v>
      </c>
      <c r="AW96" s="5">
        <f t="shared" si="26"/>
        <v>0</v>
      </c>
      <c r="AX96" s="208" t="str">
        <f t="shared" si="2"/>
        <v/>
      </c>
      <c r="AY96" s="208" t="str">
        <f t="shared" si="3"/>
        <v/>
      </c>
      <c r="AZ96" s="211"/>
      <c r="BA96" s="150">
        <f t="shared" si="27"/>
        <v>0</v>
      </c>
      <c r="BB96" s="61">
        <f t="shared" si="28"/>
        <v>0</v>
      </c>
      <c r="BC96" s="131">
        <f t="shared" si="29"/>
        <v>0</v>
      </c>
      <c r="BD96" s="61">
        <f t="shared" si="30"/>
        <v>0</v>
      </c>
      <c r="BE96" s="131">
        <f t="shared" si="31"/>
        <v>0</v>
      </c>
      <c r="BF96" s="61">
        <f t="shared" si="32"/>
        <v>0</v>
      </c>
      <c r="BG96" s="131">
        <f t="shared" si="33"/>
        <v>0</v>
      </c>
      <c r="BH96" s="151">
        <f t="shared" si="34"/>
        <v>0</v>
      </c>
      <c r="BI96" s="83"/>
      <c r="BJ96" s="55"/>
      <c r="BK96" s="55"/>
      <c r="BL96" s="55"/>
      <c r="BM96" s="55"/>
      <c r="BN96" s="12"/>
    </row>
    <row r="97" spans="1:73" ht="12.75" customHeight="1" x14ac:dyDescent="0.2">
      <c r="A97" s="3"/>
      <c r="B97" s="5">
        <f t="shared" si="35"/>
        <v>39</v>
      </c>
      <c r="C97" s="410"/>
      <c r="D97" s="411"/>
      <c r="E97" s="13"/>
      <c r="F97" s="111"/>
      <c r="G97" s="112">
        <f t="shared" si="4"/>
        <v>0</v>
      </c>
      <c r="H97" s="111"/>
      <c r="I97" s="112">
        <f t="shared" si="5"/>
        <v>0</v>
      </c>
      <c r="J97" s="111"/>
      <c r="K97" s="112">
        <f t="shared" si="6"/>
        <v>0</v>
      </c>
      <c r="L97" s="111"/>
      <c r="M97" s="112">
        <f t="shared" si="7"/>
        <v>0</v>
      </c>
      <c r="N97" s="111"/>
      <c r="O97" s="112">
        <f t="shared" si="8"/>
        <v>0</v>
      </c>
      <c r="P97" s="111"/>
      <c r="Q97" s="112">
        <f t="shared" si="9"/>
        <v>0</v>
      </c>
      <c r="R97" s="111"/>
      <c r="S97" s="112">
        <f t="shared" si="10"/>
        <v>0</v>
      </c>
      <c r="T97" s="111"/>
      <c r="U97" s="112">
        <f t="shared" si="11"/>
        <v>0</v>
      </c>
      <c r="V97" s="111"/>
      <c r="W97" s="112">
        <f t="shared" si="12"/>
        <v>0</v>
      </c>
      <c r="X97" s="111"/>
      <c r="Y97" s="112">
        <f t="shared" si="13"/>
        <v>0</v>
      </c>
      <c r="Z97" s="111"/>
      <c r="AA97" s="112">
        <f t="shared" si="14"/>
        <v>0</v>
      </c>
      <c r="AB97" s="111"/>
      <c r="AC97" s="112">
        <f t="shared" si="15"/>
        <v>0</v>
      </c>
      <c r="AD97" s="111"/>
      <c r="AE97" s="112">
        <f t="shared" si="16"/>
        <v>0</v>
      </c>
      <c r="AF97" s="111"/>
      <c r="AG97" s="112">
        <f t="shared" si="17"/>
        <v>0</v>
      </c>
      <c r="AH97" s="111"/>
      <c r="AI97" s="112">
        <f t="shared" si="18"/>
        <v>0</v>
      </c>
      <c r="AJ97" s="111"/>
      <c r="AK97" s="112">
        <f t="shared" si="19"/>
        <v>0</v>
      </c>
      <c r="AL97" s="111"/>
      <c r="AM97" s="112">
        <f t="shared" si="20"/>
        <v>0</v>
      </c>
      <c r="AN97" s="111"/>
      <c r="AO97" s="112">
        <f t="shared" si="21"/>
        <v>0</v>
      </c>
      <c r="AP97" s="111"/>
      <c r="AQ97" s="112">
        <f t="shared" si="22"/>
        <v>0</v>
      </c>
      <c r="AR97" s="111"/>
      <c r="AS97" s="112">
        <f t="shared" si="23"/>
        <v>0</v>
      </c>
      <c r="AT97" s="5">
        <f t="shared" si="24"/>
        <v>0</v>
      </c>
      <c r="AU97" s="105">
        <f t="shared" si="1"/>
        <v>0</v>
      </c>
      <c r="AV97" s="10">
        <f t="shared" si="25"/>
        <v>2</v>
      </c>
      <c r="AW97" s="5">
        <f t="shared" si="26"/>
        <v>0</v>
      </c>
      <c r="AX97" s="208" t="str">
        <f t="shared" si="2"/>
        <v/>
      </c>
      <c r="AY97" s="208" t="str">
        <f t="shared" si="3"/>
        <v/>
      </c>
      <c r="AZ97" s="211"/>
      <c r="BA97" s="150">
        <f t="shared" si="27"/>
        <v>0</v>
      </c>
      <c r="BB97" s="61">
        <f t="shared" si="28"/>
        <v>0</v>
      </c>
      <c r="BC97" s="131">
        <f t="shared" si="29"/>
        <v>0</v>
      </c>
      <c r="BD97" s="61">
        <f t="shared" si="30"/>
        <v>0</v>
      </c>
      <c r="BE97" s="131">
        <f t="shared" si="31"/>
        <v>0</v>
      </c>
      <c r="BF97" s="61">
        <f t="shared" si="32"/>
        <v>0</v>
      </c>
      <c r="BG97" s="131">
        <f t="shared" si="33"/>
        <v>0</v>
      </c>
      <c r="BH97" s="151">
        <f t="shared" si="34"/>
        <v>0</v>
      </c>
      <c r="BI97" s="83"/>
      <c r="BJ97" s="55"/>
      <c r="BK97" s="55"/>
      <c r="BL97" s="55"/>
      <c r="BM97" s="55"/>
      <c r="BN97" s="12"/>
    </row>
    <row r="98" spans="1:73" ht="12.75" customHeight="1" x14ac:dyDescent="0.2">
      <c r="A98" s="3"/>
      <c r="B98" s="5">
        <f t="shared" si="35"/>
        <v>40</v>
      </c>
      <c r="C98" s="410"/>
      <c r="D98" s="411"/>
      <c r="E98" s="13"/>
      <c r="F98" s="111"/>
      <c r="G98" s="112">
        <f t="shared" si="4"/>
        <v>0</v>
      </c>
      <c r="H98" s="111"/>
      <c r="I98" s="112">
        <f t="shared" si="5"/>
        <v>0</v>
      </c>
      <c r="J98" s="111"/>
      <c r="K98" s="112">
        <f t="shared" si="6"/>
        <v>0</v>
      </c>
      <c r="L98" s="111"/>
      <c r="M98" s="112">
        <f t="shared" si="7"/>
        <v>0</v>
      </c>
      <c r="N98" s="111"/>
      <c r="O98" s="112">
        <f t="shared" si="8"/>
        <v>0</v>
      </c>
      <c r="P98" s="111"/>
      <c r="Q98" s="112">
        <f t="shared" si="9"/>
        <v>0</v>
      </c>
      <c r="R98" s="111"/>
      <c r="S98" s="112">
        <f t="shared" si="10"/>
        <v>0</v>
      </c>
      <c r="T98" s="111"/>
      <c r="U98" s="112">
        <f t="shared" si="11"/>
        <v>0</v>
      </c>
      <c r="V98" s="111"/>
      <c r="W98" s="112">
        <f t="shared" si="12"/>
        <v>0</v>
      </c>
      <c r="X98" s="111"/>
      <c r="Y98" s="112">
        <f t="shared" si="13"/>
        <v>0</v>
      </c>
      <c r="Z98" s="111"/>
      <c r="AA98" s="112">
        <f t="shared" si="14"/>
        <v>0</v>
      </c>
      <c r="AB98" s="111"/>
      <c r="AC98" s="112">
        <f t="shared" si="15"/>
        <v>0</v>
      </c>
      <c r="AD98" s="111"/>
      <c r="AE98" s="112">
        <f t="shared" si="16"/>
        <v>0</v>
      </c>
      <c r="AF98" s="111"/>
      <c r="AG98" s="112">
        <f t="shared" si="17"/>
        <v>0</v>
      </c>
      <c r="AH98" s="111"/>
      <c r="AI98" s="112">
        <f t="shared" si="18"/>
        <v>0</v>
      </c>
      <c r="AJ98" s="111"/>
      <c r="AK98" s="112">
        <f t="shared" si="19"/>
        <v>0</v>
      </c>
      <c r="AL98" s="111"/>
      <c r="AM98" s="112">
        <f t="shared" si="20"/>
        <v>0</v>
      </c>
      <c r="AN98" s="111"/>
      <c r="AO98" s="112">
        <f t="shared" si="21"/>
        <v>0</v>
      </c>
      <c r="AP98" s="111"/>
      <c r="AQ98" s="112">
        <f t="shared" si="22"/>
        <v>0</v>
      </c>
      <c r="AR98" s="111"/>
      <c r="AS98" s="112">
        <f t="shared" si="23"/>
        <v>0</v>
      </c>
      <c r="AT98" s="5">
        <f t="shared" si="24"/>
        <v>0</v>
      </c>
      <c r="AU98" s="105">
        <f t="shared" si="1"/>
        <v>0</v>
      </c>
      <c r="AV98" s="10">
        <f t="shared" si="25"/>
        <v>2</v>
      </c>
      <c r="AW98" s="5">
        <f t="shared" si="26"/>
        <v>0</v>
      </c>
      <c r="AX98" s="208" t="str">
        <f t="shared" si="2"/>
        <v/>
      </c>
      <c r="AY98" s="208" t="str">
        <f t="shared" si="3"/>
        <v/>
      </c>
      <c r="AZ98" s="211"/>
      <c r="BA98" s="150">
        <f t="shared" si="27"/>
        <v>0</v>
      </c>
      <c r="BB98" s="61">
        <f t="shared" si="28"/>
        <v>0</v>
      </c>
      <c r="BC98" s="131">
        <f t="shared" si="29"/>
        <v>0</v>
      </c>
      <c r="BD98" s="61">
        <f t="shared" si="30"/>
        <v>0</v>
      </c>
      <c r="BE98" s="131">
        <f t="shared" si="31"/>
        <v>0</v>
      </c>
      <c r="BF98" s="61">
        <f t="shared" si="32"/>
        <v>0</v>
      </c>
      <c r="BG98" s="131">
        <f t="shared" si="33"/>
        <v>0</v>
      </c>
      <c r="BH98" s="151">
        <f t="shared" si="34"/>
        <v>0</v>
      </c>
      <c r="BI98" s="83"/>
      <c r="BJ98" s="55"/>
      <c r="BK98" s="55"/>
      <c r="BL98" s="55"/>
      <c r="BM98" s="55"/>
      <c r="BN98" s="12"/>
    </row>
    <row r="99" spans="1:73" ht="12.75" customHeight="1" x14ac:dyDescent="0.2">
      <c r="A99" s="3"/>
      <c r="B99" s="5">
        <f t="shared" si="35"/>
        <v>41</v>
      </c>
      <c r="C99" s="410"/>
      <c r="D99" s="411"/>
      <c r="E99" s="13"/>
      <c r="F99" s="111"/>
      <c r="G99" s="112">
        <f t="shared" si="4"/>
        <v>0</v>
      </c>
      <c r="H99" s="111"/>
      <c r="I99" s="112">
        <f t="shared" si="5"/>
        <v>0</v>
      </c>
      <c r="J99" s="111"/>
      <c r="K99" s="112">
        <f t="shared" si="6"/>
        <v>0</v>
      </c>
      <c r="L99" s="111"/>
      <c r="M99" s="112">
        <f t="shared" si="7"/>
        <v>0</v>
      </c>
      <c r="N99" s="111"/>
      <c r="O99" s="112">
        <f t="shared" si="8"/>
        <v>0</v>
      </c>
      <c r="P99" s="111"/>
      <c r="Q99" s="112">
        <f t="shared" si="9"/>
        <v>0</v>
      </c>
      <c r="R99" s="111"/>
      <c r="S99" s="112">
        <f t="shared" si="10"/>
        <v>0</v>
      </c>
      <c r="T99" s="111"/>
      <c r="U99" s="112">
        <f t="shared" si="11"/>
        <v>0</v>
      </c>
      <c r="V99" s="111"/>
      <c r="W99" s="112">
        <f t="shared" si="12"/>
        <v>0</v>
      </c>
      <c r="X99" s="111"/>
      <c r="Y99" s="112">
        <f t="shared" si="13"/>
        <v>0</v>
      </c>
      <c r="Z99" s="111"/>
      <c r="AA99" s="112">
        <f t="shared" si="14"/>
        <v>0</v>
      </c>
      <c r="AB99" s="111"/>
      <c r="AC99" s="112">
        <f t="shared" si="15"/>
        <v>0</v>
      </c>
      <c r="AD99" s="111"/>
      <c r="AE99" s="112">
        <f t="shared" si="16"/>
        <v>0</v>
      </c>
      <c r="AF99" s="111"/>
      <c r="AG99" s="112">
        <f t="shared" si="17"/>
        <v>0</v>
      </c>
      <c r="AH99" s="111"/>
      <c r="AI99" s="112">
        <f t="shared" si="18"/>
        <v>0</v>
      </c>
      <c r="AJ99" s="111"/>
      <c r="AK99" s="112">
        <f t="shared" si="19"/>
        <v>0</v>
      </c>
      <c r="AL99" s="111"/>
      <c r="AM99" s="112">
        <f t="shared" si="20"/>
        <v>0</v>
      </c>
      <c r="AN99" s="111"/>
      <c r="AO99" s="112">
        <f t="shared" si="21"/>
        <v>0</v>
      </c>
      <c r="AP99" s="111"/>
      <c r="AQ99" s="112">
        <f t="shared" si="22"/>
        <v>0</v>
      </c>
      <c r="AR99" s="111"/>
      <c r="AS99" s="112">
        <f t="shared" si="23"/>
        <v>0</v>
      </c>
      <c r="AT99" s="5">
        <f t="shared" si="24"/>
        <v>0</v>
      </c>
      <c r="AU99" s="105">
        <f t="shared" si="1"/>
        <v>0</v>
      </c>
      <c r="AV99" s="10">
        <f t="shared" si="25"/>
        <v>2</v>
      </c>
      <c r="AW99" s="5">
        <f t="shared" si="26"/>
        <v>0</v>
      </c>
      <c r="AX99" s="208" t="str">
        <f t="shared" si="2"/>
        <v/>
      </c>
      <c r="AY99" s="208" t="str">
        <f t="shared" si="3"/>
        <v/>
      </c>
      <c r="AZ99" s="211"/>
      <c r="BA99" s="150">
        <f t="shared" si="27"/>
        <v>0</v>
      </c>
      <c r="BB99" s="61">
        <f t="shared" si="28"/>
        <v>0</v>
      </c>
      <c r="BC99" s="131">
        <f t="shared" si="29"/>
        <v>0</v>
      </c>
      <c r="BD99" s="61">
        <f t="shared" si="30"/>
        <v>0</v>
      </c>
      <c r="BE99" s="131">
        <f t="shared" si="31"/>
        <v>0</v>
      </c>
      <c r="BF99" s="61">
        <f t="shared" si="32"/>
        <v>0</v>
      </c>
      <c r="BG99" s="131">
        <f t="shared" si="33"/>
        <v>0</v>
      </c>
      <c r="BH99" s="151">
        <f t="shared" si="34"/>
        <v>0</v>
      </c>
      <c r="BI99" s="83"/>
      <c r="BJ99" s="55"/>
      <c r="BK99" s="55"/>
      <c r="BL99" s="55"/>
      <c r="BM99" s="55"/>
      <c r="BN99" s="12"/>
    </row>
    <row r="100" spans="1:73" ht="12.75" customHeight="1" x14ac:dyDescent="0.2">
      <c r="A100" s="3"/>
      <c r="B100" s="5">
        <f t="shared" si="35"/>
        <v>42</v>
      </c>
      <c r="C100" s="410"/>
      <c r="D100" s="411"/>
      <c r="E100" s="13"/>
      <c r="F100" s="111"/>
      <c r="G100" s="112">
        <f t="shared" si="4"/>
        <v>0</v>
      </c>
      <c r="H100" s="111"/>
      <c r="I100" s="112">
        <f t="shared" si="5"/>
        <v>0</v>
      </c>
      <c r="J100" s="111"/>
      <c r="K100" s="112">
        <f t="shared" si="6"/>
        <v>0</v>
      </c>
      <c r="L100" s="111"/>
      <c r="M100" s="112">
        <f t="shared" si="7"/>
        <v>0</v>
      </c>
      <c r="N100" s="111"/>
      <c r="O100" s="112">
        <f t="shared" si="8"/>
        <v>0</v>
      </c>
      <c r="P100" s="111"/>
      <c r="Q100" s="112">
        <f t="shared" si="9"/>
        <v>0</v>
      </c>
      <c r="R100" s="111"/>
      <c r="S100" s="112">
        <f t="shared" si="10"/>
        <v>0</v>
      </c>
      <c r="T100" s="111"/>
      <c r="U100" s="112">
        <f t="shared" si="11"/>
        <v>0</v>
      </c>
      <c r="V100" s="111"/>
      <c r="W100" s="112">
        <f t="shared" si="12"/>
        <v>0</v>
      </c>
      <c r="X100" s="111"/>
      <c r="Y100" s="112">
        <f t="shared" si="13"/>
        <v>0</v>
      </c>
      <c r="Z100" s="111"/>
      <c r="AA100" s="112">
        <f t="shared" si="14"/>
        <v>0</v>
      </c>
      <c r="AB100" s="111"/>
      <c r="AC100" s="112">
        <f t="shared" si="15"/>
        <v>0</v>
      </c>
      <c r="AD100" s="111"/>
      <c r="AE100" s="112">
        <f t="shared" si="16"/>
        <v>0</v>
      </c>
      <c r="AF100" s="111"/>
      <c r="AG100" s="112">
        <f t="shared" si="17"/>
        <v>0</v>
      </c>
      <c r="AH100" s="111"/>
      <c r="AI100" s="112">
        <f t="shared" si="18"/>
        <v>0</v>
      </c>
      <c r="AJ100" s="111"/>
      <c r="AK100" s="112">
        <f t="shared" si="19"/>
        <v>0</v>
      </c>
      <c r="AL100" s="111"/>
      <c r="AM100" s="112">
        <f t="shared" si="20"/>
        <v>0</v>
      </c>
      <c r="AN100" s="111"/>
      <c r="AO100" s="112">
        <f t="shared" si="21"/>
        <v>0</v>
      </c>
      <c r="AP100" s="111"/>
      <c r="AQ100" s="112">
        <f t="shared" si="22"/>
        <v>0</v>
      </c>
      <c r="AR100" s="111"/>
      <c r="AS100" s="112">
        <f t="shared" si="23"/>
        <v>0</v>
      </c>
      <c r="AT100" s="5">
        <f t="shared" si="24"/>
        <v>0</v>
      </c>
      <c r="AU100" s="105">
        <f t="shared" si="1"/>
        <v>0</v>
      </c>
      <c r="AV100" s="10">
        <f t="shared" si="25"/>
        <v>2</v>
      </c>
      <c r="AW100" s="5">
        <f t="shared" si="26"/>
        <v>0</v>
      </c>
      <c r="AX100" s="208" t="str">
        <f t="shared" si="2"/>
        <v/>
      </c>
      <c r="AY100" s="208" t="str">
        <f t="shared" si="3"/>
        <v/>
      </c>
      <c r="AZ100" s="211"/>
      <c r="BA100" s="150">
        <f t="shared" si="27"/>
        <v>0</v>
      </c>
      <c r="BB100" s="61">
        <f t="shared" si="28"/>
        <v>0</v>
      </c>
      <c r="BC100" s="131">
        <f t="shared" si="29"/>
        <v>0</v>
      </c>
      <c r="BD100" s="61">
        <f t="shared" si="30"/>
        <v>0</v>
      </c>
      <c r="BE100" s="131">
        <f t="shared" si="31"/>
        <v>0</v>
      </c>
      <c r="BF100" s="61">
        <f t="shared" si="32"/>
        <v>0</v>
      </c>
      <c r="BG100" s="131">
        <f t="shared" si="33"/>
        <v>0</v>
      </c>
      <c r="BH100" s="151">
        <f t="shared" si="34"/>
        <v>0</v>
      </c>
      <c r="BI100" s="83"/>
      <c r="BJ100" s="55"/>
      <c r="BK100" s="55"/>
      <c r="BL100" s="55"/>
      <c r="BM100" s="55"/>
      <c r="BN100" s="12"/>
    </row>
    <row r="101" spans="1:73" ht="12.75" customHeight="1" x14ac:dyDescent="0.2">
      <c r="A101" s="3"/>
      <c r="B101" s="5">
        <f t="shared" si="35"/>
        <v>43</v>
      </c>
      <c r="C101" s="410"/>
      <c r="D101" s="411"/>
      <c r="E101" s="13"/>
      <c r="F101" s="111"/>
      <c r="G101" s="112">
        <f t="shared" si="4"/>
        <v>0</v>
      </c>
      <c r="H101" s="111"/>
      <c r="I101" s="112">
        <f t="shared" si="5"/>
        <v>0</v>
      </c>
      <c r="J101" s="111"/>
      <c r="K101" s="112">
        <f t="shared" si="6"/>
        <v>0</v>
      </c>
      <c r="L101" s="111"/>
      <c r="M101" s="112">
        <f t="shared" si="7"/>
        <v>0</v>
      </c>
      <c r="N101" s="111"/>
      <c r="O101" s="112">
        <f t="shared" si="8"/>
        <v>0</v>
      </c>
      <c r="P101" s="111"/>
      <c r="Q101" s="112">
        <f t="shared" si="9"/>
        <v>0</v>
      </c>
      <c r="R101" s="111"/>
      <c r="S101" s="112">
        <f t="shared" si="10"/>
        <v>0</v>
      </c>
      <c r="T101" s="111"/>
      <c r="U101" s="112">
        <f t="shared" si="11"/>
        <v>0</v>
      </c>
      <c r="V101" s="111"/>
      <c r="W101" s="112">
        <f t="shared" si="12"/>
        <v>0</v>
      </c>
      <c r="X101" s="111"/>
      <c r="Y101" s="112">
        <f t="shared" si="13"/>
        <v>0</v>
      </c>
      <c r="Z101" s="111"/>
      <c r="AA101" s="112">
        <f t="shared" si="14"/>
        <v>0</v>
      </c>
      <c r="AB101" s="111"/>
      <c r="AC101" s="112">
        <f t="shared" si="15"/>
        <v>0</v>
      </c>
      <c r="AD101" s="111"/>
      <c r="AE101" s="112">
        <f t="shared" si="16"/>
        <v>0</v>
      </c>
      <c r="AF101" s="111"/>
      <c r="AG101" s="112">
        <f t="shared" si="17"/>
        <v>0</v>
      </c>
      <c r="AH101" s="111"/>
      <c r="AI101" s="112">
        <f t="shared" si="18"/>
        <v>0</v>
      </c>
      <c r="AJ101" s="111"/>
      <c r="AK101" s="112">
        <f t="shared" si="19"/>
        <v>0</v>
      </c>
      <c r="AL101" s="111"/>
      <c r="AM101" s="112">
        <f t="shared" si="20"/>
        <v>0</v>
      </c>
      <c r="AN101" s="111"/>
      <c r="AO101" s="112">
        <f t="shared" si="21"/>
        <v>0</v>
      </c>
      <c r="AP101" s="111"/>
      <c r="AQ101" s="112">
        <f t="shared" si="22"/>
        <v>0</v>
      </c>
      <c r="AR101" s="111"/>
      <c r="AS101" s="112">
        <f t="shared" si="23"/>
        <v>0</v>
      </c>
      <c r="AT101" s="5">
        <f t="shared" si="24"/>
        <v>0</v>
      </c>
      <c r="AU101" s="105">
        <f t="shared" si="1"/>
        <v>0</v>
      </c>
      <c r="AV101" s="10">
        <f t="shared" si="25"/>
        <v>2</v>
      </c>
      <c r="AW101" s="5">
        <f t="shared" si="26"/>
        <v>0</v>
      </c>
      <c r="AX101" s="208" t="str">
        <f t="shared" si="2"/>
        <v/>
      </c>
      <c r="AY101" s="208" t="str">
        <f t="shared" si="3"/>
        <v/>
      </c>
      <c r="AZ101" s="211"/>
      <c r="BA101" s="150">
        <f t="shared" si="27"/>
        <v>0</v>
      </c>
      <c r="BB101" s="61">
        <f t="shared" si="28"/>
        <v>0</v>
      </c>
      <c r="BC101" s="131">
        <f t="shared" si="29"/>
        <v>0</v>
      </c>
      <c r="BD101" s="61">
        <f t="shared" si="30"/>
        <v>0</v>
      </c>
      <c r="BE101" s="131">
        <f t="shared" si="31"/>
        <v>0</v>
      </c>
      <c r="BF101" s="61">
        <f t="shared" si="32"/>
        <v>0</v>
      </c>
      <c r="BG101" s="131">
        <f t="shared" si="33"/>
        <v>0</v>
      </c>
      <c r="BH101" s="151">
        <f t="shared" si="34"/>
        <v>0</v>
      </c>
      <c r="BI101" s="83"/>
      <c r="BJ101" s="55"/>
      <c r="BK101" s="55"/>
      <c r="BL101" s="55"/>
      <c r="BM101" s="55"/>
      <c r="BN101" s="12"/>
    </row>
    <row r="102" spans="1:73" ht="12.75" customHeight="1" x14ac:dyDescent="0.2">
      <c r="A102" s="3"/>
      <c r="B102" s="5">
        <f>B101+1</f>
        <v>44</v>
      </c>
      <c r="C102" s="410"/>
      <c r="D102" s="411"/>
      <c r="E102" s="13"/>
      <c r="F102" s="111"/>
      <c r="G102" s="112">
        <f t="shared" si="4"/>
        <v>0</v>
      </c>
      <c r="H102" s="111"/>
      <c r="I102" s="112">
        <f t="shared" si="5"/>
        <v>0</v>
      </c>
      <c r="J102" s="111"/>
      <c r="K102" s="112">
        <f t="shared" si="6"/>
        <v>0</v>
      </c>
      <c r="L102" s="111"/>
      <c r="M102" s="112">
        <f t="shared" si="7"/>
        <v>0</v>
      </c>
      <c r="N102" s="111"/>
      <c r="O102" s="112">
        <f t="shared" si="8"/>
        <v>0</v>
      </c>
      <c r="P102" s="111"/>
      <c r="Q102" s="112">
        <f t="shared" si="9"/>
        <v>0</v>
      </c>
      <c r="R102" s="111"/>
      <c r="S102" s="112">
        <f t="shared" si="10"/>
        <v>0</v>
      </c>
      <c r="T102" s="111"/>
      <c r="U102" s="112">
        <f t="shared" si="11"/>
        <v>0</v>
      </c>
      <c r="V102" s="111"/>
      <c r="W102" s="112">
        <f t="shared" si="12"/>
        <v>0</v>
      </c>
      <c r="X102" s="111"/>
      <c r="Y102" s="112">
        <f t="shared" si="13"/>
        <v>0</v>
      </c>
      <c r="Z102" s="111"/>
      <c r="AA102" s="112">
        <f t="shared" si="14"/>
        <v>0</v>
      </c>
      <c r="AB102" s="111"/>
      <c r="AC102" s="112">
        <f t="shared" si="15"/>
        <v>0</v>
      </c>
      <c r="AD102" s="111"/>
      <c r="AE102" s="112">
        <f t="shared" si="16"/>
        <v>0</v>
      </c>
      <c r="AF102" s="111"/>
      <c r="AG102" s="112">
        <f t="shared" si="17"/>
        <v>0</v>
      </c>
      <c r="AH102" s="111"/>
      <c r="AI102" s="112">
        <f t="shared" si="18"/>
        <v>0</v>
      </c>
      <c r="AJ102" s="111"/>
      <c r="AK102" s="112">
        <f t="shared" si="19"/>
        <v>0</v>
      </c>
      <c r="AL102" s="111"/>
      <c r="AM102" s="112">
        <f t="shared" si="20"/>
        <v>0</v>
      </c>
      <c r="AN102" s="111"/>
      <c r="AO102" s="112">
        <f t="shared" si="21"/>
        <v>0</v>
      </c>
      <c r="AP102" s="111"/>
      <c r="AQ102" s="112">
        <f t="shared" si="22"/>
        <v>0</v>
      </c>
      <c r="AR102" s="111"/>
      <c r="AS102" s="112">
        <f t="shared" si="23"/>
        <v>0</v>
      </c>
      <c r="AT102" s="5">
        <f t="shared" si="24"/>
        <v>0</v>
      </c>
      <c r="AU102" s="105">
        <f t="shared" si="1"/>
        <v>0</v>
      </c>
      <c r="AV102" s="10">
        <f t="shared" si="25"/>
        <v>2</v>
      </c>
      <c r="AW102" s="5">
        <f t="shared" si="26"/>
        <v>0</v>
      </c>
      <c r="AX102" s="208" t="str">
        <f t="shared" si="2"/>
        <v/>
      </c>
      <c r="AY102" s="208" t="str">
        <f t="shared" si="3"/>
        <v/>
      </c>
      <c r="AZ102" s="211"/>
      <c r="BA102" s="150">
        <f t="shared" si="27"/>
        <v>0</v>
      </c>
      <c r="BB102" s="61">
        <f t="shared" si="28"/>
        <v>0</v>
      </c>
      <c r="BC102" s="131">
        <f t="shared" si="29"/>
        <v>0</v>
      </c>
      <c r="BD102" s="61">
        <f t="shared" si="30"/>
        <v>0</v>
      </c>
      <c r="BE102" s="131">
        <f t="shared" si="31"/>
        <v>0</v>
      </c>
      <c r="BF102" s="61">
        <f t="shared" si="32"/>
        <v>0</v>
      </c>
      <c r="BG102" s="131">
        <f t="shared" si="33"/>
        <v>0</v>
      </c>
      <c r="BH102" s="151">
        <f t="shared" si="34"/>
        <v>0</v>
      </c>
      <c r="BI102" s="83"/>
      <c r="BJ102" s="55"/>
      <c r="BK102" s="55"/>
      <c r="BL102" s="55"/>
      <c r="BM102" s="55"/>
      <c r="BN102" s="12"/>
    </row>
    <row r="103" spans="1:73" ht="12.75" customHeight="1" x14ac:dyDescent="0.2">
      <c r="A103" s="3"/>
      <c r="B103" s="5">
        <f t="shared" si="35"/>
        <v>45</v>
      </c>
      <c r="C103" s="410"/>
      <c r="D103" s="411"/>
      <c r="E103" s="13"/>
      <c r="F103" s="111"/>
      <c r="G103" s="112">
        <f t="shared" si="4"/>
        <v>0</v>
      </c>
      <c r="H103" s="111"/>
      <c r="I103" s="112">
        <f t="shared" si="5"/>
        <v>0</v>
      </c>
      <c r="J103" s="111"/>
      <c r="K103" s="112">
        <f t="shared" si="6"/>
        <v>0</v>
      </c>
      <c r="L103" s="111"/>
      <c r="M103" s="112">
        <f t="shared" si="7"/>
        <v>0</v>
      </c>
      <c r="N103" s="111"/>
      <c r="O103" s="112">
        <f t="shared" si="8"/>
        <v>0</v>
      </c>
      <c r="P103" s="111"/>
      <c r="Q103" s="112">
        <f t="shared" si="9"/>
        <v>0</v>
      </c>
      <c r="R103" s="111"/>
      <c r="S103" s="112">
        <f t="shared" si="10"/>
        <v>0</v>
      </c>
      <c r="T103" s="111"/>
      <c r="U103" s="112">
        <f t="shared" si="11"/>
        <v>0</v>
      </c>
      <c r="V103" s="111"/>
      <c r="W103" s="112">
        <f t="shared" si="12"/>
        <v>0</v>
      </c>
      <c r="X103" s="111"/>
      <c r="Y103" s="112">
        <f t="shared" si="13"/>
        <v>0</v>
      </c>
      <c r="Z103" s="111"/>
      <c r="AA103" s="112">
        <f t="shared" si="14"/>
        <v>0</v>
      </c>
      <c r="AB103" s="111"/>
      <c r="AC103" s="112">
        <f t="shared" si="15"/>
        <v>0</v>
      </c>
      <c r="AD103" s="111"/>
      <c r="AE103" s="112">
        <f t="shared" si="16"/>
        <v>0</v>
      </c>
      <c r="AF103" s="111"/>
      <c r="AG103" s="112">
        <f t="shared" si="17"/>
        <v>0</v>
      </c>
      <c r="AH103" s="111"/>
      <c r="AI103" s="112">
        <f t="shared" si="18"/>
        <v>0</v>
      </c>
      <c r="AJ103" s="111"/>
      <c r="AK103" s="112">
        <f t="shared" si="19"/>
        <v>0</v>
      </c>
      <c r="AL103" s="111"/>
      <c r="AM103" s="112">
        <f t="shared" si="20"/>
        <v>0</v>
      </c>
      <c r="AN103" s="111"/>
      <c r="AO103" s="112">
        <f t="shared" si="21"/>
        <v>0</v>
      </c>
      <c r="AP103" s="111"/>
      <c r="AQ103" s="112">
        <f t="shared" si="22"/>
        <v>0</v>
      </c>
      <c r="AR103" s="111"/>
      <c r="AS103" s="112">
        <f t="shared" si="23"/>
        <v>0</v>
      </c>
      <c r="AT103" s="5">
        <f t="shared" si="24"/>
        <v>0</v>
      </c>
      <c r="AU103" s="105">
        <f t="shared" si="1"/>
        <v>0</v>
      </c>
      <c r="AV103" s="10">
        <f t="shared" si="25"/>
        <v>2</v>
      </c>
      <c r="AW103" s="5">
        <f t="shared" si="26"/>
        <v>0</v>
      </c>
      <c r="AX103" s="208" t="str">
        <f t="shared" si="2"/>
        <v/>
      </c>
      <c r="AY103" s="208" t="str">
        <f t="shared" si="3"/>
        <v/>
      </c>
      <c r="AZ103" s="211"/>
      <c r="BA103" s="150">
        <f t="shared" si="27"/>
        <v>0</v>
      </c>
      <c r="BB103" s="61">
        <f t="shared" si="28"/>
        <v>0</v>
      </c>
      <c r="BC103" s="131">
        <f t="shared" si="29"/>
        <v>0</v>
      </c>
      <c r="BD103" s="61">
        <f t="shared" si="30"/>
        <v>0</v>
      </c>
      <c r="BE103" s="131">
        <f t="shared" si="31"/>
        <v>0</v>
      </c>
      <c r="BF103" s="61">
        <f t="shared" si="32"/>
        <v>0</v>
      </c>
      <c r="BG103" s="131">
        <f t="shared" si="33"/>
        <v>0</v>
      </c>
      <c r="BH103" s="151">
        <f t="shared" si="34"/>
        <v>0</v>
      </c>
      <c r="BI103" s="83"/>
      <c r="BJ103" s="55"/>
      <c r="BK103" s="55"/>
      <c r="BL103" s="55"/>
      <c r="BM103" s="55"/>
      <c r="BN103" s="12"/>
    </row>
    <row r="104" spans="1:73" ht="12.75" customHeight="1" x14ac:dyDescent="0.2">
      <c r="A104" s="3"/>
      <c r="B104" s="5">
        <f t="shared" si="35"/>
        <v>46</v>
      </c>
      <c r="C104" s="410"/>
      <c r="D104" s="411"/>
      <c r="E104" s="13"/>
      <c r="F104" s="111"/>
      <c r="G104" s="112">
        <f t="shared" si="4"/>
        <v>0</v>
      </c>
      <c r="H104" s="111"/>
      <c r="I104" s="112">
        <f t="shared" si="5"/>
        <v>0</v>
      </c>
      <c r="J104" s="111"/>
      <c r="K104" s="112">
        <f t="shared" si="6"/>
        <v>0</v>
      </c>
      <c r="L104" s="111"/>
      <c r="M104" s="112">
        <f t="shared" si="7"/>
        <v>0</v>
      </c>
      <c r="N104" s="111"/>
      <c r="O104" s="112">
        <f t="shared" si="8"/>
        <v>0</v>
      </c>
      <c r="P104" s="111"/>
      <c r="Q104" s="112">
        <f t="shared" si="9"/>
        <v>0</v>
      </c>
      <c r="R104" s="111"/>
      <c r="S104" s="112">
        <f t="shared" si="10"/>
        <v>0</v>
      </c>
      <c r="T104" s="111"/>
      <c r="U104" s="112">
        <f t="shared" si="11"/>
        <v>0</v>
      </c>
      <c r="V104" s="111"/>
      <c r="W104" s="112">
        <f t="shared" si="12"/>
        <v>0</v>
      </c>
      <c r="X104" s="111"/>
      <c r="Y104" s="112">
        <f t="shared" si="13"/>
        <v>0</v>
      </c>
      <c r="Z104" s="111"/>
      <c r="AA104" s="112">
        <f t="shared" si="14"/>
        <v>0</v>
      </c>
      <c r="AB104" s="111"/>
      <c r="AC104" s="112">
        <f t="shared" si="15"/>
        <v>0</v>
      </c>
      <c r="AD104" s="111"/>
      <c r="AE104" s="112">
        <f t="shared" si="16"/>
        <v>0</v>
      </c>
      <c r="AF104" s="111"/>
      <c r="AG104" s="112">
        <f t="shared" si="17"/>
        <v>0</v>
      </c>
      <c r="AH104" s="111"/>
      <c r="AI104" s="112">
        <f t="shared" si="18"/>
        <v>0</v>
      </c>
      <c r="AJ104" s="111"/>
      <c r="AK104" s="112">
        <f t="shared" si="19"/>
        <v>0</v>
      </c>
      <c r="AL104" s="111"/>
      <c r="AM104" s="112">
        <f t="shared" si="20"/>
        <v>0</v>
      </c>
      <c r="AN104" s="111"/>
      <c r="AO104" s="112">
        <f t="shared" si="21"/>
        <v>0</v>
      </c>
      <c r="AP104" s="111"/>
      <c r="AQ104" s="112">
        <f t="shared" si="22"/>
        <v>0</v>
      </c>
      <c r="AR104" s="111"/>
      <c r="AS104" s="112">
        <f t="shared" si="23"/>
        <v>0</v>
      </c>
      <c r="AT104" s="5">
        <f t="shared" si="24"/>
        <v>0</v>
      </c>
      <c r="AU104" s="105">
        <f t="shared" si="1"/>
        <v>0</v>
      </c>
      <c r="AV104" s="10">
        <f t="shared" si="25"/>
        <v>2</v>
      </c>
      <c r="AW104" s="5">
        <f t="shared" si="26"/>
        <v>0</v>
      </c>
      <c r="AX104" s="208" t="str">
        <f t="shared" si="2"/>
        <v/>
      </c>
      <c r="AY104" s="208" t="str">
        <f t="shared" si="3"/>
        <v/>
      </c>
      <c r="AZ104" s="211"/>
      <c r="BA104" s="150">
        <f t="shared" si="27"/>
        <v>0</v>
      </c>
      <c r="BB104" s="61">
        <f t="shared" si="28"/>
        <v>0</v>
      </c>
      <c r="BC104" s="131">
        <f t="shared" si="29"/>
        <v>0</v>
      </c>
      <c r="BD104" s="61">
        <f t="shared" si="30"/>
        <v>0</v>
      </c>
      <c r="BE104" s="131">
        <f t="shared" si="31"/>
        <v>0</v>
      </c>
      <c r="BF104" s="61">
        <f t="shared" si="32"/>
        <v>0</v>
      </c>
      <c r="BG104" s="131">
        <f t="shared" si="33"/>
        <v>0</v>
      </c>
      <c r="BH104" s="151">
        <f t="shared" si="34"/>
        <v>0</v>
      </c>
      <c r="BI104" s="83"/>
      <c r="BJ104" s="55"/>
      <c r="BK104" s="55"/>
      <c r="BL104" s="55"/>
      <c r="BM104" s="55"/>
      <c r="BN104" s="12"/>
    </row>
    <row r="105" spans="1:73" ht="12.75" customHeight="1" thickBot="1" x14ac:dyDescent="0.25">
      <c r="A105" s="3"/>
      <c r="B105" s="5">
        <v>47</v>
      </c>
      <c r="C105" s="410"/>
      <c r="D105" s="411"/>
      <c r="E105" s="13"/>
      <c r="F105" s="111"/>
      <c r="G105" s="112">
        <f t="shared" si="4"/>
        <v>0</v>
      </c>
      <c r="H105" s="111"/>
      <c r="I105" s="112">
        <f t="shared" si="5"/>
        <v>0</v>
      </c>
      <c r="J105" s="111"/>
      <c r="K105" s="112">
        <f t="shared" si="6"/>
        <v>0</v>
      </c>
      <c r="L105" s="111"/>
      <c r="M105" s="112">
        <f t="shared" si="7"/>
        <v>0</v>
      </c>
      <c r="N105" s="111"/>
      <c r="O105" s="112">
        <f t="shared" si="8"/>
        <v>0</v>
      </c>
      <c r="P105" s="111"/>
      <c r="Q105" s="112">
        <f t="shared" si="9"/>
        <v>0</v>
      </c>
      <c r="R105" s="111"/>
      <c r="S105" s="112">
        <f t="shared" si="10"/>
        <v>0</v>
      </c>
      <c r="T105" s="111"/>
      <c r="U105" s="112">
        <f t="shared" si="11"/>
        <v>0</v>
      </c>
      <c r="V105" s="111"/>
      <c r="W105" s="112">
        <f t="shared" si="12"/>
        <v>0</v>
      </c>
      <c r="X105" s="111"/>
      <c r="Y105" s="112">
        <f t="shared" si="13"/>
        <v>0</v>
      </c>
      <c r="Z105" s="111"/>
      <c r="AA105" s="112">
        <f t="shared" si="14"/>
        <v>0</v>
      </c>
      <c r="AB105" s="111"/>
      <c r="AC105" s="112">
        <f t="shared" si="15"/>
        <v>0</v>
      </c>
      <c r="AD105" s="111"/>
      <c r="AE105" s="112">
        <f t="shared" si="16"/>
        <v>0</v>
      </c>
      <c r="AF105" s="111"/>
      <c r="AG105" s="112">
        <f t="shared" si="17"/>
        <v>0</v>
      </c>
      <c r="AH105" s="111"/>
      <c r="AI105" s="112">
        <f t="shared" si="18"/>
        <v>0</v>
      </c>
      <c r="AJ105" s="111"/>
      <c r="AK105" s="112">
        <f t="shared" si="19"/>
        <v>0</v>
      </c>
      <c r="AL105" s="111"/>
      <c r="AM105" s="112">
        <f t="shared" si="20"/>
        <v>0</v>
      </c>
      <c r="AN105" s="111"/>
      <c r="AO105" s="112">
        <f t="shared" si="21"/>
        <v>0</v>
      </c>
      <c r="AP105" s="111"/>
      <c r="AQ105" s="112">
        <f t="shared" si="22"/>
        <v>0</v>
      </c>
      <c r="AR105" s="111"/>
      <c r="AS105" s="112">
        <f t="shared" si="23"/>
        <v>0</v>
      </c>
      <c r="AT105" s="5">
        <f t="shared" si="24"/>
        <v>0</v>
      </c>
      <c r="AU105" s="105">
        <f t="shared" si="1"/>
        <v>0</v>
      </c>
      <c r="AV105" s="10">
        <f t="shared" si="25"/>
        <v>2</v>
      </c>
      <c r="AW105" s="5">
        <f t="shared" si="26"/>
        <v>0</v>
      </c>
      <c r="AX105" s="208" t="str">
        <f t="shared" si="2"/>
        <v/>
      </c>
      <c r="AY105" s="208" t="str">
        <f t="shared" si="3"/>
        <v/>
      </c>
      <c r="AZ105" s="211"/>
      <c r="BA105" s="150">
        <f t="shared" si="27"/>
        <v>0</v>
      </c>
      <c r="BB105" s="153">
        <f t="shared" si="28"/>
        <v>0</v>
      </c>
      <c r="BC105" s="131">
        <f t="shared" si="29"/>
        <v>0</v>
      </c>
      <c r="BD105" s="153">
        <f t="shared" si="30"/>
        <v>0</v>
      </c>
      <c r="BE105" s="131">
        <f t="shared" si="31"/>
        <v>0</v>
      </c>
      <c r="BF105" s="153">
        <f t="shared" si="32"/>
        <v>0</v>
      </c>
      <c r="BG105" s="131">
        <f t="shared" si="33"/>
        <v>0</v>
      </c>
      <c r="BH105" s="155">
        <f t="shared" si="34"/>
        <v>0</v>
      </c>
      <c r="BI105" s="83"/>
      <c r="BJ105" s="55"/>
      <c r="BK105" s="55"/>
      <c r="BL105" s="55"/>
      <c r="BM105" s="55"/>
      <c r="BN105" s="12"/>
    </row>
    <row r="106" spans="1:73" ht="12.75" customHeight="1" thickBot="1" x14ac:dyDescent="0.25">
      <c r="B106" s="8"/>
      <c r="C106" s="426"/>
      <c r="D106" s="426"/>
      <c r="E106" s="17"/>
      <c r="F106" s="156">
        <v>1</v>
      </c>
      <c r="G106" s="157"/>
      <c r="H106" s="156">
        <f>F106+1</f>
        <v>2</v>
      </c>
      <c r="I106" s="156"/>
      <c r="J106" s="156">
        <f t="shared" ref="J106:AP106" si="36">H106+1</f>
        <v>3</v>
      </c>
      <c r="K106" s="156"/>
      <c r="L106" s="156">
        <f t="shared" si="36"/>
        <v>4</v>
      </c>
      <c r="M106" s="156"/>
      <c r="N106" s="156">
        <f t="shared" si="36"/>
        <v>5</v>
      </c>
      <c r="O106" s="156"/>
      <c r="P106" s="156">
        <f t="shared" si="36"/>
        <v>6</v>
      </c>
      <c r="Q106" s="156"/>
      <c r="R106" s="156">
        <f t="shared" si="36"/>
        <v>7</v>
      </c>
      <c r="S106" s="156"/>
      <c r="T106" s="156">
        <f t="shared" si="36"/>
        <v>8</v>
      </c>
      <c r="U106" s="156"/>
      <c r="V106" s="156">
        <f t="shared" si="36"/>
        <v>9</v>
      </c>
      <c r="W106" s="156"/>
      <c r="X106" s="156">
        <f t="shared" si="36"/>
        <v>10</v>
      </c>
      <c r="Y106" s="156"/>
      <c r="Z106" s="156">
        <f t="shared" si="36"/>
        <v>11</v>
      </c>
      <c r="AA106" s="156"/>
      <c r="AB106" s="156">
        <f t="shared" si="36"/>
        <v>12</v>
      </c>
      <c r="AC106" s="156"/>
      <c r="AD106" s="156">
        <f t="shared" si="36"/>
        <v>13</v>
      </c>
      <c r="AE106" s="156"/>
      <c r="AF106" s="156">
        <f t="shared" si="36"/>
        <v>14</v>
      </c>
      <c r="AG106" s="156"/>
      <c r="AH106" s="156">
        <f t="shared" si="36"/>
        <v>15</v>
      </c>
      <c r="AI106" s="156"/>
      <c r="AJ106" s="156">
        <f t="shared" si="36"/>
        <v>16</v>
      </c>
      <c r="AK106" s="156"/>
      <c r="AL106" s="156">
        <f t="shared" si="36"/>
        <v>17</v>
      </c>
      <c r="AM106" s="156"/>
      <c r="AN106" s="156">
        <f t="shared" si="36"/>
        <v>18</v>
      </c>
      <c r="AO106" s="156"/>
      <c r="AP106" s="156">
        <f t="shared" si="36"/>
        <v>19</v>
      </c>
      <c r="AQ106" s="156"/>
      <c r="AR106" s="309"/>
      <c r="AS106" s="309"/>
      <c r="AT106" s="8"/>
      <c r="AU106" s="8"/>
      <c r="AV106" s="8"/>
      <c r="AW106" s="8"/>
      <c r="AZ106" s="12"/>
      <c r="BA106" s="12"/>
      <c r="BB106" s="12"/>
      <c r="BC106" s="12"/>
      <c r="BD106" s="12"/>
      <c r="BE106" s="12"/>
      <c r="BF106" s="12"/>
      <c r="BG106" s="12"/>
      <c r="BH106" s="12"/>
      <c r="BI106" s="96"/>
      <c r="BJ106" s="12"/>
      <c r="BK106" s="12"/>
      <c r="BL106" s="12"/>
      <c r="BM106" s="12"/>
    </row>
    <row r="107" spans="1:73" ht="12.75" customHeight="1" thickBot="1" x14ac:dyDescent="0.25">
      <c r="B107" s="3"/>
      <c r="C107" s="427" t="s">
        <v>42</v>
      </c>
      <c r="D107" s="428"/>
      <c r="E107" s="429"/>
      <c r="F107" s="113">
        <f>SUMIF($E$59:$E$105,"=P",G59:G105)</f>
        <v>0</v>
      </c>
      <c r="G107" s="114"/>
      <c r="H107" s="113">
        <f>SUMIF($E$59:$E$105,"=P",I59:I105)</f>
        <v>0</v>
      </c>
      <c r="I107" s="113"/>
      <c r="J107" s="113">
        <f>SUMIF($E$59:$E$105,"=P",K59:K105)</f>
        <v>0</v>
      </c>
      <c r="K107" s="113"/>
      <c r="L107" s="113">
        <f>SUMIF($E$59:$E$105,"=P",M59:M105)</f>
        <v>0</v>
      </c>
      <c r="M107" s="113"/>
      <c r="N107" s="113">
        <f>SUMIF($E$59:$E$105,"=P",O59:O105)</f>
        <v>0</v>
      </c>
      <c r="O107" s="113"/>
      <c r="P107" s="113">
        <f>SUMIF($E$59:$E$105,"=P",Q59:Q105)</f>
        <v>0</v>
      </c>
      <c r="Q107" s="113"/>
      <c r="R107" s="113">
        <f>SUMIF($E$59:$E$105,"=P",S59:S105)</f>
        <v>0</v>
      </c>
      <c r="S107" s="113"/>
      <c r="T107" s="113">
        <f>SUMIF($E$59:$E$105,"=P",U59:U105)</f>
        <v>0</v>
      </c>
      <c r="U107" s="113"/>
      <c r="V107" s="113">
        <f>SUMIF($E$59:$E$105,"=P",W59:W105)</f>
        <v>0</v>
      </c>
      <c r="W107" s="113"/>
      <c r="X107" s="113">
        <f>SUMIF($E$59:$E$105,"=P",Y59:Y105)</f>
        <v>0</v>
      </c>
      <c r="Y107" s="113"/>
      <c r="Z107" s="113">
        <f>SUMIF($E$59:$E$105,"=P",AA59:AA105)</f>
        <v>0</v>
      </c>
      <c r="AA107" s="113"/>
      <c r="AB107" s="113">
        <f>SUMIF($E$59:$E$105,"=P",AC59:AC105)</f>
        <v>0</v>
      </c>
      <c r="AC107" s="113"/>
      <c r="AD107" s="113">
        <f>SUMIF($E$59:$E$105,"=P",AE59:AE105)</f>
        <v>0</v>
      </c>
      <c r="AE107" s="113"/>
      <c r="AF107" s="113">
        <f>SUMIF($E$59:$E$105,"=P",AG59:AG105)</f>
        <v>0</v>
      </c>
      <c r="AG107" s="113">
        <f t="shared" ref="AG107:AT107" si="37">SUMIF($E$59:$E$105,"=P",AG59:AG105)</f>
        <v>0</v>
      </c>
      <c r="AH107" s="113">
        <f>SUMIF($E$59:$E$105,"=P",AI59:AI105)</f>
        <v>0</v>
      </c>
      <c r="AI107" s="113">
        <f t="shared" si="37"/>
        <v>0</v>
      </c>
      <c r="AJ107" s="113">
        <f>SUMIF($E$59:$E$105,"=P",AK59:AK105)</f>
        <v>0</v>
      </c>
      <c r="AK107" s="113"/>
      <c r="AL107" s="113">
        <f>SUMIF($E$59:$E$105,"=P",AM59:AM105)</f>
        <v>0</v>
      </c>
      <c r="AM107" s="113"/>
      <c r="AN107" s="113">
        <f>SUMIF($E$59:$E$105,"=P",AO59:AO105)</f>
        <v>0</v>
      </c>
      <c r="AO107" s="113"/>
      <c r="AP107" s="113">
        <f>SUMIF($E$59:$E$105,"=P",AQ59:AQ105)</f>
        <v>0</v>
      </c>
      <c r="AQ107" s="113"/>
      <c r="AR107" s="113">
        <f>SUMIF($E$59:$E$105,"=P",AS59:AS105)</f>
        <v>0</v>
      </c>
      <c r="AS107" s="113"/>
      <c r="AT107" s="113">
        <f t="shared" si="37"/>
        <v>0</v>
      </c>
      <c r="AU107" s="115" t="s">
        <v>25</v>
      </c>
      <c r="AV107" s="119" t="s">
        <v>24</v>
      </c>
      <c r="AW107" s="121" t="s">
        <v>44</v>
      </c>
      <c r="AZ107" s="12"/>
      <c r="BA107" s="12"/>
      <c r="BB107" s="12"/>
      <c r="BC107" s="12"/>
      <c r="BD107" s="12"/>
      <c r="BE107" s="12"/>
      <c r="BF107" s="12"/>
      <c r="BG107" s="12"/>
      <c r="BH107" s="12"/>
      <c r="BI107" s="96"/>
      <c r="BJ107" s="12"/>
      <c r="BK107" s="12"/>
      <c r="BL107" s="12"/>
      <c r="BM107" s="12"/>
    </row>
    <row r="108" spans="1:73" ht="12.75" customHeight="1" thickBot="1" x14ac:dyDescent="0.25">
      <c r="B108" s="3"/>
      <c r="C108" s="431" t="s">
        <v>28</v>
      </c>
      <c r="D108" s="431"/>
      <c r="E108" s="431"/>
      <c r="F108" s="9">
        <f>(F107*100)/(C17*F11)</f>
        <v>0</v>
      </c>
      <c r="G108" s="42"/>
      <c r="H108" s="9">
        <f>(H107*100)/(C18*F11)</f>
        <v>0</v>
      </c>
      <c r="I108" s="9"/>
      <c r="J108" s="9">
        <f>(J107*100)/(C19*F11)</f>
        <v>0</v>
      </c>
      <c r="K108" s="9"/>
      <c r="L108" s="9">
        <f>(L107*100)/(C20*F11)</f>
        <v>0</v>
      </c>
      <c r="M108" s="9"/>
      <c r="N108" s="9">
        <f>(N107*100)/(C21*F11)</f>
        <v>0</v>
      </c>
      <c r="O108" s="9"/>
      <c r="P108" s="9">
        <f>(P107*100)/(C22*F11)</f>
        <v>0</v>
      </c>
      <c r="Q108" s="9"/>
      <c r="R108" s="9">
        <f>(R107*100)/(C23*F11)</f>
        <v>0</v>
      </c>
      <c r="S108" s="9"/>
      <c r="T108" s="9">
        <f>(T107*100)/(C24*F11)</f>
        <v>0</v>
      </c>
      <c r="U108" s="9"/>
      <c r="V108" s="9">
        <f>(V107*100)/(C25*F11)</f>
        <v>0</v>
      </c>
      <c r="W108" s="9"/>
      <c r="X108" s="9">
        <f>(X107*100)/(C26*F11)</f>
        <v>0</v>
      </c>
      <c r="Y108" s="9"/>
      <c r="Z108" s="9">
        <f>(Z107*100)/(C27*F11)</f>
        <v>0</v>
      </c>
      <c r="AA108" s="9"/>
      <c r="AB108" s="9">
        <f>(AB107*100)/(C28*F11)</f>
        <v>0</v>
      </c>
      <c r="AC108" s="9"/>
      <c r="AD108" s="9">
        <f>(AD107*100)/(C29*F11)</f>
        <v>0</v>
      </c>
      <c r="AE108" s="9"/>
      <c r="AF108" s="9">
        <f>(AF107*100)/(C30*F11)</f>
        <v>0</v>
      </c>
      <c r="AG108" s="9"/>
      <c r="AH108" s="9">
        <f>(AH107*100)/(C31*F11)</f>
        <v>0</v>
      </c>
      <c r="AI108" s="10"/>
      <c r="AJ108" s="9">
        <f>(AJ107*100)/(C32*F11)</f>
        <v>0</v>
      </c>
      <c r="AK108" s="10"/>
      <c r="AL108" s="9">
        <f>(AL107*100)/(C33*F11)</f>
        <v>0</v>
      </c>
      <c r="AM108" s="10"/>
      <c r="AN108" s="9">
        <f>(AN107*100)/(C34*F11)</f>
        <v>0</v>
      </c>
      <c r="AO108" s="10"/>
      <c r="AP108" s="9">
        <f>(AP107*100)/(C35*F11)</f>
        <v>0</v>
      </c>
      <c r="AQ108" s="9" t="e">
        <f>(AQ107*100)/(D36*G11)</f>
        <v>#VALUE!</v>
      </c>
      <c r="AR108" s="9">
        <f>(AR107*100)/(C36*F11)</f>
        <v>0</v>
      </c>
      <c r="AS108" s="9" t="e">
        <f>(AS107*100)/(F36*I11)</f>
        <v>#DIV/0!</v>
      </c>
      <c r="AT108" s="9">
        <f>(AT107*100)/(C37*F11)</f>
        <v>0</v>
      </c>
      <c r="AU108" s="116" t="e">
        <f>SUM(AU59:AU105)/COUNTIF(AU59:AU105,"&gt;0")</f>
        <v>#DIV/0!</v>
      </c>
      <c r="AV108" s="120">
        <f>SUMIF($E$59:$E$105,"=P",$AV$59:$AV$105)/COUNTIF($E$59:$E$105,"=P")</f>
        <v>2</v>
      </c>
      <c r="AW108" s="122" t="e">
        <f>IF(AU108&lt;=25%,"B",IF(AU108&lt;=50%,"MB",IF(AU108&lt;=75%,"MA",IF(AU108&lt;=100%,"A"))))</f>
        <v>#DIV/0!</v>
      </c>
      <c r="AZ108" s="12"/>
      <c r="BA108" s="12"/>
      <c r="BB108" s="12"/>
      <c r="BC108" s="12"/>
      <c r="BD108" s="12"/>
      <c r="BE108" s="12"/>
      <c r="BF108" s="12"/>
      <c r="BG108" s="12"/>
      <c r="BH108" s="12"/>
      <c r="BI108" s="96"/>
      <c r="BJ108" s="12"/>
      <c r="BK108" s="12"/>
      <c r="BL108" s="12"/>
      <c r="BM108" s="12"/>
    </row>
    <row r="109" spans="1:73" ht="12.75" customHeight="1" x14ac:dyDescent="0.2">
      <c r="B109" s="12"/>
      <c r="C109" s="89"/>
      <c r="D109" s="89"/>
      <c r="E109" s="89"/>
      <c r="F109" s="101"/>
      <c r="G109" s="102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3"/>
      <c r="AJ109" s="101"/>
      <c r="AK109" s="103"/>
      <c r="AL109" s="101"/>
      <c r="AM109" s="103"/>
      <c r="AN109" s="101"/>
      <c r="AO109" s="103"/>
      <c r="AP109" s="103"/>
      <c r="AQ109" s="103"/>
      <c r="AR109" s="103"/>
      <c r="AS109" s="103"/>
      <c r="AT109" s="12"/>
      <c r="AU109" s="117"/>
      <c r="AV109" s="118"/>
      <c r="AW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96"/>
      <c r="BJ109" s="12"/>
      <c r="BK109" s="12"/>
      <c r="BL109" s="12"/>
      <c r="BM109" s="12"/>
    </row>
    <row r="110" spans="1:73" ht="12.75" customHeight="1" x14ac:dyDescent="0.25">
      <c r="C110" s="431" t="s">
        <v>56</v>
      </c>
      <c r="D110" s="431"/>
      <c r="E110" s="431"/>
      <c r="F110" s="45">
        <f>AVERAGE(F108)</f>
        <v>0</v>
      </c>
      <c r="G110" s="45"/>
      <c r="H110" s="45">
        <f>AVERAGE(H108)</f>
        <v>0</v>
      </c>
      <c r="I110" s="45"/>
      <c r="J110" s="45">
        <f>AVERAGE(J108)</f>
        <v>0</v>
      </c>
      <c r="K110" s="45"/>
      <c r="L110" s="45">
        <f>AVERAGE(L108,N108)</f>
        <v>0</v>
      </c>
      <c r="M110" s="45"/>
      <c r="N110" s="45">
        <f>AVERAGE(P108,R108)</f>
        <v>0</v>
      </c>
      <c r="O110" s="45"/>
      <c r="P110" s="45">
        <f>AVERAGE(T108,V108)</f>
        <v>0</v>
      </c>
      <c r="Q110" s="45"/>
      <c r="R110" s="45">
        <f>AVERAGE(X108,Z108,AB108)</f>
        <v>0</v>
      </c>
      <c r="S110" s="45"/>
      <c r="T110" s="45">
        <f>AVERAGE(AD108,AF108,AH108)</f>
        <v>0</v>
      </c>
      <c r="U110" s="45"/>
      <c r="V110" s="45">
        <f>AVERAGE(AJ108)</f>
        <v>0</v>
      </c>
      <c r="W110" s="45"/>
      <c r="X110" s="45">
        <f>AVERAGE(AL108,AN108,AP108)</f>
        <v>0</v>
      </c>
      <c r="Y110" s="45" t="e">
        <f t="shared" ref="Y110:AA110" si="38">AVERAGE(AM108,AO108,AQ108)</f>
        <v>#VALUE!</v>
      </c>
      <c r="Z110" s="45">
        <f t="shared" si="38"/>
        <v>0</v>
      </c>
      <c r="AA110" s="45" t="e">
        <f t="shared" si="38"/>
        <v>#VALUE!</v>
      </c>
      <c r="AB110" s="45"/>
      <c r="AC110" s="45"/>
      <c r="AD110" s="45"/>
      <c r="AE110" s="45"/>
      <c r="AF110" s="45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W110" s="72"/>
      <c r="AZ110" s="72"/>
      <c r="BA110" s="433"/>
      <c r="BB110" s="434"/>
      <c r="BC110" s="434"/>
      <c r="BD110" s="434"/>
      <c r="BE110" s="434"/>
      <c r="BF110" s="434"/>
      <c r="BG110" s="434"/>
      <c r="BH110" s="434"/>
      <c r="BI110" s="97"/>
      <c r="BR110" s="44" t="s">
        <v>36</v>
      </c>
      <c r="BS110" s="44" t="s">
        <v>37</v>
      </c>
      <c r="BT110" s="44" t="s">
        <v>38</v>
      </c>
      <c r="BU110" s="44"/>
    </row>
    <row r="111" spans="1:73" s="36" customFormat="1" ht="12.75" customHeight="1" x14ac:dyDescent="0.2">
      <c r="C111" s="435"/>
      <c r="D111" s="435"/>
      <c r="E111" s="435"/>
      <c r="F111" s="37"/>
      <c r="G111" s="12"/>
      <c r="H111" s="12"/>
      <c r="I111" s="12"/>
      <c r="J111" s="12"/>
      <c r="K111" s="12"/>
      <c r="L111" s="12"/>
      <c r="M111" s="35"/>
      <c r="N111" s="436"/>
      <c r="O111" s="437"/>
      <c r="P111" s="437"/>
      <c r="Q111" s="437"/>
      <c r="R111" s="437"/>
      <c r="S111" s="35"/>
      <c r="T111" s="38"/>
      <c r="U111" s="35"/>
      <c r="V111" s="436"/>
      <c r="W111" s="437"/>
      <c r="X111" s="437"/>
      <c r="Y111" s="437"/>
      <c r="Z111" s="437"/>
      <c r="AA111" s="35"/>
      <c r="AB111" s="38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U111" s="12"/>
      <c r="AV111" s="12"/>
      <c r="AX111"/>
      <c r="AY111"/>
      <c r="AZ111" s="54"/>
      <c r="BA111" s="54"/>
      <c r="BB111" s="54"/>
      <c r="BC111" s="54"/>
      <c r="BD111" s="54"/>
      <c r="BE111" s="54"/>
      <c r="BF111" s="54"/>
      <c r="BG111" s="54"/>
      <c r="BH111" s="54"/>
      <c r="BI111" s="79"/>
      <c r="BJ111" s="54"/>
      <c r="BK111" s="54"/>
      <c r="BL111" s="54"/>
      <c r="BM111" s="54"/>
      <c r="BN111" s="54"/>
    </row>
    <row r="112" spans="1:73" s="36" customFormat="1" ht="12.75" customHeight="1" x14ac:dyDescent="0.2">
      <c r="C112" s="431" t="s">
        <v>46</v>
      </c>
      <c r="D112" s="431"/>
      <c r="E112" s="431"/>
      <c r="F112" s="45">
        <f>AVERAGE(T108:U108)</f>
        <v>0</v>
      </c>
      <c r="G112" s="46"/>
      <c r="H112" s="45" t="e">
        <f>AVERAGE(AB108:AR108)</f>
        <v>#VALUE!</v>
      </c>
      <c r="I112" s="45" t="e">
        <f t="shared" ref="I112" si="39">AVERAGE(U108:AQ108)</f>
        <v>#VALUE!</v>
      </c>
      <c r="J112" s="45" t="e">
        <f>AVERAGE(AP108:AR108)</f>
        <v>#VALUE!</v>
      </c>
      <c r="K112" s="45"/>
      <c r="L112" s="45">
        <f>AVERAGE(F108:K108)</f>
        <v>0</v>
      </c>
      <c r="M112" s="49"/>
      <c r="N112" s="48"/>
      <c r="O112" s="49"/>
      <c r="P112" s="48"/>
      <c r="Q112" s="35"/>
      <c r="R112" s="35"/>
      <c r="S112" s="35"/>
      <c r="T112" s="38"/>
      <c r="U112" s="35"/>
      <c r="V112" s="38"/>
      <c r="W112" s="35"/>
      <c r="X112" s="35"/>
      <c r="Y112" s="35"/>
      <c r="Z112" s="35"/>
      <c r="AA112" s="35"/>
      <c r="AB112" s="38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U112" s="12"/>
      <c r="AV112" s="12"/>
      <c r="AZ112" s="54"/>
      <c r="BA112" s="54"/>
      <c r="BB112" s="54"/>
      <c r="BC112" s="54"/>
      <c r="BD112" s="54"/>
      <c r="BE112" s="54"/>
      <c r="BF112" s="54"/>
      <c r="BG112" s="54"/>
      <c r="BH112" s="54"/>
      <c r="BI112" s="79"/>
      <c r="BJ112" s="54"/>
      <c r="BK112" s="54"/>
      <c r="BL112" s="54"/>
      <c r="BM112" s="54"/>
      <c r="BN112" s="54"/>
    </row>
    <row r="113" spans="3:66" s="36" customFormat="1" ht="12.75" customHeight="1" x14ac:dyDescent="0.2">
      <c r="C113" s="139"/>
      <c r="D113" s="139"/>
      <c r="E113" s="139"/>
      <c r="F113" s="37"/>
      <c r="G113" s="12"/>
      <c r="H113" s="12"/>
      <c r="I113" s="12"/>
      <c r="J113" s="12"/>
      <c r="K113" s="12"/>
      <c r="L113" s="12"/>
      <c r="M113" s="35"/>
      <c r="N113" s="38"/>
      <c r="O113" s="35"/>
      <c r="P113" s="35"/>
      <c r="Q113" s="35"/>
      <c r="R113" s="35"/>
      <c r="S113" s="35"/>
      <c r="T113" s="38"/>
      <c r="U113" s="35"/>
      <c r="V113" s="38"/>
      <c r="W113" s="35"/>
      <c r="X113" s="35"/>
      <c r="Y113" s="35"/>
      <c r="Z113" s="35"/>
      <c r="AA113" s="35"/>
      <c r="AB113" s="38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U113" s="12"/>
      <c r="AV113" s="12"/>
      <c r="AZ113" s="54"/>
      <c r="BA113" s="54"/>
      <c r="BB113" s="54"/>
      <c r="BC113" s="54"/>
      <c r="BD113" s="54"/>
      <c r="BE113" s="54"/>
      <c r="BF113" s="54"/>
      <c r="BG113" s="54"/>
      <c r="BH113" s="54"/>
      <c r="BI113" s="79"/>
      <c r="BJ113" s="54"/>
      <c r="BK113" s="54"/>
      <c r="BL113" s="54"/>
      <c r="BM113" s="54"/>
      <c r="BN113" s="54"/>
    </row>
    <row r="114" spans="3:66" ht="12.75" customHeight="1" x14ac:dyDescent="0.25">
      <c r="C114" s="431" t="s">
        <v>47</v>
      </c>
      <c r="D114" s="431"/>
      <c r="E114" s="431"/>
      <c r="F114" s="45" t="e">
        <f>AVERAGE(F108,J108:P108,V108,AB108,AP108,#REF!)</f>
        <v>#REF!</v>
      </c>
      <c r="G114" s="46"/>
      <c r="H114" s="45">
        <f>AVERAGE(H108)</f>
        <v>0</v>
      </c>
      <c r="I114" s="45"/>
      <c r="J114" s="45" t="e">
        <f>AVERAGE(R108,V108,AD108,AH108:AK108,#REF!)</f>
        <v>#REF!</v>
      </c>
      <c r="K114" s="45"/>
      <c r="L114" s="45" t="e">
        <f>AVERAGE(T108,Z108,#REF!)</f>
        <v>#REF!</v>
      </c>
      <c r="M114" s="45"/>
      <c r="N114" s="45" t="e">
        <f>AVERAGE(AF108,#REF!)</f>
        <v>#REF!</v>
      </c>
      <c r="O114" s="45"/>
      <c r="P114" s="45">
        <f>AVERAGE(AL108)</f>
        <v>0</v>
      </c>
      <c r="Q114" s="45"/>
      <c r="R114" s="45">
        <f>AVERAGE(AN108)</f>
        <v>0</v>
      </c>
      <c r="S114" s="45"/>
      <c r="T114" s="45" t="e">
        <f>AVERAGE(#REF!)</f>
        <v>#REF!</v>
      </c>
      <c r="U114" s="48"/>
      <c r="V114" s="45" t="e">
        <f>AVERAGE(#REF!)</f>
        <v>#REF!</v>
      </c>
      <c r="W114" s="48"/>
      <c r="X114" s="48"/>
      <c r="Y114" s="48"/>
      <c r="Z114" s="48"/>
      <c r="AA114" s="48"/>
      <c r="AB114" s="48"/>
      <c r="AW114" s="72"/>
      <c r="AX114" s="72"/>
      <c r="AY114" s="72"/>
      <c r="AZ114" s="72"/>
      <c r="BA114" s="432"/>
      <c r="BB114" s="432"/>
      <c r="BC114" s="432"/>
      <c r="BD114" s="432"/>
      <c r="BE114" s="432"/>
      <c r="BF114" s="432"/>
      <c r="BG114" s="432"/>
      <c r="BH114" s="432"/>
      <c r="BI114" s="98"/>
    </row>
    <row r="115" spans="3:66" ht="12.75" customHeight="1" x14ac:dyDescent="0.25">
      <c r="Q115" s="47"/>
      <c r="R115" s="47"/>
      <c r="S115" s="47"/>
      <c r="T115" s="47"/>
      <c r="U115" s="47"/>
      <c r="V115" s="47"/>
      <c r="W115" s="44"/>
      <c r="X115" s="44"/>
      <c r="AW115" s="72"/>
      <c r="AX115" s="72"/>
      <c r="AY115" s="72"/>
      <c r="AZ115" s="72"/>
      <c r="BA115" s="432"/>
      <c r="BB115" s="432"/>
      <c r="BC115" s="432"/>
      <c r="BD115" s="432"/>
      <c r="BE115" s="432"/>
      <c r="BF115" s="432"/>
      <c r="BG115" s="432"/>
      <c r="BH115" s="432"/>
      <c r="BI115" s="98"/>
    </row>
    <row r="116" spans="3:66" ht="12.75" customHeight="1" x14ac:dyDescent="0.25">
      <c r="AW116" s="72"/>
      <c r="AX116" s="72"/>
      <c r="AY116" s="72"/>
      <c r="AZ116" s="72"/>
      <c r="BA116" s="432"/>
      <c r="BB116" s="432"/>
      <c r="BC116" s="432"/>
      <c r="BD116" s="432"/>
      <c r="BE116" s="432"/>
      <c r="BF116" s="432"/>
      <c r="BG116" s="432"/>
      <c r="BH116" s="432"/>
      <c r="BI116" s="98"/>
    </row>
    <row r="118" spans="3:66" ht="12.75" customHeight="1" x14ac:dyDescent="0.25">
      <c r="AW118" s="430"/>
      <c r="AX118" s="430"/>
      <c r="AY118" s="430"/>
      <c r="AZ118" s="430"/>
      <c r="BA118" s="73"/>
      <c r="BB118" s="74"/>
      <c r="BC118" s="73"/>
      <c r="BD118" s="74"/>
      <c r="BE118" s="73"/>
      <c r="BF118" s="74"/>
      <c r="BG118" s="73"/>
      <c r="BH118" s="74"/>
      <c r="BI118" s="99"/>
    </row>
    <row r="119" spans="3:66" ht="12.75" customHeight="1" x14ac:dyDescent="0.25">
      <c r="AW119" s="430"/>
      <c r="AX119" s="430"/>
      <c r="AY119" s="430"/>
      <c r="AZ119" s="430"/>
      <c r="BA119" s="73"/>
      <c r="BB119" s="74"/>
      <c r="BC119" s="73"/>
      <c r="BD119" s="74"/>
      <c r="BE119" s="73"/>
      <c r="BF119" s="74"/>
      <c r="BG119" s="73"/>
      <c r="BH119" s="74"/>
      <c r="BI119" s="99"/>
    </row>
    <row r="120" spans="3:66" ht="12.75" customHeight="1" x14ac:dyDescent="0.25">
      <c r="AW120" s="430"/>
      <c r="AX120" s="430"/>
      <c r="AY120" s="430"/>
      <c r="AZ120" s="430"/>
      <c r="BA120" s="73"/>
      <c r="BB120" s="74"/>
      <c r="BC120" s="73"/>
      <c r="BD120" s="74"/>
      <c r="BE120" s="73"/>
      <c r="BF120" s="74"/>
      <c r="BG120" s="73"/>
      <c r="BH120" s="74"/>
      <c r="BI120" s="99"/>
    </row>
  </sheetData>
  <sheetProtection password="CC2D" sheet="1" objects="1" scenarios="1" selectLockedCells="1"/>
  <dataConsolidate/>
  <mergeCells count="153">
    <mergeCell ref="AP27:AT27"/>
    <mergeCell ref="AP28:AT28"/>
    <mergeCell ref="AP29:AT29"/>
    <mergeCell ref="AP30:AT30"/>
    <mergeCell ref="AP34:AT34"/>
    <mergeCell ref="AW118:AZ118"/>
    <mergeCell ref="AW119:AZ119"/>
    <mergeCell ref="AP36:AT36"/>
    <mergeCell ref="AP24:AT26"/>
    <mergeCell ref="AP31:AT33"/>
    <mergeCell ref="F55:AQ55"/>
    <mergeCell ref="D30:V30"/>
    <mergeCell ref="D31:V31"/>
    <mergeCell ref="D33:V33"/>
    <mergeCell ref="D34:V34"/>
    <mergeCell ref="D36:V36"/>
    <mergeCell ref="D24:V24"/>
    <mergeCell ref="D25:V25"/>
    <mergeCell ref="D26:V26"/>
    <mergeCell ref="D27:V27"/>
    <mergeCell ref="D28:V28"/>
    <mergeCell ref="D29:V29"/>
    <mergeCell ref="AP35:AT35"/>
    <mergeCell ref="X28:AN36"/>
    <mergeCell ref="AW120:AZ120"/>
    <mergeCell ref="C112:E112"/>
    <mergeCell ref="C114:E114"/>
    <mergeCell ref="BA114:BB116"/>
    <mergeCell ref="BC114:BD116"/>
    <mergeCell ref="BE114:BF116"/>
    <mergeCell ref="BG114:BH116"/>
    <mergeCell ref="C108:E108"/>
    <mergeCell ref="C110:E110"/>
    <mergeCell ref="BA110:BH110"/>
    <mergeCell ref="C111:E111"/>
    <mergeCell ref="N111:R111"/>
    <mergeCell ref="V111:Z111"/>
    <mergeCell ref="C102:D102"/>
    <mergeCell ref="C103:D103"/>
    <mergeCell ref="C104:D104"/>
    <mergeCell ref="C105:D105"/>
    <mergeCell ref="C106:D106"/>
    <mergeCell ref="C107:E107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80:D80"/>
    <mergeCell ref="C81:D81"/>
    <mergeCell ref="C82:D82"/>
    <mergeCell ref="C83:D83"/>
    <mergeCell ref="C76:D76"/>
    <mergeCell ref="CE76:CG76"/>
    <mergeCell ref="C77:D77"/>
    <mergeCell ref="CE77:CG77"/>
    <mergeCell ref="C78:D78"/>
    <mergeCell ref="CE78:CG78"/>
    <mergeCell ref="C75:D75"/>
    <mergeCell ref="CE75:CG75"/>
    <mergeCell ref="C67:D67"/>
    <mergeCell ref="C68:D68"/>
    <mergeCell ref="C69:D69"/>
    <mergeCell ref="C70:D70"/>
    <mergeCell ref="C71:D71"/>
    <mergeCell ref="C72:D72"/>
    <mergeCell ref="C79:D79"/>
    <mergeCell ref="CE79:CG79"/>
    <mergeCell ref="C64:D64"/>
    <mergeCell ref="C65:D65"/>
    <mergeCell ref="C66:D66"/>
    <mergeCell ref="C58:D58"/>
    <mergeCell ref="C59:D59"/>
    <mergeCell ref="C60:D60"/>
    <mergeCell ref="C73:D73"/>
    <mergeCell ref="CE73:CG73"/>
    <mergeCell ref="C74:D74"/>
    <mergeCell ref="CE74:CG74"/>
    <mergeCell ref="AT55:AT58"/>
    <mergeCell ref="AU55:AU58"/>
    <mergeCell ref="AV55:AV58"/>
    <mergeCell ref="AW55:AW58"/>
    <mergeCell ref="BM55:BM58"/>
    <mergeCell ref="C61:D61"/>
    <mergeCell ref="C62:D62"/>
    <mergeCell ref="C63:D63"/>
    <mergeCell ref="BN55:BN58"/>
    <mergeCell ref="BA56:BB56"/>
    <mergeCell ref="BC56:BD56"/>
    <mergeCell ref="BE56:BF56"/>
    <mergeCell ref="BG56:BH56"/>
    <mergeCell ref="BA57:BB57"/>
    <mergeCell ref="BA54:BH54"/>
    <mergeCell ref="BK54:BN54"/>
    <mergeCell ref="BA55:BB55"/>
    <mergeCell ref="BC55:BD55"/>
    <mergeCell ref="BE55:BF55"/>
    <mergeCell ref="BC57:BD57"/>
    <mergeCell ref="BE57:BF57"/>
    <mergeCell ref="BG57:BH57"/>
    <mergeCell ref="BG55:BH55"/>
    <mergeCell ref="BK55:BK58"/>
    <mergeCell ref="BL55:BL58"/>
    <mergeCell ref="BA42:BH43"/>
    <mergeCell ref="BA44:BB46"/>
    <mergeCell ref="BC44:BD46"/>
    <mergeCell ref="BE44:BF46"/>
    <mergeCell ref="BG44:BH46"/>
    <mergeCell ref="F48:AV48"/>
    <mergeCell ref="D39:E39"/>
    <mergeCell ref="D40:E40"/>
    <mergeCell ref="D32:V32"/>
    <mergeCell ref="D35:V35"/>
    <mergeCell ref="D16:V16"/>
    <mergeCell ref="W16:AN16"/>
    <mergeCell ref="D17:V17"/>
    <mergeCell ref="D18:V18"/>
    <mergeCell ref="D19:V19"/>
    <mergeCell ref="AP16:AT16"/>
    <mergeCell ref="D20:V20"/>
    <mergeCell ref="D21:V21"/>
    <mergeCell ref="D22:V22"/>
    <mergeCell ref="AP17:AT17"/>
    <mergeCell ref="AP18:AT18"/>
    <mergeCell ref="AP21:AT23"/>
    <mergeCell ref="AP19:AT20"/>
    <mergeCell ref="D23:V23"/>
    <mergeCell ref="D9:H9"/>
    <mergeCell ref="C10:E10"/>
    <mergeCell ref="F10:H10"/>
    <mergeCell ref="C11:E11"/>
    <mergeCell ref="F11:H11"/>
    <mergeCell ref="C12:E12"/>
    <mergeCell ref="F12:H12"/>
    <mergeCell ref="C2:N2"/>
    <mergeCell ref="C3:N3"/>
    <mergeCell ref="C5:N5"/>
    <mergeCell ref="D7:H7"/>
    <mergeCell ref="N7:P7"/>
    <mergeCell ref="D8:H8"/>
  </mergeCells>
  <conditionalFormatting sqref="AV108:AV109">
    <cfRule type="cellIs" dxfId="118" priority="69" stopIfTrue="1" operator="greaterThanOrEqual">
      <formula>3.95</formula>
    </cfRule>
    <cfRule type="cellIs" dxfId="117" priority="70" stopIfTrue="1" operator="between">
      <formula>2.05</formula>
      <formula>3.94</formula>
    </cfRule>
    <cfRule type="cellIs" dxfId="116" priority="71" stopIfTrue="1" operator="lessThanOrEqual">
      <formula>2</formula>
    </cfRule>
  </conditionalFormatting>
  <conditionalFormatting sqref="AV59:AV105">
    <cfRule type="cellIs" dxfId="115" priority="66" stopIfTrue="1" operator="greaterThanOrEqual">
      <formula>3.95</formula>
    </cfRule>
    <cfRule type="cellIs" dxfId="114" priority="67" stopIfTrue="1" operator="between">
      <formula>2.05</formula>
      <formula>3.94</formula>
    </cfRule>
    <cfRule type="cellIs" dxfId="113" priority="68" stopIfTrue="1" operator="lessThanOrEqual">
      <formula>2</formula>
    </cfRule>
  </conditionalFormatting>
  <conditionalFormatting sqref="F59:F105">
    <cfRule type="cellIs" dxfId="112" priority="30" stopIfTrue="1" operator="equal">
      <formula>$F$56</formula>
    </cfRule>
    <cfRule type="cellIs" dxfId="111" priority="31" stopIfTrue="1" operator="notEqual">
      <formula>$F$56</formula>
    </cfRule>
  </conditionalFormatting>
  <conditionalFormatting sqref="H59:H105">
    <cfRule type="cellIs" dxfId="110" priority="32" stopIfTrue="1" operator="equal">
      <formula>$H$56</formula>
    </cfRule>
    <cfRule type="cellIs" dxfId="109" priority="33" stopIfTrue="1" operator="notEqual">
      <formula>$H$56</formula>
    </cfRule>
  </conditionalFormatting>
  <conditionalFormatting sqref="L59:L105">
    <cfRule type="cellIs" dxfId="108" priority="36" stopIfTrue="1" operator="equal">
      <formula>$L$56</formula>
    </cfRule>
    <cfRule type="cellIs" dxfId="107" priority="37" stopIfTrue="1" operator="notEqual">
      <formula>$L$56</formula>
    </cfRule>
  </conditionalFormatting>
  <conditionalFormatting sqref="N59:N105">
    <cfRule type="cellIs" dxfId="106" priority="38" stopIfTrue="1" operator="equal">
      <formula>$N$56</formula>
    </cfRule>
    <cfRule type="cellIs" dxfId="105" priority="39" stopIfTrue="1" operator="notEqual">
      <formula>$N$56</formula>
    </cfRule>
  </conditionalFormatting>
  <conditionalFormatting sqref="P59:P105">
    <cfRule type="cellIs" dxfId="104" priority="40" stopIfTrue="1" operator="notEqual">
      <formula>$P$56</formula>
    </cfRule>
    <cfRule type="cellIs" dxfId="103" priority="41" stopIfTrue="1" operator="equal">
      <formula>$P$56</formula>
    </cfRule>
  </conditionalFormatting>
  <conditionalFormatting sqref="R59:R105">
    <cfRule type="cellIs" dxfId="102" priority="42" stopIfTrue="1" operator="equal">
      <formula>$R$56</formula>
    </cfRule>
    <cfRule type="cellIs" dxfId="101" priority="43" stopIfTrue="1" operator="notEqual">
      <formula>$R$56</formula>
    </cfRule>
  </conditionalFormatting>
  <conditionalFormatting sqref="T59:T105">
    <cfRule type="cellIs" dxfId="100" priority="44" stopIfTrue="1" operator="equal">
      <formula>$T$56</formula>
    </cfRule>
    <cfRule type="cellIs" dxfId="99" priority="45" stopIfTrue="1" operator="notEqual">
      <formula>$T$56</formula>
    </cfRule>
  </conditionalFormatting>
  <conditionalFormatting sqref="V59:V105">
    <cfRule type="cellIs" dxfId="98" priority="46" stopIfTrue="1" operator="equal">
      <formula>$V$56</formula>
    </cfRule>
    <cfRule type="cellIs" dxfId="97" priority="47" stopIfTrue="1" operator="notEqual">
      <formula>$V$56</formula>
    </cfRule>
  </conditionalFormatting>
  <conditionalFormatting sqref="Z59:Z105">
    <cfRule type="cellIs" dxfId="96" priority="48" stopIfTrue="1" operator="equal">
      <formula>$Z$56</formula>
    </cfRule>
    <cfRule type="cellIs" dxfId="95" priority="49" stopIfTrue="1" operator="notEqual">
      <formula>$Z$56</formula>
    </cfRule>
  </conditionalFormatting>
  <conditionalFormatting sqref="AB59:AB105">
    <cfRule type="cellIs" dxfId="94" priority="50" stopIfTrue="1" operator="equal">
      <formula>$AB$56</formula>
    </cfRule>
    <cfRule type="cellIs" dxfId="93" priority="51" stopIfTrue="1" operator="notEqual">
      <formula>$AB$56</formula>
    </cfRule>
  </conditionalFormatting>
  <conditionalFormatting sqref="AF59:AF105">
    <cfRule type="cellIs" dxfId="92" priority="52" stopIfTrue="1" operator="equal">
      <formula>$AF$56</formula>
    </cfRule>
    <cfRule type="cellIs" dxfId="91" priority="53" stopIfTrue="1" operator="notEqual">
      <formula>$AF$56</formula>
    </cfRule>
  </conditionalFormatting>
  <conditionalFormatting sqref="AH59:AH105">
    <cfRule type="cellIs" dxfId="90" priority="54" stopIfTrue="1" operator="equal">
      <formula>$AH$56</formula>
    </cfRule>
    <cfRule type="cellIs" dxfId="89" priority="55" stopIfTrue="1" operator="notEqual">
      <formula>$AH$56</formula>
    </cfRule>
  </conditionalFormatting>
  <conditionalFormatting sqref="AJ59:AJ105">
    <cfRule type="cellIs" dxfId="88" priority="56" stopIfTrue="1" operator="equal">
      <formula>$AJ$56</formula>
    </cfRule>
    <cfRule type="cellIs" dxfId="87" priority="57" stopIfTrue="1" operator="notEqual">
      <formula>$AJ$56</formula>
    </cfRule>
  </conditionalFormatting>
  <conditionalFormatting sqref="AL59:AL105">
    <cfRule type="cellIs" dxfId="86" priority="58" stopIfTrue="1" operator="equal">
      <formula>$AL$56</formula>
    </cfRule>
    <cfRule type="cellIs" dxfId="85" priority="59" stopIfTrue="1" operator="notEqual">
      <formula>$AL$56</formula>
    </cfRule>
  </conditionalFormatting>
  <conditionalFormatting sqref="AP59:AP105">
    <cfRule type="cellIs" dxfId="84" priority="60" stopIfTrue="1" operator="equal">
      <formula>$AP$56</formula>
    </cfRule>
    <cfRule type="cellIs" dxfId="83" priority="61" stopIfTrue="1" operator="notEqual">
      <formula>$AP$56</formula>
    </cfRule>
  </conditionalFormatting>
  <conditionalFormatting sqref="AW107:AW108">
    <cfRule type="cellIs" dxfId="82" priority="25" stopIfTrue="1" operator="greaterThanOrEqual">
      <formula>3.95</formula>
    </cfRule>
    <cfRule type="cellIs" dxfId="81" priority="26" stopIfTrue="1" operator="between">
      <formula>2.05</formula>
      <formula>3.94</formula>
    </cfRule>
    <cfRule type="cellIs" dxfId="80" priority="27" stopIfTrue="1" operator="lessThanOrEqual">
      <formula>2</formula>
    </cfRule>
  </conditionalFormatting>
  <conditionalFormatting sqref="J59:J105">
    <cfRule type="cellIs" dxfId="79" priority="23" stopIfTrue="1" operator="equal">
      <formula>$J$56</formula>
    </cfRule>
    <cfRule type="cellIs" dxfId="78" priority="24" stopIfTrue="1" operator="notEqual">
      <formula>$J$56</formula>
    </cfRule>
  </conditionalFormatting>
  <conditionalFormatting sqref="X59:X105">
    <cfRule type="cellIs" dxfId="77" priority="21" stopIfTrue="1" operator="equal">
      <formula>$X$56</formula>
    </cfRule>
    <cfRule type="cellIs" dxfId="76" priority="22" stopIfTrue="1" operator="notEqual">
      <formula>$X$56</formula>
    </cfRule>
  </conditionalFormatting>
  <conditionalFormatting sqref="AD59:AD105">
    <cfRule type="cellIs" dxfId="75" priority="5" stopIfTrue="1" operator="equal">
      <formula>$AB$56</formula>
    </cfRule>
    <cfRule type="cellIs" dxfId="74" priority="6" stopIfTrue="1" operator="notEqual">
      <formula>$AB$56</formula>
    </cfRule>
  </conditionalFormatting>
  <conditionalFormatting sqref="AN59:AN105">
    <cfRule type="cellIs" dxfId="73" priority="3" stopIfTrue="1" operator="equal">
      <formula>$AH$56</formula>
    </cfRule>
    <cfRule type="cellIs" dxfId="72" priority="4" stopIfTrue="1" operator="notEqual">
      <formula>$AH$56</formula>
    </cfRule>
  </conditionalFormatting>
  <conditionalFormatting sqref="AR59:AR105">
    <cfRule type="cellIs" dxfId="71" priority="1" stopIfTrue="1" operator="equal">
      <formula>$AJ$56</formula>
    </cfRule>
    <cfRule type="cellIs" dxfId="70" priority="2" stopIfTrue="1" operator="notEqual">
      <formula>$AJ$56</formula>
    </cfRule>
  </conditionalFormatting>
  <dataValidations count="4">
    <dataValidation type="list" allowBlank="1" showInputMessage="1" showErrorMessage="1" errorTitle="Error" error="DIGITAR &quot;p o P&quot; SI ALUMNO SE ENCUENTRA PRESENTE O BIEN &quot;a o A&quot;  SI ESTÁ AUSENTE." sqref="E59:E105">
      <formula1>$BS$14:$BS$15</formula1>
    </dataValidation>
    <dataValidation type="list" allowBlank="1" showInputMessage="1" showErrorMessage="1" errorTitle="ERROR" error="SOLO SE ADMITEN LAS ALTERNATIVAS: A, B, C y D." sqref="R59:R105 P59:P105 N59:N105 L59:L105 AP59:AP105 J59:J105 AL59:AL105 AJ59:AJ105 AH59:AH105 AF59:AF105 AB59:AB105 H59:H105 F59:F105 Z59:Z105 V59:V105 T59:T105 X59:X105 AD59:AD105 AN59:AN105 AR59:AR105">
      <formula1>$J$8:$J$11</formula1>
    </dataValidation>
    <dataValidation type="decimal" allowBlank="1" showInputMessage="1" showErrorMessage="1" errorTitle="ERROR" error="Sólo se admiten valores decimales entre 0 y 2,5._x000a_Ingresar valores con coma decimal y no con punto, por ejemplo: 1,5 y no 1.5" sqref="W59:W105">
      <formula1>0</formula1>
      <formula2>2.5</formula2>
    </dataValidation>
    <dataValidation type="decimal" allowBlank="1" showInputMessage="1" showErrorMessage="1" errorTitle="ERROR" error="Sólo se admiten valores decimales entre 0 y 2. Ingresar valores con coma decimal y no con punto, por ejemplo: 2,5 y no 2.5" sqref="AA59:AA105">
      <formula1>0</formula1>
      <formula2>2</formula2>
    </dataValidation>
  </dataValidations>
  <printOptions horizontalCentered="1" verticalCentered="1"/>
  <pageMargins left="0.15748031496062992" right="0.27559055118110237" top="0.19685039370078741" bottom="0.19685039370078741" header="0.15748031496062992" footer="0.27559055118110237"/>
  <pageSetup paperSize="258" scale="30" orientation="landscape" horizontalDpi="300" verticalDpi="300" r:id="rId1"/>
  <headerFooter alignWithMargins="0"/>
  <rowBreaks count="1" manualBreakCount="1">
    <brk id="115" max="16383" man="1"/>
  </rowBreaks>
  <colBreaks count="1" manualBreakCount="1">
    <brk id="69" max="122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rgb="FFFF0000"/>
  </sheetPr>
  <dimension ref="A2:CZ128"/>
  <sheetViews>
    <sheetView showGridLines="0" topLeftCell="B66" zoomScale="80" zoomScaleNormal="80" zoomScaleSheetLayoutView="80" workbookViewId="0">
      <pane xSplit="1" topLeftCell="J1" activePane="topRight" state="frozen"/>
      <selection activeCell="B16" sqref="B16"/>
      <selection pane="topRight" activeCell="Z91" sqref="Z91"/>
    </sheetView>
  </sheetViews>
  <sheetFormatPr baseColWidth="10" defaultColWidth="9.140625" defaultRowHeight="12.75" customHeight="1" x14ac:dyDescent="0.2"/>
  <cols>
    <col min="1" max="1" width="1.42578125" customWidth="1"/>
    <col min="2" max="2" width="7.85546875" customWidth="1"/>
    <col min="3" max="3" width="9" customWidth="1"/>
    <col min="4" max="4" width="37.28515625" customWidth="1"/>
    <col min="5" max="5" width="16.28515625" style="16" customWidth="1"/>
    <col min="6" max="6" width="5.7109375" customWidth="1"/>
    <col min="7" max="7" width="5.7109375" style="24" hidden="1" customWidth="1"/>
    <col min="8" max="8" width="5.7109375" customWidth="1"/>
    <col min="9" max="9" width="5.7109375" hidden="1" customWidth="1"/>
    <col min="10" max="10" width="5.7109375" customWidth="1"/>
    <col min="11" max="11" width="5.7109375" hidden="1" customWidth="1"/>
    <col min="12" max="12" width="5.7109375" customWidth="1"/>
    <col min="13" max="13" width="5.7109375" hidden="1" customWidth="1"/>
    <col min="14" max="14" width="5.7109375" style="16" customWidth="1"/>
    <col min="15" max="15" width="5.7109375" style="16" hidden="1" customWidth="1"/>
    <col min="16" max="16" width="5.7109375" customWidth="1"/>
    <col min="17" max="17" width="5.7109375" hidden="1" customWidth="1"/>
    <col min="18" max="18" width="5.7109375" customWidth="1"/>
    <col min="19" max="19" width="5.7109375" hidden="1" customWidth="1"/>
    <col min="20" max="20" width="5.7109375" customWidth="1"/>
    <col min="21" max="21" width="5.7109375" hidden="1" customWidth="1"/>
    <col min="22" max="22" width="5.7109375" customWidth="1"/>
    <col min="23" max="23" width="5.7109375" hidden="1" customWidth="1"/>
    <col min="24" max="24" width="5.7109375" customWidth="1"/>
    <col min="25" max="25" width="5.7109375" hidden="1" customWidth="1"/>
    <col min="26" max="26" width="5.7109375" customWidth="1"/>
    <col min="27" max="27" width="5.7109375" hidden="1" customWidth="1"/>
    <col min="28" max="28" width="5.7109375" customWidth="1"/>
    <col min="29" max="29" width="5.7109375" hidden="1" customWidth="1"/>
    <col min="30" max="30" width="5.7109375" customWidth="1"/>
    <col min="31" max="31" width="5.7109375" hidden="1" customWidth="1"/>
    <col min="32" max="32" width="5.7109375" customWidth="1"/>
    <col min="33" max="33" width="5.7109375" hidden="1" customWidth="1"/>
    <col min="34" max="34" width="5.7109375" customWidth="1"/>
    <col min="35" max="35" width="5.7109375" hidden="1" customWidth="1"/>
    <col min="36" max="36" width="5.7109375" customWidth="1"/>
    <col min="37" max="37" width="5.7109375" hidden="1" customWidth="1"/>
    <col min="38" max="38" width="5.7109375" customWidth="1"/>
    <col min="39" max="39" width="5.7109375" hidden="1" customWidth="1"/>
    <col min="40" max="40" width="5.7109375" customWidth="1"/>
    <col min="41" max="41" width="5.7109375" hidden="1" customWidth="1"/>
    <col min="42" max="42" width="5.7109375" customWidth="1"/>
    <col min="43" max="43" width="5.7109375" hidden="1" customWidth="1"/>
    <col min="44" max="44" width="5.7109375" customWidth="1"/>
    <col min="45" max="45" width="5.7109375" hidden="1" customWidth="1"/>
    <col min="46" max="46" width="5.7109375" customWidth="1"/>
    <col min="47" max="47" width="5.7109375" hidden="1" customWidth="1"/>
    <col min="48" max="48" width="5.7109375" customWidth="1"/>
    <col min="49" max="49" width="5.7109375" hidden="1" customWidth="1"/>
    <col min="50" max="50" width="5.7109375" customWidth="1"/>
    <col min="51" max="51" width="5.7109375" hidden="1" customWidth="1"/>
    <col min="52" max="52" width="5.7109375" customWidth="1"/>
    <col min="53" max="53" width="5.7109375" hidden="1" customWidth="1"/>
    <col min="54" max="54" width="5.7109375" customWidth="1"/>
    <col min="55" max="55" width="5.7109375" hidden="1" customWidth="1"/>
    <col min="56" max="56" width="5.7109375" customWidth="1"/>
    <col min="57" max="57" width="5.7109375" hidden="1" customWidth="1"/>
    <col min="58" max="58" width="5.7109375" customWidth="1"/>
    <col min="59" max="59" width="5.7109375" hidden="1" customWidth="1"/>
    <col min="60" max="60" width="5.7109375" customWidth="1"/>
    <col min="61" max="61" width="5.7109375" hidden="1" customWidth="1"/>
    <col min="62" max="62" width="7.7109375" customWidth="1"/>
    <col min="63" max="63" width="9.42578125" customWidth="1"/>
    <col min="64" max="64" width="10.85546875" customWidth="1"/>
    <col min="65" max="67" width="13.5703125" customWidth="1"/>
    <col min="68" max="68" width="21.140625" style="50" customWidth="1"/>
    <col min="69" max="69" width="9.28515625" style="50" customWidth="1"/>
    <col min="70" max="70" width="8.140625" style="50" customWidth="1"/>
    <col min="71" max="71" width="9.28515625" style="50" customWidth="1"/>
    <col min="72" max="72" width="8.140625" style="50" customWidth="1"/>
    <col min="73" max="73" width="9.28515625" style="50" customWidth="1"/>
    <col min="74" max="74" width="8.140625" style="50" customWidth="1"/>
    <col min="75" max="75" width="9.28515625" style="50" customWidth="1"/>
    <col min="76" max="76" width="8.140625" style="50" customWidth="1"/>
    <col min="77" max="77" width="2.5703125" style="91" customWidth="1"/>
    <col min="78" max="78" width="8.28515625" style="50" customWidth="1"/>
    <col min="79" max="81" width="14.140625" style="50" customWidth="1"/>
    <col min="82" max="82" width="12.5703125" style="50" customWidth="1"/>
    <col min="83" max="85" width="17.42578125" customWidth="1"/>
    <col min="86" max="86" width="13.42578125" customWidth="1"/>
    <col min="87" max="87" width="5.5703125" customWidth="1"/>
    <col min="94" max="94" width="5.42578125" customWidth="1"/>
    <col min="95" max="97" width="6.140625" customWidth="1"/>
  </cols>
  <sheetData>
    <row r="2" spans="1:87" ht="12.75" customHeight="1" x14ac:dyDescent="0.2">
      <c r="C2" s="337" t="s">
        <v>15</v>
      </c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18"/>
    </row>
    <row r="3" spans="1:87" ht="12.75" customHeight="1" x14ac:dyDescent="0.2">
      <c r="C3" s="338" t="s">
        <v>16</v>
      </c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19"/>
    </row>
    <row r="4" spans="1:87" ht="12.75" customHeight="1" x14ac:dyDescent="0.2">
      <c r="C4" s="1"/>
      <c r="D4" s="1"/>
      <c r="E4" s="1"/>
      <c r="F4" s="1"/>
      <c r="G4" s="21"/>
      <c r="H4" s="1"/>
      <c r="I4" s="1"/>
      <c r="J4" s="1"/>
      <c r="K4" s="1"/>
      <c r="L4" s="1"/>
      <c r="M4" s="1"/>
      <c r="N4" s="1"/>
      <c r="O4" s="1"/>
    </row>
    <row r="5" spans="1:87" ht="12.75" customHeight="1" x14ac:dyDescent="0.2">
      <c r="C5" s="340" t="s">
        <v>94</v>
      </c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1"/>
    </row>
    <row r="6" spans="1:87" ht="12.75" customHeight="1" x14ac:dyDescent="0.2">
      <c r="C6" s="2"/>
      <c r="D6" s="2"/>
      <c r="E6" s="14"/>
      <c r="F6" s="2"/>
      <c r="G6" s="22"/>
      <c r="H6" s="2"/>
      <c r="I6" s="12"/>
      <c r="L6" s="2"/>
      <c r="M6" s="2"/>
      <c r="N6" s="14"/>
      <c r="O6" s="14"/>
      <c r="P6" s="2"/>
      <c r="Q6" s="12"/>
    </row>
    <row r="7" spans="1:87" ht="12.75" customHeight="1" x14ac:dyDescent="0.2">
      <c r="B7" s="3"/>
      <c r="C7" s="4" t="s">
        <v>11</v>
      </c>
      <c r="D7" s="341"/>
      <c r="E7" s="341"/>
      <c r="F7" s="341"/>
      <c r="G7" s="341"/>
      <c r="H7" s="341"/>
      <c r="I7" s="26"/>
      <c r="J7" s="62"/>
      <c r="K7" s="3"/>
      <c r="L7" s="6" t="s">
        <v>14</v>
      </c>
      <c r="M7" s="6"/>
      <c r="N7" s="342"/>
      <c r="O7" s="342"/>
      <c r="P7" s="342"/>
      <c r="Q7" s="27"/>
      <c r="R7" s="12"/>
      <c r="S7" s="12"/>
    </row>
    <row r="8" spans="1:87" ht="12.75" customHeight="1" x14ac:dyDescent="0.2">
      <c r="B8" s="3"/>
      <c r="C8" s="4" t="s">
        <v>1</v>
      </c>
      <c r="D8" s="343" t="s">
        <v>85</v>
      </c>
      <c r="E8" s="343"/>
      <c r="F8" s="343"/>
      <c r="G8" s="343"/>
      <c r="H8" s="343"/>
      <c r="I8" s="146"/>
      <c r="J8" s="158" t="s">
        <v>0</v>
      </c>
      <c r="K8" s="62">
        <v>0</v>
      </c>
      <c r="L8" s="28"/>
      <c r="M8" s="28"/>
      <c r="N8" s="28"/>
      <c r="O8" s="28"/>
      <c r="P8" s="29"/>
      <c r="Q8" s="30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</row>
    <row r="9" spans="1:87" ht="12.75" customHeight="1" x14ac:dyDescent="0.2">
      <c r="B9" s="3"/>
      <c r="C9" s="4" t="s">
        <v>3</v>
      </c>
      <c r="D9" s="325"/>
      <c r="E9" s="326"/>
      <c r="F9" s="326"/>
      <c r="G9" s="326"/>
      <c r="H9" s="327"/>
      <c r="I9" s="147"/>
      <c r="J9" s="158" t="s">
        <v>20</v>
      </c>
      <c r="K9" s="62">
        <v>1</v>
      </c>
      <c r="L9" s="32">
        <v>0</v>
      </c>
      <c r="M9" s="32"/>
      <c r="N9" s="32"/>
      <c r="O9" s="32"/>
      <c r="P9" s="33"/>
      <c r="Q9" s="33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</row>
    <row r="10" spans="1:87" ht="12.75" customHeight="1" x14ac:dyDescent="0.2">
      <c r="B10" s="3"/>
      <c r="C10" s="328" t="s">
        <v>7</v>
      </c>
      <c r="D10" s="329"/>
      <c r="E10" s="330"/>
      <c r="F10" s="331"/>
      <c r="G10" s="332"/>
      <c r="H10" s="333"/>
      <c r="I10" s="148"/>
      <c r="J10" s="158" t="s">
        <v>21</v>
      </c>
      <c r="K10" s="62">
        <v>2</v>
      </c>
      <c r="L10" s="32">
        <v>1</v>
      </c>
      <c r="M10" s="32"/>
      <c r="N10" s="32"/>
      <c r="O10" s="32"/>
      <c r="P10" s="33"/>
      <c r="Q10" s="33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</row>
    <row r="11" spans="1:87" ht="12.75" customHeight="1" x14ac:dyDescent="0.2">
      <c r="B11" s="3"/>
      <c r="C11" s="328" t="s">
        <v>5</v>
      </c>
      <c r="D11" s="329"/>
      <c r="E11" s="330"/>
      <c r="F11" s="334">
        <f>COUNTIF(E67:E113,"=P")</f>
        <v>0</v>
      </c>
      <c r="G11" s="335"/>
      <c r="H11" s="336"/>
      <c r="I11" s="149"/>
      <c r="J11" s="158" t="s">
        <v>22</v>
      </c>
      <c r="K11" s="62"/>
      <c r="L11" s="32">
        <v>2</v>
      </c>
      <c r="M11" s="32"/>
      <c r="N11" s="32"/>
      <c r="O11" s="32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51"/>
      <c r="BQ11" s="51"/>
      <c r="BR11" s="51"/>
      <c r="BS11" s="51"/>
      <c r="BT11" s="51"/>
      <c r="BU11" s="51"/>
      <c r="BV11" s="51"/>
      <c r="BW11" s="51"/>
      <c r="BX11" s="51"/>
      <c r="BY11" s="92"/>
      <c r="BZ11" s="51"/>
      <c r="CA11" s="51"/>
      <c r="CB11" s="51"/>
      <c r="CC11" s="51"/>
    </row>
    <row r="12" spans="1:87" ht="12.75" customHeight="1" x14ac:dyDescent="0.2">
      <c r="B12" s="3"/>
      <c r="C12" s="328" t="s">
        <v>9</v>
      </c>
      <c r="D12" s="329"/>
      <c r="E12" s="330"/>
      <c r="F12" s="334">
        <f>COUNTIF(E67:E113,"=a")</f>
        <v>0</v>
      </c>
      <c r="G12" s="335"/>
      <c r="H12" s="336"/>
      <c r="I12" s="149"/>
      <c r="J12" s="43"/>
      <c r="K12" s="43"/>
      <c r="L12" s="32"/>
      <c r="M12" s="32"/>
      <c r="N12" s="32"/>
      <c r="O12" s="32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51"/>
      <c r="BQ12" s="51"/>
      <c r="BR12" s="51"/>
      <c r="BS12" s="51"/>
      <c r="BT12" s="51"/>
      <c r="BU12" s="51"/>
      <c r="BV12" s="51"/>
      <c r="BW12" s="51"/>
      <c r="BX12" s="51"/>
      <c r="BY12" s="92"/>
      <c r="BZ12" s="51"/>
      <c r="CA12" s="51"/>
      <c r="CB12" s="51"/>
      <c r="CC12" s="51"/>
    </row>
    <row r="13" spans="1:87" ht="12.75" customHeight="1" x14ac:dyDescent="0.2">
      <c r="C13" s="8"/>
      <c r="D13" s="8"/>
      <c r="E13" s="15"/>
      <c r="F13" s="8"/>
      <c r="G13" s="23"/>
      <c r="H13" s="8"/>
      <c r="I13" s="12"/>
      <c r="L13" s="32"/>
      <c r="M13" s="32"/>
      <c r="N13" s="32"/>
      <c r="O13" s="32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51"/>
      <c r="BQ13" s="51"/>
      <c r="BR13" s="51"/>
      <c r="BS13" s="51"/>
      <c r="BT13" s="51"/>
      <c r="BU13" s="51"/>
      <c r="BV13" s="51"/>
      <c r="BW13" s="51"/>
      <c r="BX13" s="51"/>
      <c r="BY13" s="92"/>
      <c r="BZ13" s="51"/>
      <c r="CA13" s="51"/>
      <c r="CB13" s="51"/>
      <c r="CC13" s="51"/>
      <c r="CH13" s="20"/>
    </row>
    <row r="14" spans="1:87" ht="12.75" customHeight="1" x14ac:dyDescent="0.2">
      <c r="B14" s="12"/>
      <c r="C14" s="12"/>
      <c r="D14" s="12"/>
      <c r="CI14" s="39" t="s">
        <v>2</v>
      </c>
    </row>
    <row r="15" spans="1:87" ht="18" customHeight="1" x14ac:dyDescent="0.2">
      <c r="A15" s="12"/>
      <c r="C15" s="468" t="str">
        <f>D8</f>
        <v>5° básico C</v>
      </c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  <c r="AJ15" s="469"/>
      <c r="AK15" s="469"/>
      <c r="AL15" s="469"/>
      <c r="AM15" s="469"/>
      <c r="AN15" s="469"/>
      <c r="AO15" s="469"/>
      <c r="AP15" s="469"/>
      <c r="AQ15" s="469"/>
      <c r="AR15" s="469"/>
      <c r="AS15" s="469"/>
      <c r="AT15" s="469"/>
      <c r="AU15" s="469"/>
      <c r="AV15" s="469"/>
      <c r="AW15" s="469"/>
      <c r="AX15" s="469"/>
      <c r="AY15" s="469"/>
      <c r="AZ15" s="469"/>
      <c r="BA15" s="469"/>
      <c r="BB15" s="469"/>
      <c r="BC15" s="469"/>
      <c r="BD15" s="469"/>
      <c r="BE15" s="469"/>
      <c r="BF15" s="470"/>
      <c r="CI15" s="31" t="s">
        <v>0</v>
      </c>
    </row>
    <row r="16" spans="1:87" ht="31.5" x14ac:dyDescent="0.25">
      <c r="A16" s="12"/>
      <c r="B16" s="110" t="s">
        <v>29</v>
      </c>
      <c r="C16" s="164" t="s">
        <v>23</v>
      </c>
      <c r="D16" s="344" t="s">
        <v>39</v>
      </c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5" t="s">
        <v>55</v>
      </c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130"/>
      <c r="AP16" s="471" t="s">
        <v>45</v>
      </c>
      <c r="AQ16" s="472"/>
      <c r="AR16" s="472"/>
      <c r="AS16" s="472"/>
      <c r="AT16" s="472"/>
      <c r="AU16" s="472"/>
      <c r="AV16" s="472"/>
      <c r="AW16" s="472"/>
      <c r="AX16" s="472"/>
      <c r="AY16" s="472"/>
      <c r="AZ16" s="472"/>
      <c r="BA16" s="472"/>
      <c r="BB16" s="472"/>
      <c r="BC16" s="472"/>
      <c r="BD16" s="472"/>
      <c r="BE16" s="472"/>
      <c r="BF16" s="472"/>
      <c r="BG16" s="473"/>
      <c r="BH16" s="127"/>
      <c r="BI16" s="107"/>
      <c r="BJ16" s="63"/>
      <c r="BK16" s="63"/>
      <c r="BZ16" s="52"/>
      <c r="CA16" s="52"/>
      <c r="CB16" s="52"/>
      <c r="CC16" s="52"/>
    </row>
    <row r="17" spans="1:81" ht="32.25" customHeight="1" x14ac:dyDescent="0.2">
      <c r="A17" s="12"/>
      <c r="B17" s="132">
        <v>1</v>
      </c>
      <c r="C17" s="133">
        <v>1</v>
      </c>
      <c r="D17" s="474" t="s">
        <v>65</v>
      </c>
      <c r="E17" s="475"/>
      <c r="F17" s="475"/>
      <c r="G17" s="475"/>
      <c r="H17" s="475"/>
      <c r="I17" s="475"/>
      <c r="J17" s="475"/>
      <c r="K17" s="475"/>
      <c r="L17" s="475"/>
      <c r="M17" s="475"/>
      <c r="N17" s="475"/>
      <c r="O17" s="475"/>
      <c r="P17" s="475"/>
      <c r="Q17" s="475"/>
      <c r="R17" s="475"/>
      <c r="S17" s="475"/>
      <c r="T17" s="475"/>
      <c r="U17" s="475"/>
      <c r="V17" s="476"/>
      <c r="W17" s="123"/>
      <c r="X17" s="477" t="s">
        <v>78</v>
      </c>
      <c r="Y17" s="478"/>
      <c r="Z17" s="478"/>
      <c r="AA17" s="478"/>
      <c r="AB17" s="478"/>
      <c r="AC17" s="478"/>
      <c r="AD17" s="478"/>
      <c r="AE17" s="478"/>
      <c r="AF17" s="478"/>
      <c r="AG17" s="478"/>
      <c r="AH17" s="478"/>
      <c r="AI17" s="478"/>
      <c r="AJ17" s="478"/>
      <c r="AK17" s="478"/>
      <c r="AL17" s="478"/>
      <c r="AM17" s="478"/>
      <c r="AN17" s="479"/>
      <c r="AO17" s="36"/>
      <c r="AP17" s="451" t="s">
        <v>57</v>
      </c>
      <c r="AQ17" s="452"/>
      <c r="AR17" s="452"/>
      <c r="AS17" s="452"/>
      <c r="AT17" s="452"/>
      <c r="AU17" s="452"/>
      <c r="AV17" s="452"/>
      <c r="AW17" s="452"/>
      <c r="AX17" s="452"/>
      <c r="AY17" s="452"/>
      <c r="AZ17" s="452"/>
      <c r="BA17" s="452"/>
      <c r="BB17" s="452"/>
      <c r="BC17" s="452"/>
      <c r="BD17" s="452"/>
      <c r="BE17" s="452"/>
      <c r="BF17" s="452"/>
      <c r="BG17" s="124"/>
      <c r="BH17" s="128"/>
      <c r="BI17" s="106"/>
      <c r="BJ17" s="57"/>
      <c r="BK17" s="57"/>
      <c r="BZ17" s="52"/>
      <c r="CA17" s="52"/>
      <c r="CB17" s="52"/>
      <c r="CC17" s="52"/>
    </row>
    <row r="18" spans="1:81" ht="60" customHeight="1" x14ac:dyDescent="0.2">
      <c r="A18" s="12"/>
      <c r="B18" s="132">
        <f>B17+1</f>
        <v>2</v>
      </c>
      <c r="C18" s="108">
        <v>1</v>
      </c>
      <c r="D18" s="474" t="s">
        <v>66</v>
      </c>
      <c r="E18" s="475"/>
      <c r="F18" s="475"/>
      <c r="G18" s="475"/>
      <c r="H18" s="475"/>
      <c r="I18" s="475"/>
      <c r="J18" s="475"/>
      <c r="K18" s="475"/>
      <c r="L18" s="475"/>
      <c r="M18" s="475"/>
      <c r="N18" s="475"/>
      <c r="O18" s="475"/>
      <c r="P18" s="475"/>
      <c r="Q18" s="475"/>
      <c r="R18" s="475"/>
      <c r="S18" s="475"/>
      <c r="T18" s="475"/>
      <c r="U18" s="475"/>
      <c r="V18" s="476"/>
      <c r="W18" s="123"/>
      <c r="X18" s="480"/>
      <c r="Y18" s="481"/>
      <c r="Z18" s="481"/>
      <c r="AA18" s="481"/>
      <c r="AB18" s="481"/>
      <c r="AC18" s="481"/>
      <c r="AD18" s="481"/>
      <c r="AE18" s="481"/>
      <c r="AF18" s="481"/>
      <c r="AG18" s="481"/>
      <c r="AH18" s="481"/>
      <c r="AI18" s="481"/>
      <c r="AJ18" s="481"/>
      <c r="AK18" s="481"/>
      <c r="AL18" s="481"/>
      <c r="AM18" s="481"/>
      <c r="AN18" s="482"/>
      <c r="AO18" s="36"/>
      <c r="AP18" s="451" t="s">
        <v>58</v>
      </c>
      <c r="AQ18" s="452"/>
      <c r="AR18" s="452"/>
      <c r="AS18" s="452"/>
      <c r="AT18" s="452"/>
      <c r="AU18" s="452"/>
      <c r="AV18" s="452"/>
      <c r="AW18" s="452"/>
      <c r="AX18" s="452"/>
      <c r="AY18" s="452"/>
      <c r="AZ18" s="452"/>
      <c r="BA18" s="452"/>
      <c r="BB18" s="452"/>
      <c r="BC18" s="452"/>
      <c r="BD18" s="452"/>
      <c r="BE18" s="452"/>
      <c r="BF18" s="452"/>
      <c r="BG18" s="124"/>
      <c r="BH18" s="128"/>
      <c r="BI18" s="106"/>
      <c r="BJ18" s="57"/>
      <c r="BK18" s="57"/>
      <c r="BZ18" s="52"/>
      <c r="CA18" s="52"/>
      <c r="CB18" s="52"/>
      <c r="CC18" s="52"/>
    </row>
    <row r="19" spans="1:81" ht="45" customHeight="1" x14ac:dyDescent="0.2">
      <c r="A19" s="12"/>
      <c r="B19" s="132">
        <f t="shared" ref="B19:B44" si="0">B18+1</f>
        <v>3</v>
      </c>
      <c r="C19" s="108">
        <v>1</v>
      </c>
      <c r="D19" s="474" t="s">
        <v>67</v>
      </c>
      <c r="E19" s="475"/>
      <c r="F19" s="475"/>
      <c r="G19" s="475"/>
      <c r="H19" s="475"/>
      <c r="I19" s="475"/>
      <c r="J19" s="475"/>
      <c r="K19" s="475"/>
      <c r="L19" s="475"/>
      <c r="M19" s="475"/>
      <c r="N19" s="475"/>
      <c r="O19" s="475"/>
      <c r="P19" s="475"/>
      <c r="Q19" s="475"/>
      <c r="R19" s="475"/>
      <c r="S19" s="475"/>
      <c r="T19" s="475"/>
      <c r="U19" s="475"/>
      <c r="V19" s="476"/>
      <c r="W19" s="123"/>
      <c r="X19" s="483"/>
      <c r="Y19" s="484"/>
      <c r="Z19" s="484"/>
      <c r="AA19" s="484"/>
      <c r="AB19" s="484"/>
      <c r="AC19" s="484"/>
      <c r="AD19" s="484"/>
      <c r="AE19" s="484"/>
      <c r="AF19" s="484"/>
      <c r="AG19" s="484"/>
      <c r="AH19" s="484"/>
      <c r="AI19" s="484"/>
      <c r="AJ19" s="484"/>
      <c r="AK19" s="484"/>
      <c r="AL19" s="484"/>
      <c r="AM19" s="484"/>
      <c r="AN19" s="485"/>
      <c r="AO19" s="36"/>
      <c r="AP19" s="451" t="s">
        <v>57</v>
      </c>
      <c r="AQ19" s="452"/>
      <c r="AR19" s="452"/>
      <c r="AS19" s="452"/>
      <c r="AT19" s="452"/>
      <c r="AU19" s="452"/>
      <c r="AV19" s="452"/>
      <c r="AW19" s="452"/>
      <c r="AX19" s="452"/>
      <c r="AY19" s="452"/>
      <c r="AZ19" s="452"/>
      <c r="BA19" s="452"/>
      <c r="BB19" s="452"/>
      <c r="BC19" s="452"/>
      <c r="BD19" s="452"/>
      <c r="BE19" s="452"/>
      <c r="BF19" s="452"/>
      <c r="BG19" s="124"/>
      <c r="BH19" s="128"/>
      <c r="BI19" s="106"/>
      <c r="BJ19" s="57"/>
      <c r="BK19" s="57"/>
      <c r="BZ19" s="52"/>
      <c r="CA19" s="52"/>
      <c r="CB19" s="52"/>
      <c r="CC19" s="52"/>
    </row>
    <row r="20" spans="1:81" ht="16.5" customHeight="1" x14ac:dyDescent="0.2">
      <c r="A20" s="12"/>
      <c r="B20" s="132">
        <f t="shared" si="0"/>
        <v>4</v>
      </c>
      <c r="C20" s="108">
        <v>1</v>
      </c>
      <c r="D20" s="453" t="s">
        <v>68</v>
      </c>
      <c r="E20" s="454"/>
      <c r="F20" s="454"/>
      <c r="G20" s="454"/>
      <c r="H20" s="454"/>
      <c r="I20" s="454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T20" s="454"/>
      <c r="U20" s="454"/>
      <c r="V20" s="455"/>
      <c r="W20" s="123"/>
      <c r="X20" s="459" t="s">
        <v>79</v>
      </c>
      <c r="Y20" s="460"/>
      <c r="Z20" s="460"/>
      <c r="AA20" s="460"/>
      <c r="AB20" s="460"/>
      <c r="AC20" s="460"/>
      <c r="AD20" s="460"/>
      <c r="AE20" s="460"/>
      <c r="AF20" s="460"/>
      <c r="AG20" s="460"/>
      <c r="AH20" s="460"/>
      <c r="AI20" s="460"/>
      <c r="AJ20" s="460"/>
      <c r="AK20" s="460"/>
      <c r="AL20" s="460"/>
      <c r="AM20" s="460"/>
      <c r="AN20" s="461"/>
      <c r="AO20" s="36"/>
      <c r="AP20" s="451" t="s">
        <v>57</v>
      </c>
      <c r="AQ20" s="452"/>
      <c r="AR20" s="452"/>
      <c r="AS20" s="452"/>
      <c r="AT20" s="452"/>
      <c r="AU20" s="452"/>
      <c r="AV20" s="452"/>
      <c r="AW20" s="452"/>
      <c r="AX20" s="452"/>
      <c r="AY20" s="452"/>
      <c r="AZ20" s="452"/>
      <c r="BA20" s="452"/>
      <c r="BB20" s="452"/>
      <c r="BC20" s="452"/>
      <c r="BD20" s="452"/>
      <c r="BE20" s="452"/>
      <c r="BF20" s="452"/>
      <c r="BG20" s="124"/>
      <c r="BH20" s="128"/>
      <c r="BI20" s="106"/>
      <c r="BJ20" s="57"/>
      <c r="BK20" s="57"/>
      <c r="BZ20" s="52"/>
      <c r="CA20" s="52"/>
      <c r="CB20" s="52"/>
      <c r="CC20" s="52"/>
    </row>
    <row r="21" spans="1:81" ht="15" customHeight="1" x14ac:dyDescent="0.2">
      <c r="A21" s="12"/>
      <c r="B21" s="132">
        <f t="shared" si="0"/>
        <v>5</v>
      </c>
      <c r="C21" s="108">
        <v>1</v>
      </c>
      <c r="D21" s="456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  <c r="V21" s="458"/>
      <c r="W21" s="123"/>
      <c r="X21" s="462"/>
      <c r="Y21" s="463"/>
      <c r="Z21" s="463"/>
      <c r="AA21" s="463"/>
      <c r="AB21" s="463"/>
      <c r="AC21" s="463"/>
      <c r="AD21" s="463"/>
      <c r="AE21" s="463"/>
      <c r="AF21" s="463"/>
      <c r="AG21" s="463"/>
      <c r="AH21" s="463"/>
      <c r="AI21" s="463"/>
      <c r="AJ21" s="463"/>
      <c r="AK21" s="463"/>
      <c r="AL21" s="463"/>
      <c r="AM21" s="463"/>
      <c r="AN21" s="464"/>
      <c r="AO21" s="36"/>
      <c r="AP21" s="451" t="s">
        <v>57</v>
      </c>
      <c r="AQ21" s="452"/>
      <c r="AR21" s="452"/>
      <c r="AS21" s="452"/>
      <c r="AT21" s="452"/>
      <c r="AU21" s="452"/>
      <c r="AV21" s="452"/>
      <c r="AW21" s="452"/>
      <c r="AX21" s="452"/>
      <c r="AY21" s="452"/>
      <c r="AZ21" s="452"/>
      <c r="BA21" s="452"/>
      <c r="BB21" s="452"/>
      <c r="BC21" s="452"/>
      <c r="BD21" s="452"/>
      <c r="BE21" s="452"/>
      <c r="BF21" s="452"/>
      <c r="BG21" s="124"/>
      <c r="BH21" s="128"/>
      <c r="BI21" s="106"/>
      <c r="BJ21" s="57"/>
      <c r="BK21" s="57"/>
      <c r="BZ21" s="52"/>
      <c r="CA21" s="52"/>
      <c r="CB21" s="52"/>
      <c r="CC21" s="52"/>
    </row>
    <row r="22" spans="1:81" ht="24.75" customHeight="1" x14ac:dyDescent="0.2">
      <c r="A22" s="12"/>
      <c r="B22" s="132">
        <f t="shared" si="0"/>
        <v>6</v>
      </c>
      <c r="C22" s="108">
        <v>1</v>
      </c>
      <c r="D22" s="453" t="s">
        <v>83</v>
      </c>
      <c r="E22" s="454"/>
      <c r="F22" s="454"/>
      <c r="G22" s="454"/>
      <c r="H22" s="454"/>
      <c r="I22" s="454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54"/>
      <c r="V22" s="455"/>
      <c r="W22" s="123"/>
      <c r="X22" s="462"/>
      <c r="Y22" s="463"/>
      <c r="Z22" s="463"/>
      <c r="AA22" s="463"/>
      <c r="AB22" s="463"/>
      <c r="AC22" s="463"/>
      <c r="AD22" s="463"/>
      <c r="AE22" s="463"/>
      <c r="AF22" s="463"/>
      <c r="AG22" s="463"/>
      <c r="AH22" s="463"/>
      <c r="AI22" s="463"/>
      <c r="AJ22" s="463"/>
      <c r="AK22" s="463"/>
      <c r="AL22" s="463"/>
      <c r="AM22" s="463"/>
      <c r="AN22" s="464"/>
      <c r="AO22" s="36"/>
      <c r="AP22" s="451" t="s">
        <v>57</v>
      </c>
      <c r="AQ22" s="452"/>
      <c r="AR22" s="452"/>
      <c r="AS22" s="452"/>
      <c r="AT22" s="452"/>
      <c r="AU22" s="452"/>
      <c r="AV22" s="452"/>
      <c r="AW22" s="452"/>
      <c r="AX22" s="452"/>
      <c r="AY22" s="452"/>
      <c r="AZ22" s="452"/>
      <c r="BA22" s="452"/>
      <c r="BB22" s="452"/>
      <c r="BC22" s="452"/>
      <c r="BD22" s="452"/>
      <c r="BE22" s="452"/>
      <c r="BF22" s="452"/>
      <c r="BG22" s="124"/>
      <c r="BH22" s="128"/>
      <c r="BI22" s="106"/>
      <c r="BJ22" s="57"/>
      <c r="BK22" s="57"/>
      <c r="BZ22" s="52"/>
      <c r="CA22" s="52"/>
      <c r="CB22" s="52"/>
      <c r="CC22" s="52"/>
    </row>
    <row r="23" spans="1:81" ht="24.75" customHeight="1" x14ac:dyDescent="0.2">
      <c r="A23" s="12"/>
      <c r="B23" s="132">
        <f t="shared" si="0"/>
        <v>7</v>
      </c>
      <c r="C23" s="108">
        <v>1</v>
      </c>
      <c r="D23" s="456"/>
      <c r="E23" s="457"/>
      <c r="F23" s="457"/>
      <c r="G23" s="457"/>
      <c r="H23" s="457"/>
      <c r="I23" s="457"/>
      <c r="J23" s="457"/>
      <c r="K23" s="457"/>
      <c r="L23" s="457"/>
      <c r="M23" s="457"/>
      <c r="N23" s="457"/>
      <c r="O23" s="457"/>
      <c r="P23" s="457"/>
      <c r="Q23" s="457"/>
      <c r="R23" s="457"/>
      <c r="S23" s="457"/>
      <c r="T23" s="457"/>
      <c r="U23" s="457"/>
      <c r="V23" s="458"/>
      <c r="W23" s="123"/>
      <c r="X23" s="465"/>
      <c r="Y23" s="466"/>
      <c r="Z23" s="466"/>
      <c r="AA23" s="466"/>
      <c r="AB23" s="466"/>
      <c r="AC23" s="466"/>
      <c r="AD23" s="466"/>
      <c r="AE23" s="466"/>
      <c r="AF23" s="466"/>
      <c r="AG23" s="466"/>
      <c r="AH23" s="466"/>
      <c r="AI23" s="466"/>
      <c r="AJ23" s="466"/>
      <c r="AK23" s="466"/>
      <c r="AL23" s="466"/>
      <c r="AM23" s="466"/>
      <c r="AN23" s="467"/>
      <c r="AO23" s="36"/>
      <c r="AP23" s="451" t="s">
        <v>59</v>
      </c>
      <c r="AQ23" s="452"/>
      <c r="AR23" s="452"/>
      <c r="AS23" s="452"/>
      <c r="AT23" s="452"/>
      <c r="AU23" s="452"/>
      <c r="AV23" s="452"/>
      <c r="AW23" s="452"/>
      <c r="AX23" s="452"/>
      <c r="AY23" s="452"/>
      <c r="AZ23" s="452"/>
      <c r="BA23" s="452"/>
      <c r="BB23" s="452"/>
      <c r="BC23" s="452"/>
      <c r="BD23" s="452"/>
      <c r="BE23" s="452"/>
      <c r="BF23" s="452"/>
      <c r="BG23" s="124"/>
      <c r="BH23" s="128"/>
      <c r="BI23" s="106"/>
      <c r="BJ23" s="57"/>
      <c r="BK23" s="57"/>
      <c r="BZ23" s="52"/>
      <c r="CA23" s="52"/>
      <c r="CB23" s="52"/>
      <c r="CC23" s="52"/>
    </row>
    <row r="24" spans="1:81" ht="15" customHeight="1" x14ac:dyDescent="0.2">
      <c r="A24" s="12"/>
      <c r="B24" s="132">
        <f t="shared" si="0"/>
        <v>8</v>
      </c>
      <c r="C24" s="109">
        <v>1</v>
      </c>
      <c r="D24" s="453" t="s">
        <v>69</v>
      </c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5"/>
      <c r="W24" s="123"/>
      <c r="X24" s="489" t="s">
        <v>80</v>
      </c>
      <c r="Y24" s="490"/>
      <c r="Z24" s="490"/>
      <c r="AA24" s="490"/>
      <c r="AB24" s="490"/>
      <c r="AC24" s="490"/>
      <c r="AD24" s="490"/>
      <c r="AE24" s="490"/>
      <c r="AF24" s="490"/>
      <c r="AG24" s="490"/>
      <c r="AH24" s="490"/>
      <c r="AI24" s="490"/>
      <c r="AJ24" s="490"/>
      <c r="AK24" s="490"/>
      <c r="AL24" s="490"/>
      <c r="AM24" s="490"/>
      <c r="AN24" s="491"/>
      <c r="AO24" s="36"/>
      <c r="AP24" s="451" t="s">
        <v>60</v>
      </c>
      <c r="AQ24" s="452"/>
      <c r="AR24" s="452"/>
      <c r="AS24" s="452"/>
      <c r="AT24" s="452"/>
      <c r="AU24" s="452"/>
      <c r="AV24" s="452"/>
      <c r="AW24" s="452"/>
      <c r="AX24" s="452"/>
      <c r="AY24" s="452"/>
      <c r="AZ24" s="452"/>
      <c r="BA24" s="452"/>
      <c r="BB24" s="452"/>
      <c r="BC24" s="452"/>
      <c r="BD24" s="452"/>
      <c r="BE24" s="452"/>
      <c r="BF24" s="452"/>
      <c r="BG24" s="124"/>
      <c r="BH24" s="128"/>
      <c r="BI24" s="106"/>
      <c r="BJ24" s="57"/>
      <c r="BK24" s="57"/>
      <c r="BZ24" s="52"/>
      <c r="CA24" s="52"/>
      <c r="CB24" s="52"/>
      <c r="CC24" s="52"/>
    </row>
    <row r="25" spans="1:81" ht="15" x14ac:dyDescent="0.2">
      <c r="A25" s="12"/>
      <c r="B25" s="132">
        <f t="shared" si="0"/>
        <v>9</v>
      </c>
      <c r="C25" s="108">
        <v>1</v>
      </c>
      <c r="D25" s="456"/>
      <c r="E25" s="457"/>
      <c r="F25" s="457"/>
      <c r="G25" s="457"/>
      <c r="H25" s="457"/>
      <c r="I25" s="457"/>
      <c r="J25" s="457"/>
      <c r="K25" s="457"/>
      <c r="L25" s="457"/>
      <c r="M25" s="457"/>
      <c r="N25" s="457"/>
      <c r="O25" s="457"/>
      <c r="P25" s="457"/>
      <c r="Q25" s="457"/>
      <c r="R25" s="457"/>
      <c r="S25" s="457"/>
      <c r="T25" s="457"/>
      <c r="U25" s="457"/>
      <c r="V25" s="458"/>
      <c r="W25" s="123"/>
      <c r="X25" s="492"/>
      <c r="Y25" s="493"/>
      <c r="Z25" s="493"/>
      <c r="AA25" s="493"/>
      <c r="AB25" s="493"/>
      <c r="AC25" s="493"/>
      <c r="AD25" s="493"/>
      <c r="AE25" s="493"/>
      <c r="AF25" s="493"/>
      <c r="AG25" s="493"/>
      <c r="AH25" s="493"/>
      <c r="AI25" s="493"/>
      <c r="AJ25" s="493"/>
      <c r="AK25" s="493"/>
      <c r="AL25" s="493"/>
      <c r="AM25" s="493"/>
      <c r="AN25" s="494"/>
      <c r="AO25" s="36"/>
      <c r="AP25" s="451" t="s">
        <v>59</v>
      </c>
      <c r="AQ25" s="452"/>
      <c r="AR25" s="452"/>
      <c r="AS25" s="452"/>
      <c r="AT25" s="452"/>
      <c r="AU25" s="452"/>
      <c r="AV25" s="452"/>
      <c r="AW25" s="452"/>
      <c r="AX25" s="452"/>
      <c r="AY25" s="452"/>
      <c r="AZ25" s="452"/>
      <c r="BA25" s="452"/>
      <c r="BB25" s="452"/>
      <c r="BC25" s="452"/>
      <c r="BD25" s="452"/>
      <c r="BE25" s="452"/>
      <c r="BF25" s="452"/>
      <c r="BG25" s="124"/>
      <c r="BH25" s="128"/>
      <c r="BI25" s="106"/>
      <c r="BJ25" s="57"/>
      <c r="BK25" s="57"/>
      <c r="BZ25" s="52"/>
      <c r="CA25" s="52"/>
      <c r="CB25" s="52"/>
      <c r="CC25" s="52"/>
    </row>
    <row r="26" spans="1:81" ht="15" x14ac:dyDescent="0.2">
      <c r="A26" s="12"/>
      <c r="B26" s="132">
        <f t="shared" si="0"/>
        <v>10</v>
      </c>
      <c r="C26" s="108">
        <v>1</v>
      </c>
      <c r="D26" s="453" t="s">
        <v>70</v>
      </c>
      <c r="E26" s="454"/>
      <c r="F26" s="454"/>
      <c r="G26" s="454"/>
      <c r="H26" s="454"/>
      <c r="I26" s="454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5"/>
      <c r="W26" s="123"/>
      <c r="X26" s="492"/>
      <c r="Y26" s="493"/>
      <c r="Z26" s="493"/>
      <c r="AA26" s="493"/>
      <c r="AB26" s="493"/>
      <c r="AC26" s="493"/>
      <c r="AD26" s="493"/>
      <c r="AE26" s="493"/>
      <c r="AF26" s="493"/>
      <c r="AG26" s="493"/>
      <c r="AH26" s="493"/>
      <c r="AI26" s="493"/>
      <c r="AJ26" s="493"/>
      <c r="AK26" s="493"/>
      <c r="AL26" s="493"/>
      <c r="AM26" s="493"/>
      <c r="AN26" s="494"/>
      <c r="AO26" s="36"/>
      <c r="AP26" s="451" t="s">
        <v>57</v>
      </c>
      <c r="AQ26" s="452"/>
      <c r="AR26" s="452"/>
      <c r="AS26" s="452"/>
      <c r="AT26" s="452"/>
      <c r="AU26" s="452"/>
      <c r="AV26" s="452"/>
      <c r="AW26" s="452"/>
      <c r="AX26" s="452"/>
      <c r="AY26" s="452"/>
      <c r="AZ26" s="452"/>
      <c r="BA26" s="452"/>
      <c r="BB26" s="452"/>
      <c r="BC26" s="452"/>
      <c r="BD26" s="452"/>
      <c r="BE26" s="452"/>
      <c r="BF26" s="452"/>
      <c r="BG26" s="124"/>
      <c r="BH26" s="128"/>
      <c r="BI26" s="106"/>
      <c r="BJ26" s="57"/>
      <c r="BK26" s="57"/>
      <c r="BZ26" s="52"/>
      <c r="CA26" s="52"/>
      <c r="CB26" s="52"/>
      <c r="CC26" s="52"/>
    </row>
    <row r="27" spans="1:81" ht="15" x14ac:dyDescent="0.2">
      <c r="A27" s="12"/>
      <c r="B27" s="132">
        <f t="shared" si="0"/>
        <v>11</v>
      </c>
      <c r="C27" s="108">
        <v>1</v>
      </c>
      <c r="D27" s="486"/>
      <c r="E27" s="487"/>
      <c r="F27" s="487"/>
      <c r="G27" s="487"/>
      <c r="H27" s="487"/>
      <c r="I27" s="487"/>
      <c r="J27" s="487"/>
      <c r="K27" s="487"/>
      <c r="L27" s="487"/>
      <c r="M27" s="487"/>
      <c r="N27" s="487"/>
      <c r="O27" s="487"/>
      <c r="P27" s="487"/>
      <c r="Q27" s="487"/>
      <c r="R27" s="487"/>
      <c r="S27" s="487"/>
      <c r="T27" s="487"/>
      <c r="U27" s="487"/>
      <c r="V27" s="488"/>
      <c r="W27" s="123"/>
      <c r="X27" s="492"/>
      <c r="Y27" s="493"/>
      <c r="Z27" s="493"/>
      <c r="AA27" s="493"/>
      <c r="AB27" s="493"/>
      <c r="AC27" s="493"/>
      <c r="AD27" s="493"/>
      <c r="AE27" s="493"/>
      <c r="AF27" s="493"/>
      <c r="AG27" s="493"/>
      <c r="AH27" s="493"/>
      <c r="AI27" s="493"/>
      <c r="AJ27" s="493"/>
      <c r="AK27" s="493"/>
      <c r="AL27" s="493"/>
      <c r="AM27" s="493"/>
      <c r="AN27" s="494"/>
      <c r="AO27" s="36"/>
      <c r="AP27" s="451" t="s">
        <v>60</v>
      </c>
      <c r="AQ27" s="452"/>
      <c r="AR27" s="452"/>
      <c r="AS27" s="452"/>
      <c r="AT27" s="452"/>
      <c r="AU27" s="452"/>
      <c r="AV27" s="452"/>
      <c r="AW27" s="452"/>
      <c r="AX27" s="452"/>
      <c r="AY27" s="452"/>
      <c r="AZ27" s="452"/>
      <c r="BA27" s="452"/>
      <c r="BB27" s="452"/>
      <c r="BC27" s="452"/>
      <c r="BD27" s="452"/>
      <c r="BE27" s="452"/>
      <c r="BF27" s="498"/>
      <c r="BG27" s="125"/>
      <c r="BH27" s="128"/>
      <c r="BI27" s="106"/>
      <c r="BJ27" s="57"/>
      <c r="BK27" s="57"/>
      <c r="BZ27" s="52"/>
      <c r="CA27" s="52"/>
      <c r="CB27" s="52"/>
      <c r="CC27" s="52"/>
    </row>
    <row r="28" spans="1:81" ht="15" x14ac:dyDescent="0.2">
      <c r="A28" s="12"/>
      <c r="B28" s="132">
        <f t="shared" si="0"/>
        <v>12</v>
      </c>
      <c r="C28" s="108">
        <v>1</v>
      </c>
      <c r="D28" s="456"/>
      <c r="E28" s="457"/>
      <c r="F28" s="457"/>
      <c r="G28" s="457"/>
      <c r="H28" s="457"/>
      <c r="I28" s="457"/>
      <c r="J28" s="457"/>
      <c r="K28" s="457"/>
      <c r="L28" s="457"/>
      <c r="M28" s="457"/>
      <c r="N28" s="457"/>
      <c r="O28" s="457"/>
      <c r="P28" s="457"/>
      <c r="Q28" s="457"/>
      <c r="R28" s="457"/>
      <c r="S28" s="457"/>
      <c r="T28" s="457"/>
      <c r="U28" s="457"/>
      <c r="V28" s="458"/>
      <c r="W28" s="123"/>
      <c r="X28" s="492"/>
      <c r="Y28" s="493"/>
      <c r="Z28" s="493"/>
      <c r="AA28" s="493"/>
      <c r="AB28" s="493"/>
      <c r="AC28" s="493"/>
      <c r="AD28" s="493"/>
      <c r="AE28" s="493"/>
      <c r="AF28" s="493"/>
      <c r="AG28" s="493"/>
      <c r="AH28" s="493"/>
      <c r="AI28" s="493"/>
      <c r="AJ28" s="493"/>
      <c r="AK28" s="493"/>
      <c r="AL28" s="493"/>
      <c r="AM28" s="493"/>
      <c r="AN28" s="494"/>
      <c r="AO28" s="36"/>
      <c r="AP28" s="499" t="s">
        <v>57</v>
      </c>
      <c r="AQ28" s="500"/>
      <c r="AR28" s="500"/>
      <c r="AS28" s="500"/>
      <c r="AT28" s="500"/>
      <c r="AU28" s="500"/>
      <c r="AV28" s="500"/>
      <c r="AW28" s="500"/>
      <c r="AX28" s="500"/>
      <c r="AY28" s="500"/>
      <c r="AZ28" s="500"/>
      <c r="BA28" s="500"/>
      <c r="BB28" s="500"/>
      <c r="BC28" s="500"/>
      <c r="BD28" s="500"/>
      <c r="BE28" s="500"/>
      <c r="BF28" s="500"/>
      <c r="BG28" s="126"/>
      <c r="BH28" s="128"/>
      <c r="BI28" s="106"/>
      <c r="BJ28" s="57"/>
      <c r="BK28" s="57"/>
      <c r="BZ28" s="52"/>
      <c r="CA28" s="52"/>
      <c r="CB28" s="52"/>
      <c r="CC28" s="52"/>
    </row>
    <row r="29" spans="1:81" ht="15" x14ac:dyDescent="0.2">
      <c r="A29" s="12"/>
      <c r="B29" s="132">
        <f t="shared" si="0"/>
        <v>13</v>
      </c>
      <c r="C29" s="108">
        <v>2</v>
      </c>
      <c r="D29" s="453" t="s">
        <v>71</v>
      </c>
      <c r="E29" s="454"/>
      <c r="F29" s="454"/>
      <c r="G29" s="454"/>
      <c r="H29" s="454"/>
      <c r="I29" s="454"/>
      <c r="J29" s="454"/>
      <c r="K29" s="454"/>
      <c r="L29" s="454"/>
      <c r="M29" s="454"/>
      <c r="N29" s="454"/>
      <c r="O29" s="454"/>
      <c r="P29" s="454"/>
      <c r="Q29" s="454"/>
      <c r="R29" s="454"/>
      <c r="S29" s="454"/>
      <c r="T29" s="454"/>
      <c r="U29" s="454"/>
      <c r="V29" s="455"/>
      <c r="W29" s="123"/>
      <c r="X29" s="492"/>
      <c r="Y29" s="493"/>
      <c r="Z29" s="493"/>
      <c r="AA29" s="493"/>
      <c r="AB29" s="493"/>
      <c r="AC29" s="493"/>
      <c r="AD29" s="493"/>
      <c r="AE29" s="493"/>
      <c r="AF29" s="493"/>
      <c r="AG29" s="493"/>
      <c r="AH29" s="493"/>
      <c r="AI29" s="493"/>
      <c r="AJ29" s="493"/>
      <c r="AK29" s="493"/>
      <c r="AL29" s="493"/>
      <c r="AM29" s="493"/>
      <c r="AN29" s="494"/>
      <c r="AO29" s="36"/>
      <c r="AP29" s="451" t="s">
        <v>59</v>
      </c>
      <c r="AQ29" s="452"/>
      <c r="AR29" s="452"/>
      <c r="AS29" s="452"/>
      <c r="AT29" s="452"/>
      <c r="AU29" s="452"/>
      <c r="AV29" s="452"/>
      <c r="AW29" s="452"/>
      <c r="AX29" s="452"/>
      <c r="AY29" s="452"/>
      <c r="AZ29" s="452"/>
      <c r="BA29" s="452"/>
      <c r="BB29" s="452"/>
      <c r="BC29" s="452"/>
      <c r="BD29" s="452"/>
      <c r="BE29" s="452"/>
      <c r="BF29" s="452"/>
      <c r="BG29" s="124"/>
      <c r="BH29" s="128"/>
      <c r="BI29" s="106"/>
      <c r="BJ29" s="57"/>
      <c r="BK29" s="57"/>
      <c r="BZ29" s="52"/>
      <c r="CA29" s="52"/>
      <c r="CB29" s="52"/>
      <c r="CC29" s="52"/>
    </row>
    <row r="30" spans="1:81" ht="15" x14ac:dyDescent="0.2">
      <c r="A30" s="12"/>
      <c r="B30" s="132">
        <f t="shared" si="0"/>
        <v>14</v>
      </c>
      <c r="C30" s="108">
        <v>1</v>
      </c>
      <c r="D30" s="486"/>
      <c r="E30" s="487"/>
      <c r="F30" s="487"/>
      <c r="G30" s="487"/>
      <c r="H30" s="487"/>
      <c r="I30" s="487"/>
      <c r="J30" s="487"/>
      <c r="K30" s="487"/>
      <c r="L30" s="487"/>
      <c r="M30" s="487"/>
      <c r="N30" s="487"/>
      <c r="O30" s="487"/>
      <c r="P30" s="487"/>
      <c r="Q30" s="487"/>
      <c r="R30" s="487"/>
      <c r="S30" s="487"/>
      <c r="T30" s="487"/>
      <c r="U30" s="487"/>
      <c r="V30" s="488"/>
      <c r="W30" s="123"/>
      <c r="X30" s="492"/>
      <c r="Y30" s="493"/>
      <c r="Z30" s="493"/>
      <c r="AA30" s="493"/>
      <c r="AB30" s="493"/>
      <c r="AC30" s="493"/>
      <c r="AD30" s="493"/>
      <c r="AE30" s="493"/>
      <c r="AF30" s="493"/>
      <c r="AG30" s="493"/>
      <c r="AH30" s="493"/>
      <c r="AI30" s="493"/>
      <c r="AJ30" s="493"/>
      <c r="AK30" s="493"/>
      <c r="AL30" s="493"/>
      <c r="AM30" s="493"/>
      <c r="AN30" s="494"/>
      <c r="AO30" s="36"/>
      <c r="AP30" s="451" t="s">
        <v>61</v>
      </c>
      <c r="AQ30" s="452"/>
      <c r="AR30" s="452"/>
      <c r="AS30" s="452"/>
      <c r="AT30" s="452"/>
      <c r="AU30" s="452"/>
      <c r="AV30" s="452"/>
      <c r="AW30" s="452"/>
      <c r="AX30" s="452"/>
      <c r="AY30" s="452"/>
      <c r="AZ30" s="452"/>
      <c r="BA30" s="452"/>
      <c r="BB30" s="452"/>
      <c r="BC30" s="452"/>
      <c r="BD30" s="452"/>
      <c r="BE30" s="452"/>
      <c r="BF30" s="452"/>
      <c r="BG30" s="124"/>
      <c r="BH30" s="128"/>
      <c r="BI30" s="106"/>
      <c r="BJ30" s="57"/>
      <c r="BK30" s="57"/>
      <c r="BZ30" s="52"/>
      <c r="CA30" s="52"/>
      <c r="CB30" s="52"/>
      <c r="CC30" s="52"/>
    </row>
    <row r="31" spans="1:81" ht="15" x14ac:dyDescent="0.2">
      <c r="A31" s="12"/>
      <c r="B31" s="132">
        <f t="shared" si="0"/>
        <v>15</v>
      </c>
      <c r="C31" s="108">
        <v>1</v>
      </c>
      <c r="D31" s="456"/>
      <c r="E31" s="457"/>
      <c r="F31" s="457"/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57"/>
      <c r="R31" s="457"/>
      <c r="S31" s="457"/>
      <c r="T31" s="457"/>
      <c r="U31" s="457"/>
      <c r="V31" s="458"/>
      <c r="W31" s="123"/>
      <c r="X31" s="492"/>
      <c r="Y31" s="493"/>
      <c r="Z31" s="493"/>
      <c r="AA31" s="493"/>
      <c r="AB31" s="493"/>
      <c r="AC31" s="493"/>
      <c r="AD31" s="493"/>
      <c r="AE31" s="493"/>
      <c r="AF31" s="493"/>
      <c r="AG31" s="493"/>
      <c r="AH31" s="493"/>
      <c r="AI31" s="493"/>
      <c r="AJ31" s="493"/>
      <c r="AK31" s="493"/>
      <c r="AL31" s="493"/>
      <c r="AM31" s="493"/>
      <c r="AN31" s="494"/>
      <c r="AO31" s="36"/>
      <c r="AP31" s="451" t="s">
        <v>59</v>
      </c>
      <c r="AQ31" s="452"/>
      <c r="AR31" s="452"/>
      <c r="AS31" s="452"/>
      <c r="AT31" s="452"/>
      <c r="AU31" s="452"/>
      <c r="AV31" s="452"/>
      <c r="AW31" s="452"/>
      <c r="AX31" s="452"/>
      <c r="AY31" s="452"/>
      <c r="AZ31" s="452"/>
      <c r="BA31" s="452"/>
      <c r="BB31" s="452"/>
      <c r="BC31" s="452"/>
      <c r="BD31" s="452"/>
      <c r="BE31" s="452"/>
      <c r="BF31" s="452"/>
      <c r="BG31" s="124"/>
      <c r="BH31" s="128"/>
      <c r="BI31" s="106"/>
      <c r="BJ31" s="57"/>
      <c r="BK31" s="57"/>
      <c r="BZ31" s="52"/>
      <c r="CA31" s="52"/>
      <c r="CB31" s="52"/>
      <c r="CC31" s="52"/>
    </row>
    <row r="32" spans="1:81" ht="29.25" customHeight="1" x14ac:dyDescent="0.2">
      <c r="A32" s="12"/>
      <c r="B32" s="132">
        <f t="shared" si="0"/>
        <v>16</v>
      </c>
      <c r="C32" s="108">
        <v>1</v>
      </c>
      <c r="D32" s="474" t="s">
        <v>72</v>
      </c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6"/>
      <c r="W32" s="123"/>
      <c r="X32" s="492"/>
      <c r="Y32" s="493"/>
      <c r="Z32" s="493"/>
      <c r="AA32" s="493"/>
      <c r="AB32" s="493"/>
      <c r="AC32" s="493"/>
      <c r="AD32" s="493"/>
      <c r="AE32" s="493"/>
      <c r="AF32" s="493"/>
      <c r="AG32" s="493"/>
      <c r="AH32" s="493"/>
      <c r="AI32" s="493"/>
      <c r="AJ32" s="493"/>
      <c r="AK32" s="493"/>
      <c r="AL32" s="493"/>
      <c r="AM32" s="493"/>
      <c r="AN32" s="494"/>
      <c r="AO32" s="36"/>
      <c r="AP32" s="451" t="s">
        <v>59</v>
      </c>
      <c r="AQ32" s="452"/>
      <c r="AR32" s="452"/>
      <c r="AS32" s="452"/>
      <c r="AT32" s="452"/>
      <c r="AU32" s="452"/>
      <c r="AV32" s="452"/>
      <c r="AW32" s="452"/>
      <c r="AX32" s="452"/>
      <c r="AY32" s="452"/>
      <c r="AZ32" s="452"/>
      <c r="BA32" s="452"/>
      <c r="BB32" s="452"/>
      <c r="BC32" s="452"/>
      <c r="BD32" s="452"/>
      <c r="BE32" s="452"/>
      <c r="BF32" s="452"/>
      <c r="BG32" s="124"/>
      <c r="BH32" s="128"/>
      <c r="BI32" s="106"/>
      <c r="BJ32" s="57"/>
      <c r="BK32" s="57"/>
      <c r="BZ32" s="52"/>
      <c r="CA32" s="52"/>
      <c r="CB32" s="52"/>
      <c r="CC32" s="52"/>
    </row>
    <row r="33" spans="1:81" ht="15" x14ac:dyDescent="0.2">
      <c r="A33" s="12"/>
      <c r="B33" s="132">
        <f t="shared" si="0"/>
        <v>17</v>
      </c>
      <c r="C33" s="108">
        <v>1</v>
      </c>
      <c r="D33" s="453" t="s">
        <v>73</v>
      </c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  <c r="S33" s="454"/>
      <c r="T33" s="454"/>
      <c r="U33" s="454"/>
      <c r="V33" s="455"/>
      <c r="W33" s="123"/>
      <c r="X33" s="492"/>
      <c r="Y33" s="493"/>
      <c r="Z33" s="493"/>
      <c r="AA33" s="493"/>
      <c r="AB33" s="493"/>
      <c r="AC33" s="493"/>
      <c r="AD33" s="493"/>
      <c r="AE33" s="493"/>
      <c r="AF33" s="493"/>
      <c r="AG33" s="493"/>
      <c r="AH33" s="493"/>
      <c r="AI33" s="493"/>
      <c r="AJ33" s="493"/>
      <c r="AK33" s="493"/>
      <c r="AL33" s="493"/>
      <c r="AM33" s="493"/>
      <c r="AN33" s="494"/>
      <c r="AO33" s="36"/>
      <c r="AP33" s="451" t="s">
        <v>62</v>
      </c>
      <c r="AQ33" s="452"/>
      <c r="AR33" s="452"/>
      <c r="AS33" s="452"/>
      <c r="AT33" s="452"/>
      <c r="AU33" s="452"/>
      <c r="AV33" s="452"/>
      <c r="AW33" s="452"/>
      <c r="AX33" s="452"/>
      <c r="AY33" s="452"/>
      <c r="AZ33" s="452"/>
      <c r="BA33" s="452"/>
      <c r="BB33" s="452"/>
      <c r="BC33" s="452"/>
      <c r="BD33" s="452"/>
      <c r="BE33" s="452"/>
      <c r="BF33" s="452"/>
      <c r="BG33" s="124"/>
      <c r="BH33" s="128"/>
      <c r="BI33" s="106"/>
      <c r="BJ33" s="57"/>
      <c r="BK33" s="57"/>
      <c r="BZ33" s="52"/>
      <c r="CA33" s="52"/>
      <c r="CB33" s="52"/>
      <c r="CC33" s="52"/>
    </row>
    <row r="34" spans="1:81" ht="15" x14ac:dyDescent="0.2">
      <c r="A34" s="12"/>
      <c r="B34" s="132">
        <f t="shared" si="0"/>
        <v>18</v>
      </c>
      <c r="C34" s="108">
        <v>2</v>
      </c>
      <c r="D34" s="486"/>
      <c r="E34" s="487"/>
      <c r="F34" s="487"/>
      <c r="G34" s="487"/>
      <c r="H34" s="487"/>
      <c r="I34" s="487"/>
      <c r="J34" s="487"/>
      <c r="K34" s="487"/>
      <c r="L34" s="487"/>
      <c r="M34" s="487"/>
      <c r="N34" s="487"/>
      <c r="O34" s="487"/>
      <c r="P34" s="487"/>
      <c r="Q34" s="487"/>
      <c r="R34" s="487"/>
      <c r="S34" s="487"/>
      <c r="T34" s="487"/>
      <c r="U34" s="487"/>
      <c r="V34" s="488"/>
      <c r="W34" s="123"/>
      <c r="X34" s="492"/>
      <c r="Y34" s="493"/>
      <c r="Z34" s="493"/>
      <c r="AA34" s="493"/>
      <c r="AB34" s="493"/>
      <c r="AC34" s="493"/>
      <c r="AD34" s="493"/>
      <c r="AE34" s="493"/>
      <c r="AF34" s="493"/>
      <c r="AG34" s="493"/>
      <c r="AH34" s="493"/>
      <c r="AI34" s="493"/>
      <c r="AJ34" s="493"/>
      <c r="AK34" s="493"/>
      <c r="AL34" s="493"/>
      <c r="AM34" s="493"/>
      <c r="AN34" s="494"/>
      <c r="AO34" s="36"/>
      <c r="AP34" s="451" t="s">
        <v>63</v>
      </c>
      <c r="AQ34" s="452"/>
      <c r="AR34" s="452"/>
      <c r="AS34" s="452"/>
      <c r="AT34" s="452"/>
      <c r="AU34" s="452"/>
      <c r="AV34" s="452"/>
      <c r="AW34" s="452"/>
      <c r="AX34" s="452"/>
      <c r="AY34" s="452"/>
      <c r="AZ34" s="452"/>
      <c r="BA34" s="452"/>
      <c r="BB34" s="452"/>
      <c r="BC34" s="452"/>
      <c r="BD34" s="452"/>
      <c r="BE34" s="452"/>
      <c r="BF34" s="452"/>
      <c r="BG34" s="124"/>
      <c r="BH34" s="128"/>
      <c r="BI34" s="106"/>
      <c r="BJ34" s="57"/>
      <c r="BK34" s="57"/>
      <c r="BZ34" s="52"/>
      <c r="CA34" s="52"/>
      <c r="CB34" s="52"/>
      <c r="CC34" s="52"/>
    </row>
    <row r="35" spans="1:81" ht="15" x14ac:dyDescent="0.2">
      <c r="A35" s="12"/>
      <c r="B35" s="132">
        <f t="shared" si="0"/>
        <v>19</v>
      </c>
      <c r="C35" s="108">
        <v>1</v>
      </c>
      <c r="D35" s="456"/>
      <c r="E35" s="457"/>
      <c r="F35" s="457"/>
      <c r="G35" s="457"/>
      <c r="H35" s="457"/>
      <c r="I35" s="457"/>
      <c r="J35" s="457"/>
      <c r="K35" s="457"/>
      <c r="L35" s="457"/>
      <c r="M35" s="457"/>
      <c r="N35" s="457"/>
      <c r="O35" s="457"/>
      <c r="P35" s="457"/>
      <c r="Q35" s="457"/>
      <c r="R35" s="457"/>
      <c r="S35" s="457"/>
      <c r="T35" s="457"/>
      <c r="U35" s="457"/>
      <c r="V35" s="458"/>
      <c r="W35" s="123"/>
      <c r="X35" s="495"/>
      <c r="Y35" s="496"/>
      <c r="Z35" s="496"/>
      <c r="AA35" s="496"/>
      <c r="AB35" s="496"/>
      <c r="AC35" s="496"/>
      <c r="AD35" s="496"/>
      <c r="AE35" s="496"/>
      <c r="AF35" s="496"/>
      <c r="AG35" s="496"/>
      <c r="AH35" s="496"/>
      <c r="AI35" s="496"/>
      <c r="AJ35" s="496"/>
      <c r="AK35" s="496"/>
      <c r="AL35" s="496"/>
      <c r="AM35" s="496"/>
      <c r="AN35" s="497"/>
      <c r="AO35" s="36"/>
      <c r="AP35" s="451" t="s">
        <v>57</v>
      </c>
      <c r="AQ35" s="452"/>
      <c r="AR35" s="452"/>
      <c r="AS35" s="452"/>
      <c r="AT35" s="452"/>
      <c r="AU35" s="452"/>
      <c r="AV35" s="452"/>
      <c r="AW35" s="452"/>
      <c r="AX35" s="452"/>
      <c r="AY35" s="452"/>
      <c r="AZ35" s="452"/>
      <c r="BA35" s="452"/>
      <c r="BB35" s="452"/>
      <c r="BC35" s="452"/>
      <c r="BD35" s="452"/>
      <c r="BE35" s="452"/>
      <c r="BF35" s="452"/>
      <c r="BG35" s="124"/>
      <c r="BH35" s="128"/>
      <c r="BI35" s="106"/>
      <c r="BJ35" s="57"/>
      <c r="BK35" s="57"/>
      <c r="BZ35" s="52"/>
      <c r="CA35" s="52"/>
      <c r="CB35" s="52"/>
      <c r="CC35" s="52"/>
    </row>
    <row r="36" spans="1:81" ht="15" customHeight="1" x14ac:dyDescent="0.2">
      <c r="A36" s="12"/>
      <c r="B36" s="132">
        <f t="shared" si="0"/>
        <v>20</v>
      </c>
      <c r="C36" s="108">
        <v>2</v>
      </c>
      <c r="D36" s="453" t="s">
        <v>74</v>
      </c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5"/>
      <c r="W36" s="123"/>
      <c r="X36" s="501" t="s">
        <v>81</v>
      </c>
      <c r="Y36" s="502"/>
      <c r="Z36" s="502"/>
      <c r="AA36" s="502"/>
      <c r="AB36" s="502"/>
      <c r="AC36" s="502"/>
      <c r="AD36" s="502"/>
      <c r="AE36" s="502"/>
      <c r="AF36" s="502"/>
      <c r="AG36" s="502"/>
      <c r="AH36" s="502"/>
      <c r="AI36" s="502"/>
      <c r="AJ36" s="502"/>
      <c r="AK36" s="502"/>
      <c r="AL36" s="502"/>
      <c r="AM36" s="502"/>
      <c r="AN36" s="503"/>
      <c r="AO36" s="36"/>
      <c r="AP36" s="451" t="s">
        <v>64</v>
      </c>
      <c r="AQ36" s="452"/>
      <c r="AR36" s="452"/>
      <c r="AS36" s="452"/>
      <c r="AT36" s="452"/>
      <c r="AU36" s="452"/>
      <c r="AV36" s="452"/>
      <c r="AW36" s="452"/>
      <c r="AX36" s="452"/>
      <c r="AY36" s="452"/>
      <c r="AZ36" s="452"/>
      <c r="BA36" s="452"/>
      <c r="BB36" s="452"/>
      <c r="BC36" s="452"/>
      <c r="BD36" s="452"/>
      <c r="BE36" s="452"/>
      <c r="BF36" s="452"/>
      <c r="BG36" s="124"/>
      <c r="BH36" s="128"/>
      <c r="BI36" s="106"/>
      <c r="BJ36" s="57"/>
      <c r="BK36" s="57"/>
      <c r="BZ36" s="52"/>
      <c r="CA36" s="52"/>
      <c r="CB36" s="52"/>
      <c r="CC36" s="52"/>
    </row>
    <row r="37" spans="1:81" ht="15" x14ac:dyDescent="0.2">
      <c r="A37" s="12"/>
      <c r="B37" s="132">
        <f t="shared" si="0"/>
        <v>21</v>
      </c>
      <c r="C37" s="108">
        <v>1</v>
      </c>
      <c r="D37" s="486"/>
      <c r="E37" s="487"/>
      <c r="F37" s="487"/>
      <c r="G37" s="487"/>
      <c r="H37" s="487"/>
      <c r="I37" s="487"/>
      <c r="J37" s="487"/>
      <c r="K37" s="487"/>
      <c r="L37" s="487"/>
      <c r="M37" s="487"/>
      <c r="N37" s="487"/>
      <c r="O37" s="487"/>
      <c r="P37" s="487"/>
      <c r="Q37" s="487"/>
      <c r="R37" s="487"/>
      <c r="S37" s="487"/>
      <c r="T37" s="487"/>
      <c r="U37" s="487"/>
      <c r="V37" s="488"/>
      <c r="W37" s="123"/>
      <c r="X37" s="504"/>
      <c r="Y37" s="505"/>
      <c r="Z37" s="505"/>
      <c r="AA37" s="505"/>
      <c r="AB37" s="505"/>
      <c r="AC37" s="505"/>
      <c r="AD37" s="505"/>
      <c r="AE37" s="505"/>
      <c r="AF37" s="505"/>
      <c r="AG37" s="505"/>
      <c r="AH37" s="505"/>
      <c r="AI37" s="505"/>
      <c r="AJ37" s="505"/>
      <c r="AK37" s="505"/>
      <c r="AL37" s="505"/>
      <c r="AM37" s="505"/>
      <c r="AN37" s="506"/>
      <c r="AO37" s="36"/>
      <c r="AP37" s="451" t="s">
        <v>59</v>
      </c>
      <c r="AQ37" s="452"/>
      <c r="AR37" s="452"/>
      <c r="AS37" s="452"/>
      <c r="AT37" s="452"/>
      <c r="AU37" s="452"/>
      <c r="AV37" s="452"/>
      <c r="AW37" s="452"/>
      <c r="AX37" s="452"/>
      <c r="AY37" s="452"/>
      <c r="AZ37" s="452"/>
      <c r="BA37" s="452"/>
      <c r="BB37" s="452"/>
      <c r="BC37" s="452"/>
      <c r="BD37" s="452"/>
      <c r="BE37" s="452"/>
      <c r="BF37" s="452"/>
      <c r="BG37" s="124"/>
      <c r="BH37" s="128"/>
      <c r="BI37" s="106"/>
      <c r="BJ37" s="57"/>
      <c r="BK37" s="57"/>
      <c r="BZ37" s="52"/>
      <c r="CA37" s="52"/>
      <c r="CB37" s="52"/>
      <c r="CC37" s="52"/>
    </row>
    <row r="38" spans="1:81" ht="15" x14ac:dyDescent="0.2">
      <c r="A38" s="12"/>
      <c r="B38" s="132">
        <f t="shared" si="0"/>
        <v>22</v>
      </c>
      <c r="C38" s="108">
        <v>2</v>
      </c>
      <c r="D38" s="456"/>
      <c r="E38" s="457"/>
      <c r="F38" s="457"/>
      <c r="G38" s="457"/>
      <c r="H38" s="457"/>
      <c r="I38" s="457"/>
      <c r="J38" s="457"/>
      <c r="K38" s="457"/>
      <c r="L38" s="457"/>
      <c r="M38" s="457"/>
      <c r="N38" s="457"/>
      <c r="O38" s="457"/>
      <c r="P38" s="457"/>
      <c r="Q38" s="457"/>
      <c r="R38" s="457"/>
      <c r="S38" s="457"/>
      <c r="T38" s="457"/>
      <c r="U38" s="457"/>
      <c r="V38" s="458"/>
      <c r="W38" s="123"/>
      <c r="X38" s="504"/>
      <c r="Y38" s="505"/>
      <c r="Z38" s="505"/>
      <c r="AA38" s="505"/>
      <c r="AB38" s="505"/>
      <c r="AC38" s="505"/>
      <c r="AD38" s="505"/>
      <c r="AE38" s="505"/>
      <c r="AF38" s="505"/>
      <c r="AG38" s="505"/>
      <c r="AH38" s="505"/>
      <c r="AI38" s="505"/>
      <c r="AJ38" s="505"/>
      <c r="AK38" s="505"/>
      <c r="AL38" s="505"/>
      <c r="AM38" s="505"/>
      <c r="AN38" s="506"/>
      <c r="AO38" s="79"/>
      <c r="AP38" s="451" t="s">
        <v>59</v>
      </c>
      <c r="AQ38" s="452"/>
      <c r="AR38" s="452"/>
      <c r="AS38" s="452"/>
      <c r="AT38" s="452"/>
      <c r="AU38" s="452"/>
      <c r="AV38" s="452"/>
      <c r="AW38" s="452"/>
      <c r="AX38" s="452"/>
      <c r="AY38" s="452"/>
      <c r="AZ38" s="452"/>
      <c r="BA38" s="452"/>
      <c r="BB38" s="452"/>
      <c r="BC38" s="452"/>
      <c r="BD38" s="452"/>
      <c r="BE38" s="452"/>
      <c r="BF38" s="452"/>
      <c r="BG38" s="124"/>
      <c r="BH38" s="128"/>
      <c r="BI38" s="106"/>
      <c r="BJ38" s="57"/>
      <c r="BK38" s="57"/>
      <c r="BZ38" s="52"/>
      <c r="CA38" s="52"/>
      <c r="CB38" s="52"/>
      <c r="CC38" s="52"/>
    </row>
    <row r="39" spans="1:81" ht="15" x14ac:dyDescent="0.2">
      <c r="A39" s="12"/>
      <c r="B39" s="132">
        <f t="shared" si="0"/>
        <v>23</v>
      </c>
      <c r="C39" s="108">
        <v>1</v>
      </c>
      <c r="D39" s="453" t="s">
        <v>75</v>
      </c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54"/>
      <c r="Q39" s="454"/>
      <c r="R39" s="454"/>
      <c r="S39" s="454"/>
      <c r="T39" s="454"/>
      <c r="U39" s="454"/>
      <c r="V39" s="455"/>
      <c r="W39" s="123"/>
      <c r="X39" s="504"/>
      <c r="Y39" s="505"/>
      <c r="Z39" s="505"/>
      <c r="AA39" s="505"/>
      <c r="AB39" s="505"/>
      <c r="AC39" s="505"/>
      <c r="AD39" s="505"/>
      <c r="AE39" s="505"/>
      <c r="AF39" s="505"/>
      <c r="AG39" s="505"/>
      <c r="AH39" s="505"/>
      <c r="AI39" s="505"/>
      <c r="AJ39" s="505"/>
      <c r="AK39" s="505"/>
      <c r="AL39" s="505"/>
      <c r="AM39" s="505"/>
      <c r="AN39" s="506"/>
      <c r="AO39" s="79"/>
      <c r="AP39" s="451" t="s">
        <v>59</v>
      </c>
      <c r="AQ39" s="452"/>
      <c r="AR39" s="452"/>
      <c r="AS39" s="452"/>
      <c r="AT39" s="452"/>
      <c r="AU39" s="452"/>
      <c r="AV39" s="452"/>
      <c r="AW39" s="452"/>
      <c r="AX39" s="452"/>
      <c r="AY39" s="452"/>
      <c r="AZ39" s="452"/>
      <c r="BA39" s="452"/>
      <c r="BB39" s="452"/>
      <c r="BC39" s="452"/>
      <c r="BD39" s="452"/>
      <c r="BE39" s="452"/>
      <c r="BF39" s="452"/>
      <c r="BG39" s="124"/>
      <c r="BH39" s="128"/>
      <c r="BI39" s="106"/>
      <c r="BJ39" s="58"/>
      <c r="BK39" s="58"/>
      <c r="BZ39" s="52"/>
      <c r="CA39" s="52"/>
      <c r="CB39" s="52"/>
      <c r="CC39" s="52"/>
    </row>
    <row r="40" spans="1:81" ht="15" x14ac:dyDescent="0.2">
      <c r="A40" s="12"/>
      <c r="B40" s="132">
        <f t="shared" si="0"/>
        <v>24</v>
      </c>
      <c r="C40" s="108">
        <v>1</v>
      </c>
      <c r="D40" s="456"/>
      <c r="E40" s="457"/>
      <c r="F40" s="457"/>
      <c r="G40" s="457"/>
      <c r="H40" s="457"/>
      <c r="I40" s="457"/>
      <c r="J40" s="457"/>
      <c r="K40" s="457"/>
      <c r="L40" s="457"/>
      <c r="M40" s="457"/>
      <c r="N40" s="457"/>
      <c r="O40" s="457"/>
      <c r="P40" s="457"/>
      <c r="Q40" s="457"/>
      <c r="R40" s="457"/>
      <c r="S40" s="457"/>
      <c r="T40" s="457"/>
      <c r="U40" s="457"/>
      <c r="V40" s="458"/>
      <c r="W40" s="123"/>
      <c r="X40" s="504"/>
      <c r="Y40" s="505"/>
      <c r="Z40" s="505"/>
      <c r="AA40" s="505"/>
      <c r="AB40" s="505"/>
      <c r="AC40" s="505"/>
      <c r="AD40" s="505"/>
      <c r="AE40" s="505"/>
      <c r="AF40" s="505"/>
      <c r="AG40" s="505"/>
      <c r="AH40" s="505"/>
      <c r="AI40" s="505"/>
      <c r="AJ40" s="505"/>
      <c r="AK40" s="505"/>
      <c r="AL40" s="505"/>
      <c r="AM40" s="505"/>
      <c r="AN40" s="506"/>
      <c r="AO40" s="79"/>
      <c r="AP40" s="451" t="s">
        <v>57</v>
      </c>
      <c r="AQ40" s="452"/>
      <c r="AR40" s="452"/>
      <c r="AS40" s="452"/>
      <c r="AT40" s="452"/>
      <c r="AU40" s="452"/>
      <c r="AV40" s="452"/>
      <c r="AW40" s="452"/>
      <c r="AX40" s="452"/>
      <c r="AY40" s="452"/>
      <c r="AZ40" s="452"/>
      <c r="BA40" s="452"/>
      <c r="BB40" s="452"/>
      <c r="BC40" s="452"/>
      <c r="BD40" s="452"/>
      <c r="BE40" s="452"/>
      <c r="BF40" s="452"/>
      <c r="BG40" s="124"/>
      <c r="BH40" s="128"/>
      <c r="BI40" s="106"/>
      <c r="BJ40" s="59"/>
      <c r="BK40" s="59"/>
      <c r="BZ40" s="52"/>
      <c r="CA40" s="52"/>
      <c r="CB40" s="52"/>
      <c r="CC40" s="52"/>
    </row>
    <row r="41" spans="1:81" ht="15" x14ac:dyDescent="0.2">
      <c r="A41" s="12"/>
      <c r="B41" s="132">
        <f t="shared" si="0"/>
        <v>25</v>
      </c>
      <c r="C41" s="108">
        <v>1</v>
      </c>
      <c r="D41" s="453" t="s">
        <v>76</v>
      </c>
      <c r="E41" s="454"/>
      <c r="F41" s="454"/>
      <c r="G41" s="454"/>
      <c r="H41" s="454"/>
      <c r="I41" s="454"/>
      <c r="J41" s="454"/>
      <c r="K41" s="454"/>
      <c r="L41" s="454"/>
      <c r="M41" s="454"/>
      <c r="N41" s="454"/>
      <c r="O41" s="454"/>
      <c r="P41" s="454"/>
      <c r="Q41" s="454"/>
      <c r="R41" s="454"/>
      <c r="S41" s="454"/>
      <c r="T41" s="454"/>
      <c r="U41" s="454"/>
      <c r="V41" s="455"/>
      <c r="W41" s="123"/>
      <c r="X41" s="504"/>
      <c r="Y41" s="505"/>
      <c r="Z41" s="505"/>
      <c r="AA41" s="505"/>
      <c r="AB41" s="505"/>
      <c r="AC41" s="505"/>
      <c r="AD41" s="505"/>
      <c r="AE41" s="505"/>
      <c r="AF41" s="505"/>
      <c r="AG41" s="505"/>
      <c r="AH41" s="505"/>
      <c r="AI41" s="505"/>
      <c r="AJ41" s="505"/>
      <c r="AK41" s="505"/>
      <c r="AL41" s="505"/>
      <c r="AM41" s="505"/>
      <c r="AN41" s="506"/>
      <c r="AO41" s="79"/>
      <c r="AP41" s="451" t="s">
        <v>57</v>
      </c>
      <c r="AQ41" s="452"/>
      <c r="AR41" s="452"/>
      <c r="AS41" s="452"/>
      <c r="AT41" s="452"/>
      <c r="AU41" s="452"/>
      <c r="AV41" s="452"/>
      <c r="AW41" s="452"/>
      <c r="AX41" s="452"/>
      <c r="AY41" s="452"/>
      <c r="AZ41" s="452"/>
      <c r="BA41" s="452"/>
      <c r="BB41" s="452"/>
      <c r="BC41" s="452"/>
      <c r="BD41" s="452"/>
      <c r="BE41" s="452"/>
      <c r="BF41" s="452"/>
      <c r="BG41" s="124"/>
      <c r="BH41" s="128"/>
      <c r="BI41" s="106"/>
      <c r="BJ41" s="60"/>
      <c r="BK41" s="60"/>
      <c r="BZ41" s="52"/>
      <c r="CA41" s="52"/>
      <c r="CB41" s="52"/>
      <c r="CC41" s="52"/>
    </row>
    <row r="42" spans="1:81" ht="15" x14ac:dyDescent="0.2">
      <c r="A42" s="12"/>
      <c r="B42" s="132">
        <f t="shared" si="0"/>
        <v>26</v>
      </c>
      <c r="C42" s="108">
        <v>2</v>
      </c>
      <c r="D42" s="486"/>
      <c r="E42" s="487"/>
      <c r="F42" s="487"/>
      <c r="G42" s="487"/>
      <c r="H42" s="487"/>
      <c r="I42" s="487"/>
      <c r="J42" s="487"/>
      <c r="K42" s="487"/>
      <c r="L42" s="487"/>
      <c r="M42" s="487"/>
      <c r="N42" s="487"/>
      <c r="O42" s="487"/>
      <c r="P42" s="487"/>
      <c r="Q42" s="487"/>
      <c r="R42" s="487"/>
      <c r="S42" s="487"/>
      <c r="T42" s="487"/>
      <c r="U42" s="487"/>
      <c r="V42" s="488"/>
      <c r="W42" s="123"/>
      <c r="X42" s="504"/>
      <c r="Y42" s="505"/>
      <c r="Z42" s="505"/>
      <c r="AA42" s="505"/>
      <c r="AB42" s="505"/>
      <c r="AC42" s="505"/>
      <c r="AD42" s="505"/>
      <c r="AE42" s="505"/>
      <c r="AF42" s="505"/>
      <c r="AG42" s="505"/>
      <c r="AH42" s="505"/>
      <c r="AI42" s="505"/>
      <c r="AJ42" s="505"/>
      <c r="AK42" s="505"/>
      <c r="AL42" s="505"/>
      <c r="AM42" s="505"/>
      <c r="AN42" s="506"/>
      <c r="AO42" s="79"/>
      <c r="AP42" s="451" t="s">
        <v>61</v>
      </c>
      <c r="AQ42" s="452"/>
      <c r="AR42" s="452"/>
      <c r="AS42" s="452"/>
      <c r="AT42" s="452"/>
      <c r="AU42" s="452"/>
      <c r="AV42" s="452"/>
      <c r="AW42" s="452"/>
      <c r="AX42" s="452"/>
      <c r="AY42" s="452"/>
      <c r="AZ42" s="452"/>
      <c r="BA42" s="452"/>
      <c r="BB42" s="452"/>
      <c r="BC42" s="452"/>
      <c r="BD42" s="452"/>
      <c r="BE42" s="452"/>
      <c r="BF42" s="452"/>
      <c r="BG42" s="124"/>
      <c r="BH42" s="128"/>
      <c r="BI42" s="106"/>
      <c r="BJ42" s="58"/>
      <c r="BK42" s="58"/>
      <c r="BZ42" s="52"/>
      <c r="CA42" s="52"/>
      <c r="CB42" s="52"/>
      <c r="CC42" s="52"/>
    </row>
    <row r="43" spans="1:81" ht="15" x14ac:dyDescent="0.2">
      <c r="A43" s="12"/>
      <c r="B43" s="132">
        <f t="shared" si="0"/>
        <v>27</v>
      </c>
      <c r="C43" s="108">
        <v>2</v>
      </c>
      <c r="D43" s="456"/>
      <c r="E43" s="457"/>
      <c r="F43" s="457"/>
      <c r="G43" s="457"/>
      <c r="H43" s="457"/>
      <c r="I43" s="457"/>
      <c r="J43" s="457"/>
      <c r="K43" s="457"/>
      <c r="L43" s="457"/>
      <c r="M43" s="457"/>
      <c r="N43" s="457"/>
      <c r="O43" s="457"/>
      <c r="P43" s="457"/>
      <c r="Q43" s="457"/>
      <c r="R43" s="457"/>
      <c r="S43" s="457"/>
      <c r="T43" s="457"/>
      <c r="U43" s="457"/>
      <c r="V43" s="458"/>
      <c r="W43" s="123"/>
      <c r="X43" s="504"/>
      <c r="Y43" s="505"/>
      <c r="Z43" s="505"/>
      <c r="AA43" s="505"/>
      <c r="AB43" s="505"/>
      <c r="AC43" s="505"/>
      <c r="AD43" s="505"/>
      <c r="AE43" s="505"/>
      <c r="AF43" s="505"/>
      <c r="AG43" s="505"/>
      <c r="AH43" s="505"/>
      <c r="AI43" s="505"/>
      <c r="AJ43" s="505"/>
      <c r="AK43" s="505"/>
      <c r="AL43" s="505"/>
      <c r="AM43" s="505"/>
      <c r="AN43" s="506"/>
      <c r="AO43" s="79"/>
      <c r="AP43" s="451" t="s">
        <v>93</v>
      </c>
      <c r="AQ43" s="452"/>
      <c r="AR43" s="452"/>
      <c r="AS43" s="452"/>
      <c r="AT43" s="452"/>
      <c r="AU43" s="452"/>
      <c r="AV43" s="452"/>
      <c r="AW43" s="452"/>
      <c r="AX43" s="452"/>
      <c r="AY43" s="452"/>
      <c r="AZ43" s="452"/>
      <c r="BA43" s="452"/>
      <c r="BB43" s="452"/>
      <c r="BC43" s="452"/>
      <c r="BD43" s="452"/>
      <c r="BE43" s="452"/>
      <c r="BF43" s="452"/>
      <c r="BG43" s="124"/>
      <c r="BH43" s="128"/>
      <c r="BI43" s="106"/>
      <c r="BJ43" s="59"/>
      <c r="BK43" s="59"/>
      <c r="BZ43" s="52"/>
      <c r="CA43" s="52"/>
      <c r="CB43" s="52"/>
      <c r="CC43" s="52"/>
    </row>
    <row r="44" spans="1:81" ht="28.5" customHeight="1" x14ac:dyDescent="0.2">
      <c r="A44" s="12"/>
      <c r="B44" s="132">
        <f t="shared" si="0"/>
        <v>28</v>
      </c>
      <c r="C44" s="108">
        <v>2</v>
      </c>
      <c r="D44" s="474" t="s">
        <v>77</v>
      </c>
      <c r="E44" s="475"/>
      <c r="F44" s="475"/>
      <c r="G44" s="475"/>
      <c r="H44" s="475"/>
      <c r="I44" s="475"/>
      <c r="J44" s="475"/>
      <c r="K44" s="475"/>
      <c r="L44" s="475"/>
      <c r="M44" s="475"/>
      <c r="N44" s="475"/>
      <c r="O44" s="475"/>
      <c r="P44" s="475"/>
      <c r="Q44" s="475"/>
      <c r="R44" s="475"/>
      <c r="S44" s="475"/>
      <c r="T44" s="475"/>
      <c r="U44" s="475"/>
      <c r="V44" s="476"/>
      <c r="W44" s="123"/>
      <c r="X44" s="507"/>
      <c r="Y44" s="508"/>
      <c r="Z44" s="508"/>
      <c r="AA44" s="508"/>
      <c r="AB44" s="508"/>
      <c r="AC44" s="508"/>
      <c r="AD44" s="508"/>
      <c r="AE44" s="508"/>
      <c r="AF44" s="508"/>
      <c r="AG44" s="508"/>
      <c r="AH44" s="508"/>
      <c r="AI44" s="508"/>
      <c r="AJ44" s="508"/>
      <c r="AK44" s="508"/>
      <c r="AL44" s="508"/>
      <c r="AM44" s="508"/>
      <c r="AN44" s="509"/>
      <c r="AO44" s="79"/>
      <c r="AP44" s="451" t="s">
        <v>60</v>
      </c>
      <c r="AQ44" s="452"/>
      <c r="AR44" s="452"/>
      <c r="AS44" s="452"/>
      <c r="AT44" s="452"/>
      <c r="AU44" s="452"/>
      <c r="AV44" s="452"/>
      <c r="AW44" s="452"/>
      <c r="AX44" s="452"/>
      <c r="AY44" s="452"/>
      <c r="AZ44" s="452"/>
      <c r="BA44" s="452"/>
      <c r="BB44" s="452"/>
      <c r="BC44" s="452"/>
      <c r="BD44" s="452"/>
      <c r="BE44" s="452"/>
      <c r="BF44" s="452"/>
      <c r="BG44" s="124"/>
      <c r="BH44" s="128"/>
      <c r="BI44" s="106"/>
      <c r="BJ44" s="58"/>
      <c r="BK44" s="58"/>
      <c r="BZ44" s="53"/>
      <c r="CA44" s="53"/>
      <c r="CB44" s="53"/>
      <c r="CC44" s="53"/>
    </row>
    <row r="45" spans="1:81" ht="13.5" thickBot="1" x14ac:dyDescent="0.25">
      <c r="A45" s="12"/>
      <c r="B45" s="81" t="s">
        <v>13</v>
      </c>
      <c r="C45" s="82">
        <f>SUM(C17:C44)</f>
        <v>35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5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Z45" s="53"/>
      <c r="CA45" s="53"/>
      <c r="CB45" s="53"/>
      <c r="CC45" s="53"/>
    </row>
    <row r="46" spans="1:81" ht="11.25" customHeight="1" x14ac:dyDescent="0.2">
      <c r="A46" s="12"/>
      <c r="B46" s="83"/>
      <c r="C46" s="84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5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Z46" s="53"/>
      <c r="CA46" s="53"/>
      <c r="CB46" s="53"/>
      <c r="CC46" s="53"/>
    </row>
    <row r="47" spans="1:81" ht="11.25" customHeight="1" x14ac:dyDescent="0.2">
      <c r="A47" s="12"/>
      <c r="B47" s="83"/>
      <c r="C47" s="87"/>
      <c r="D47" s="393" t="s">
        <v>84</v>
      </c>
      <c r="E47" s="394"/>
      <c r="F47" s="5">
        <f>C45</f>
        <v>35</v>
      </c>
      <c r="G47" s="80"/>
      <c r="H47" s="80"/>
      <c r="I47" s="80"/>
      <c r="J47" s="80"/>
      <c r="K47" s="80"/>
      <c r="L47" s="80"/>
      <c r="M47" s="80"/>
      <c r="N47" s="80"/>
      <c r="O47" s="88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100"/>
      <c r="BI47" s="57"/>
      <c r="BJ47" s="57"/>
      <c r="BK47" s="57"/>
      <c r="BZ47" s="53"/>
      <c r="CA47" s="53"/>
      <c r="CB47" s="53"/>
      <c r="CC47" s="53"/>
    </row>
    <row r="48" spans="1:81" ht="11.25" customHeight="1" x14ac:dyDescent="0.2">
      <c r="A48" s="12"/>
      <c r="B48" s="83"/>
      <c r="C48" s="87"/>
      <c r="D48" s="393" t="s">
        <v>6</v>
      </c>
      <c r="E48" s="394"/>
      <c r="F48" s="5">
        <f>F47*0.6</f>
        <v>21</v>
      </c>
      <c r="G48" s="80"/>
      <c r="H48" s="80"/>
      <c r="I48" s="80"/>
      <c r="J48" s="80"/>
      <c r="K48" s="80"/>
      <c r="L48" s="80"/>
      <c r="M48" s="80"/>
      <c r="N48" s="80"/>
      <c r="O48" s="88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Z48" s="35"/>
      <c r="CA48" s="35"/>
      <c r="CB48" s="35"/>
      <c r="CC48" s="35"/>
    </row>
    <row r="49" spans="1:86" ht="11.25" customHeight="1" thickBot="1" x14ac:dyDescent="0.25">
      <c r="A49" s="12"/>
      <c r="B49" s="83"/>
      <c r="C49" s="87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8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Z49" s="35"/>
      <c r="CA49" s="35"/>
      <c r="CB49" s="35"/>
      <c r="CC49" s="35"/>
    </row>
    <row r="50" spans="1:86" ht="14.25" customHeight="1" x14ac:dyDescent="0.2">
      <c r="A50" s="12"/>
      <c r="B50" s="12"/>
      <c r="D50" s="16"/>
      <c r="E50"/>
      <c r="F50" s="24"/>
      <c r="G50"/>
      <c r="H50" s="50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Q50" s="362" t="s">
        <v>51</v>
      </c>
      <c r="BR50" s="363"/>
      <c r="BS50" s="363"/>
      <c r="BT50" s="363"/>
      <c r="BU50" s="363"/>
      <c r="BV50" s="363"/>
      <c r="BW50" s="363"/>
      <c r="BX50" s="364"/>
      <c r="BY50" s="134"/>
      <c r="BZ50" s="35"/>
      <c r="CA50" s="35"/>
      <c r="CB50" s="35"/>
      <c r="CC50" s="35"/>
    </row>
    <row r="51" spans="1:86" ht="25.5" customHeight="1" thickBot="1" x14ac:dyDescent="0.3">
      <c r="A51" s="12"/>
      <c r="B51" s="12"/>
      <c r="D51" s="16"/>
      <c r="E51"/>
      <c r="F51" s="24"/>
      <c r="G51"/>
      <c r="H51" s="50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M51" s="66"/>
      <c r="BN51" s="66"/>
      <c r="BO51" s="66"/>
      <c r="BP51" s="66"/>
      <c r="BQ51" s="365"/>
      <c r="BR51" s="366"/>
      <c r="BS51" s="366"/>
      <c r="BT51" s="366"/>
      <c r="BU51" s="366"/>
      <c r="BV51" s="366"/>
      <c r="BW51" s="366"/>
      <c r="BX51" s="367"/>
      <c r="BY51" s="134"/>
      <c r="BZ51" s="35"/>
      <c r="CA51" s="35"/>
      <c r="CB51" s="35"/>
      <c r="CC51" s="35"/>
    </row>
    <row r="52" spans="1:86" ht="30" customHeight="1" x14ac:dyDescent="0.25">
      <c r="A52" s="12"/>
      <c r="B52" s="12"/>
      <c r="D52" s="16"/>
      <c r="E52"/>
      <c r="F52" s="24"/>
      <c r="G52"/>
      <c r="H52" s="50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M52" s="66"/>
      <c r="BN52" s="66"/>
      <c r="BO52" s="66"/>
      <c r="BP52" s="66"/>
      <c r="BQ52" s="368" t="str">
        <f>BQ63</f>
        <v>Cs. de la Vida</v>
      </c>
      <c r="BR52" s="369"/>
      <c r="BS52" s="374" t="str">
        <f>BS63</f>
        <v>Cs. de la Vida: Cuerpo humano y Salud</v>
      </c>
      <c r="BT52" s="375"/>
      <c r="BU52" s="380" t="str">
        <f>BU63</f>
        <v>Cs. Físicas y Químicas</v>
      </c>
      <c r="BV52" s="381"/>
      <c r="BW52" s="386" t="str">
        <f>BW63</f>
        <v xml:space="preserve"> Ciencias de la Tierra y
el Universo</v>
      </c>
      <c r="BX52" s="387"/>
      <c r="BY52" s="93"/>
      <c r="BZ52" s="35"/>
      <c r="CA52" s="35"/>
      <c r="CB52" s="35"/>
      <c r="CC52" s="35"/>
    </row>
    <row r="53" spans="1:86" ht="30" customHeight="1" x14ac:dyDescent="0.25">
      <c r="A53" s="12"/>
      <c r="B53" s="12"/>
      <c r="D53" s="16"/>
      <c r="E53"/>
      <c r="F53" s="24"/>
      <c r="G53"/>
      <c r="H53" s="50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P53" s="66"/>
      <c r="BQ53" s="370"/>
      <c r="BR53" s="371"/>
      <c r="BS53" s="376"/>
      <c r="BT53" s="377"/>
      <c r="BU53" s="382"/>
      <c r="BV53" s="383"/>
      <c r="BW53" s="388"/>
      <c r="BX53" s="389"/>
      <c r="BY53" s="93"/>
      <c r="BZ53" s="35"/>
      <c r="CA53" s="35"/>
      <c r="CB53" s="35"/>
      <c r="CC53" s="35"/>
    </row>
    <row r="54" spans="1:86" ht="30" customHeight="1" thickBot="1" x14ac:dyDescent="0.3">
      <c r="A54" s="12"/>
      <c r="B54" s="12"/>
      <c r="D54" s="16"/>
      <c r="E54"/>
      <c r="F54" s="24"/>
      <c r="G54"/>
      <c r="H54" s="50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M54" s="66"/>
      <c r="BN54" s="66"/>
      <c r="BO54" s="66"/>
      <c r="BP54" s="66"/>
      <c r="BQ54" s="372"/>
      <c r="BR54" s="373"/>
      <c r="BS54" s="378"/>
      <c r="BT54" s="379"/>
      <c r="BU54" s="384"/>
      <c r="BV54" s="385"/>
      <c r="BW54" s="390"/>
      <c r="BX54" s="391"/>
      <c r="BY54" s="93"/>
      <c r="BZ54" s="35"/>
      <c r="CA54" s="35"/>
      <c r="CB54" s="35"/>
      <c r="CC54" s="35"/>
    </row>
    <row r="55" spans="1:86" ht="36" customHeight="1" thickBot="1" x14ac:dyDescent="0.25">
      <c r="A55" s="12"/>
      <c r="B55" s="12"/>
      <c r="D55" s="16"/>
      <c r="E55"/>
      <c r="F55" s="24"/>
      <c r="G55"/>
      <c r="H55" s="50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78"/>
      <c r="BM55" s="67"/>
      <c r="BN55" s="67"/>
      <c r="BO55" s="67"/>
      <c r="BP55" s="67"/>
      <c r="BQ55" s="174" t="s">
        <v>26</v>
      </c>
      <c r="BR55" s="175" t="s">
        <v>27</v>
      </c>
      <c r="BS55" s="176" t="s">
        <v>26</v>
      </c>
      <c r="BT55" s="176" t="s">
        <v>27</v>
      </c>
      <c r="BU55" s="177" t="s">
        <v>26</v>
      </c>
      <c r="BV55" s="177" t="s">
        <v>27</v>
      </c>
      <c r="BW55" s="178" t="s">
        <v>26</v>
      </c>
      <c r="BX55" s="179" t="s">
        <v>27</v>
      </c>
      <c r="BY55" s="94"/>
      <c r="BZ55" s="35"/>
      <c r="CA55" s="35"/>
      <c r="CB55" s="35"/>
      <c r="CC55" s="35" t="s">
        <v>31</v>
      </c>
    </row>
    <row r="56" spans="1:86" ht="15" customHeight="1" thickBot="1" x14ac:dyDescent="0.3">
      <c r="A56" s="12"/>
      <c r="D56" s="12"/>
      <c r="E56" s="35"/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92"/>
      <c r="AB56" s="392"/>
      <c r="AC56" s="392"/>
      <c r="AD56" s="392"/>
      <c r="AE56" s="392"/>
      <c r="AF56" s="392"/>
      <c r="AG56" s="392"/>
      <c r="AH56" s="392"/>
      <c r="AI56" s="392"/>
      <c r="AJ56" s="392"/>
      <c r="AK56" s="392"/>
      <c r="AL56" s="392"/>
      <c r="AM56" s="392"/>
      <c r="AN56" s="392"/>
      <c r="AO56" s="392"/>
      <c r="AP56" s="392"/>
      <c r="AQ56" s="392"/>
      <c r="AR56" s="392"/>
      <c r="AS56" s="392"/>
      <c r="AT56" s="392"/>
      <c r="AU56" s="392"/>
      <c r="AV56" s="392"/>
      <c r="AW56" s="392"/>
      <c r="AX56" s="392"/>
      <c r="AY56" s="392"/>
      <c r="AZ56" s="392"/>
      <c r="BA56" s="392"/>
      <c r="BB56" s="392"/>
      <c r="BC56" s="392"/>
      <c r="BD56" s="392"/>
      <c r="BE56" s="392"/>
      <c r="BF56" s="392"/>
      <c r="BG56" s="392"/>
      <c r="BH56" s="392"/>
      <c r="BI56" s="392"/>
      <c r="BJ56" s="392"/>
      <c r="BK56" s="392"/>
      <c r="BL56" s="392"/>
      <c r="BM56" s="167"/>
      <c r="BN56" s="167"/>
      <c r="BO56" s="167"/>
      <c r="BP56" s="165" t="s">
        <v>89</v>
      </c>
      <c r="BQ56" s="135">
        <f>COUNTIF($BR$67:$BR$113, "B")</f>
        <v>0</v>
      </c>
      <c r="BR56" s="136" t="e">
        <f>COUNTIF($BR$67:$BR$113,"B")/COUNTIF($E$67:$E$113,"P")</f>
        <v>#DIV/0!</v>
      </c>
      <c r="BS56" s="137">
        <f>COUNTIF($BT$67:$BT$113,"B")</f>
        <v>0</v>
      </c>
      <c r="BT56" s="136" t="e">
        <f>COUNTIF($BT$67:$BT$113,"B")/COUNTIF($E$67:$E$113,"P")</f>
        <v>#DIV/0!</v>
      </c>
      <c r="BU56" s="137">
        <f>COUNTIF($BV$67:$BV$113,"B")</f>
        <v>0</v>
      </c>
      <c r="BV56" s="136" t="e">
        <f>COUNTIF($BV$67:$BV$113,"B")/COUNTIF($E$67:$E$113,"P")</f>
        <v>#DIV/0!</v>
      </c>
      <c r="BW56" s="137">
        <f>COUNTIF($BX$67:$BX$113,"B")</f>
        <v>0</v>
      </c>
      <c r="BX56" s="136" t="e">
        <f>COUNTIF($BX$67:$BX$113,"B")/COUNTIF($E$67:$E$113,"P")</f>
        <v>#DIV/0!</v>
      </c>
      <c r="BY56" s="95"/>
      <c r="CA56" s="35"/>
      <c r="CB56" s="35"/>
      <c r="CC56" s="35"/>
      <c r="CD56" s="35"/>
      <c r="CG56" s="50"/>
      <c r="CH56" s="50"/>
    </row>
    <row r="57" spans="1:86" ht="15" customHeight="1" thickBot="1" x14ac:dyDescent="0.3">
      <c r="B57" s="12"/>
      <c r="C57" s="12"/>
      <c r="I57" s="50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BM57" s="167"/>
      <c r="BN57" s="167"/>
      <c r="BO57" s="167"/>
      <c r="BP57" s="165" t="s">
        <v>90</v>
      </c>
      <c r="BQ57" s="76">
        <f>COUNTIF($BR$67:$BR$113, "MB")</f>
        <v>0</v>
      </c>
      <c r="BR57" s="70" t="e">
        <f>COUNTIF($BR$67:$BR$113,"MB")/COUNTIF($E$67:$E$113,"P")</f>
        <v>#DIV/0!</v>
      </c>
      <c r="BS57" s="68">
        <f>COUNTIF($BT$67:$BT$113,"MB")</f>
        <v>0</v>
      </c>
      <c r="BT57" s="70" t="e">
        <f>COUNTIF($BT$67:$BT$113,"MB")/COUNTIF($E$67:$E$113,"P")</f>
        <v>#DIV/0!</v>
      </c>
      <c r="BU57" s="68">
        <f>COUNTIF($BV$67:$BV$113,"MB")</f>
        <v>0</v>
      </c>
      <c r="BV57" s="70" t="e">
        <f>COUNTIF($BV$67:$BV$113,"MB")/COUNTIF($E$67:$E$113,"P")</f>
        <v>#DIV/0!</v>
      </c>
      <c r="BW57" s="68">
        <f>COUNTIF($BX$67:$BX$113,"MB")</f>
        <v>0</v>
      </c>
      <c r="BX57" s="70" t="e">
        <f>COUNTIF($BX$67:$BX$113,"MB")/COUNTIF($E$67:$E$113,"P")</f>
        <v>#DIV/0!</v>
      </c>
      <c r="BY57" s="95"/>
    </row>
    <row r="58" spans="1:86" ht="15" customHeight="1" thickBot="1" x14ac:dyDescent="0.3">
      <c r="D58" s="12"/>
      <c r="E58" s="35"/>
      <c r="F58" s="12"/>
      <c r="G58" s="25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BM58" s="167"/>
      <c r="BN58" s="167"/>
      <c r="BO58" s="167"/>
      <c r="BP58" s="165" t="s">
        <v>91</v>
      </c>
      <c r="BQ58" s="76">
        <f>COUNTIF($BR$67:$BR$113, "MA")</f>
        <v>0</v>
      </c>
      <c r="BR58" s="70" t="e">
        <f>COUNTIF($BR$67:$BR$113,"MA")/COUNTIF($E$67:$E$113,"P")</f>
        <v>#DIV/0!</v>
      </c>
      <c r="BS58" s="68">
        <f>COUNTIF($BT$67:$BT$113,"MA")</f>
        <v>0</v>
      </c>
      <c r="BT58" s="70" t="e">
        <f>COUNTIF($BT$67:$BT$113,"MA")/COUNTIF($E$67:$E$113,"P")</f>
        <v>#DIV/0!</v>
      </c>
      <c r="BU58" s="68">
        <f>COUNTIF($BV$67:$BV$113,"MA")</f>
        <v>0</v>
      </c>
      <c r="BV58" s="70" t="e">
        <f>COUNTIF($BV$67:$BV$113,"MA")/COUNTIF($E$67:$E$113,"P")</f>
        <v>#DIV/0!</v>
      </c>
      <c r="BW58" s="68">
        <f>COUNTIF($BX$67:$BX$113,"MA")</f>
        <v>0</v>
      </c>
      <c r="BX58" s="70" t="e">
        <f>COUNTIF($BX$67:$BX$113,"MA")/COUNTIF($E$67:$E$113,"P")</f>
        <v>#DIV/0!</v>
      </c>
      <c r="BY58" s="95"/>
    </row>
    <row r="59" spans="1:86" ht="15" customHeight="1" thickBot="1" x14ac:dyDescent="0.3">
      <c r="C59" s="12"/>
      <c r="D59" s="36"/>
      <c r="E59" s="56"/>
      <c r="F59" s="36"/>
      <c r="G59" s="75"/>
      <c r="H59" s="12"/>
      <c r="I59" s="12"/>
      <c r="BM59" s="167"/>
      <c r="BN59" s="167"/>
      <c r="BO59" s="167"/>
      <c r="BP59" s="166" t="s">
        <v>92</v>
      </c>
      <c r="BQ59" s="77">
        <f>COUNTIF($BR$67:$BR$113, "A")</f>
        <v>0</v>
      </c>
      <c r="BR59" s="71" t="e">
        <f>COUNTIF($BR$67:$BR$113,"A")/COUNTIF($E$67:$E$113,"P")</f>
        <v>#DIV/0!</v>
      </c>
      <c r="BS59" s="69">
        <f>COUNTIF($BT$67:$BT$113,"A")</f>
        <v>0</v>
      </c>
      <c r="BT59" s="71" t="e">
        <f>COUNTIF($BT$67:$BT$113,"A")/COUNTIF($E$67:$E$113,"P")</f>
        <v>#DIV/0!</v>
      </c>
      <c r="BU59" s="69">
        <f>COUNTIF($BV$67:$BV$113,"A")</f>
        <v>0</v>
      </c>
      <c r="BV59" s="71" t="e">
        <f>COUNTIF($BV$67:$BV$113,"A")/COUNTIF($E$67:$E$113,"P")</f>
        <v>#DIV/0!</v>
      </c>
      <c r="BW59" s="69">
        <f>COUNTIF($BX$67:$BX$113,"A")</f>
        <v>0</v>
      </c>
      <c r="BX59" s="71" t="e">
        <f>COUNTIF($BX$67:$BX$113,"A")/COUNTIF($E$67:$E$113,"P")</f>
        <v>#DIV/0!</v>
      </c>
      <c r="BY59" s="95"/>
    </row>
    <row r="60" spans="1:86" ht="12.75" customHeight="1" x14ac:dyDescent="0.2">
      <c r="C60" s="12"/>
      <c r="D60" s="36"/>
      <c r="E60" s="56"/>
      <c r="F60" s="129" t="s">
        <v>43</v>
      </c>
      <c r="G60" s="75"/>
      <c r="H60" s="12"/>
      <c r="I60" s="12"/>
    </row>
    <row r="61" spans="1:86" ht="12.75" customHeight="1" thickBot="1" x14ac:dyDescent="0.25">
      <c r="C61" s="12"/>
      <c r="D61" s="89"/>
      <c r="E61" s="89"/>
      <c r="F61" s="55"/>
      <c r="G61" s="75"/>
      <c r="H61" s="12"/>
      <c r="I61" s="12"/>
    </row>
    <row r="62" spans="1:86" s="140" customFormat="1" ht="16.5" customHeight="1" x14ac:dyDescent="0.2">
      <c r="D62" s="141"/>
      <c r="E62" s="141"/>
      <c r="F62" s="142"/>
      <c r="G62" s="143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4"/>
      <c r="Y62" s="142"/>
      <c r="Z62" s="142"/>
      <c r="AA62" s="142"/>
      <c r="AB62" s="142"/>
      <c r="AC62" s="142"/>
      <c r="AD62" s="144" t="s">
        <v>41</v>
      </c>
      <c r="AE62" s="142"/>
      <c r="AF62" s="142"/>
      <c r="AG62" s="142"/>
      <c r="AH62" s="142"/>
      <c r="AI62" s="142"/>
      <c r="AJ62" s="142"/>
      <c r="AK62" s="142"/>
      <c r="AL62" s="142"/>
      <c r="AM62" s="142"/>
      <c r="AN62" s="142" t="s">
        <v>41</v>
      </c>
      <c r="AO62" s="142"/>
      <c r="AP62" s="142"/>
      <c r="AQ62" s="142"/>
      <c r="AR62" s="142" t="s">
        <v>41</v>
      </c>
      <c r="AS62" s="142"/>
      <c r="AT62" s="142"/>
      <c r="AU62" s="142"/>
      <c r="AV62" s="142" t="s">
        <v>41</v>
      </c>
      <c r="AW62" s="142"/>
      <c r="AX62" s="144"/>
      <c r="AY62" s="142"/>
      <c r="AZ62" s="142"/>
      <c r="BA62" s="142"/>
      <c r="BB62" s="144"/>
      <c r="BC62" s="142"/>
      <c r="BD62" s="142" t="s">
        <v>41</v>
      </c>
      <c r="BE62" s="142"/>
      <c r="BF62" s="142" t="s">
        <v>41</v>
      </c>
      <c r="BG62" s="142"/>
      <c r="BH62" s="142" t="s">
        <v>41</v>
      </c>
      <c r="BI62" s="142"/>
      <c r="BJ62" s="142"/>
      <c r="BK62" s="142"/>
      <c r="BL62" s="142"/>
      <c r="BM62" s="142"/>
      <c r="BN62" s="141"/>
      <c r="BO62" s="141"/>
      <c r="BP62" s="141"/>
      <c r="BQ62" s="395" t="s">
        <v>48</v>
      </c>
      <c r="BR62" s="396"/>
      <c r="BS62" s="396"/>
      <c r="BT62" s="396"/>
      <c r="BU62" s="396"/>
      <c r="BV62" s="396"/>
      <c r="BW62" s="396"/>
      <c r="BX62" s="397"/>
      <c r="BY62" s="145"/>
      <c r="BZ62" s="141"/>
      <c r="CA62" s="398" t="s">
        <v>82</v>
      </c>
      <c r="CB62" s="398"/>
      <c r="CC62" s="398"/>
      <c r="CD62" s="398"/>
    </row>
    <row r="63" spans="1:86" ht="59.25" customHeight="1" x14ac:dyDescent="0.2">
      <c r="B63" s="12"/>
      <c r="C63" s="12"/>
      <c r="D63" s="12"/>
      <c r="E63" s="40"/>
      <c r="F63" s="438" t="s">
        <v>40</v>
      </c>
      <c r="G63" s="439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  <c r="T63" s="439"/>
      <c r="U63" s="439"/>
      <c r="V63" s="439"/>
      <c r="W63" s="439"/>
      <c r="X63" s="439"/>
      <c r="Y63" s="439"/>
      <c r="Z63" s="439"/>
      <c r="AA63" s="439"/>
      <c r="AB63" s="439"/>
      <c r="AC63" s="439"/>
      <c r="AD63" s="439"/>
      <c r="AE63" s="439"/>
      <c r="AF63" s="439"/>
      <c r="AG63" s="439"/>
      <c r="AH63" s="439"/>
      <c r="AI63" s="439"/>
      <c r="AJ63" s="439"/>
      <c r="AK63" s="439"/>
      <c r="AL63" s="439"/>
      <c r="AM63" s="439"/>
      <c r="AN63" s="439"/>
      <c r="AO63" s="439"/>
      <c r="AP63" s="439"/>
      <c r="AQ63" s="439"/>
      <c r="AR63" s="439"/>
      <c r="AS63" s="439"/>
      <c r="AT63" s="439"/>
      <c r="AU63" s="439"/>
      <c r="AV63" s="439"/>
      <c r="AW63" s="439"/>
      <c r="AX63" s="439"/>
      <c r="AY63" s="439"/>
      <c r="AZ63" s="439"/>
      <c r="BA63" s="439"/>
      <c r="BB63" s="439"/>
      <c r="BC63" s="439"/>
      <c r="BD63" s="439"/>
      <c r="BE63" s="439"/>
      <c r="BF63" s="439"/>
      <c r="BG63" s="439"/>
      <c r="BH63" s="439"/>
      <c r="BI63" s="510"/>
      <c r="BJ63" s="414" t="s">
        <v>17</v>
      </c>
      <c r="BK63" s="414" t="s">
        <v>18</v>
      </c>
      <c r="BL63" s="418" t="s">
        <v>12</v>
      </c>
      <c r="BM63" s="421" t="s">
        <v>10</v>
      </c>
      <c r="BQ63" s="399" t="s">
        <v>49</v>
      </c>
      <c r="BR63" s="400"/>
      <c r="BS63" s="401" t="s">
        <v>53</v>
      </c>
      <c r="BT63" s="401"/>
      <c r="BU63" s="402" t="s">
        <v>50</v>
      </c>
      <c r="BV63" s="402"/>
      <c r="BW63" s="405" t="s">
        <v>54</v>
      </c>
      <c r="BX63" s="406"/>
      <c r="BY63" s="93"/>
      <c r="BZ63" s="65"/>
      <c r="CA63" s="407" t="s">
        <v>32</v>
      </c>
      <c r="CB63" s="407" t="s">
        <v>33</v>
      </c>
      <c r="CC63" s="407" t="s">
        <v>34</v>
      </c>
      <c r="CD63" s="407" t="s">
        <v>35</v>
      </c>
    </row>
    <row r="64" spans="1:86" ht="12.75" hidden="1" customHeight="1" thickBot="1" x14ac:dyDescent="0.3">
      <c r="B64" s="12"/>
      <c r="C64" s="12"/>
      <c r="D64" s="12"/>
      <c r="E64" s="104" t="s">
        <v>19</v>
      </c>
      <c r="F64" s="6" t="s">
        <v>22</v>
      </c>
      <c r="G64" s="6"/>
      <c r="H64" s="6" t="s">
        <v>20</v>
      </c>
      <c r="I64" s="6"/>
      <c r="J64" s="6" t="s">
        <v>22</v>
      </c>
      <c r="K64" s="6"/>
      <c r="L64" s="6" t="s">
        <v>20</v>
      </c>
      <c r="M64" s="6"/>
      <c r="N64" s="6" t="s">
        <v>20</v>
      </c>
      <c r="O64" s="6"/>
      <c r="P64" s="6" t="s">
        <v>21</v>
      </c>
      <c r="Q64" s="6"/>
      <c r="R64" s="6" t="s">
        <v>0</v>
      </c>
      <c r="S64" s="6"/>
      <c r="T64" s="6" t="s">
        <v>0</v>
      </c>
      <c r="U64" s="6"/>
      <c r="V64" s="6" t="s">
        <v>21</v>
      </c>
      <c r="W64" s="6"/>
      <c r="X64" s="6" t="s">
        <v>0</v>
      </c>
      <c r="Y64" s="6"/>
      <c r="Z64" s="6" t="s">
        <v>21</v>
      </c>
      <c r="AA64" s="6"/>
      <c r="AB64" s="6" t="s">
        <v>0</v>
      </c>
      <c r="AC64" s="6"/>
      <c r="AD64" s="6" t="s">
        <v>31</v>
      </c>
      <c r="AE64" s="6"/>
      <c r="AF64" s="6" t="s">
        <v>20</v>
      </c>
      <c r="AG64" s="6"/>
      <c r="AH64" s="6" t="s">
        <v>22</v>
      </c>
      <c r="AI64" s="6"/>
      <c r="AJ64" s="6" t="s">
        <v>20</v>
      </c>
      <c r="AK64" s="6"/>
      <c r="AL64" s="6" t="s">
        <v>22</v>
      </c>
      <c r="AM64" s="6"/>
      <c r="AN64" s="6" t="s">
        <v>31</v>
      </c>
      <c r="AO64" s="6"/>
      <c r="AP64" s="6" t="s">
        <v>21</v>
      </c>
      <c r="AQ64" s="6"/>
      <c r="AR64" s="6" t="s">
        <v>31</v>
      </c>
      <c r="AS64" s="6"/>
      <c r="AT64" s="6" t="s">
        <v>0</v>
      </c>
      <c r="AU64" s="6"/>
      <c r="AV64" s="6" t="s">
        <v>31</v>
      </c>
      <c r="AW64" s="6"/>
      <c r="AX64" s="6" t="s">
        <v>20</v>
      </c>
      <c r="AY64" s="6"/>
      <c r="AZ64" s="6" t="s">
        <v>20</v>
      </c>
      <c r="BA64" s="6"/>
      <c r="BB64" s="6" t="s">
        <v>22</v>
      </c>
      <c r="BC64" s="6" t="s">
        <v>31</v>
      </c>
      <c r="BD64" s="6" t="s">
        <v>31</v>
      </c>
      <c r="BE64" s="6" t="s">
        <v>31</v>
      </c>
      <c r="BF64" s="6" t="s">
        <v>31</v>
      </c>
      <c r="BG64" s="6"/>
      <c r="BH64" s="6"/>
      <c r="BI64" s="6" t="s">
        <v>31</v>
      </c>
      <c r="BJ64" s="415"/>
      <c r="BK64" s="415"/>
      <c r="BL64" s="419"/>
      <c r="BM64" s="421"/>
      <c r="BQ64" s="422"/>
      <c r="BR64" s="422"/>
      <c r="BS64" s="423"/>
      <c r="BT64" s="424"/>
      <c r="BU64" s="423"/>
      <c r="BV64" s="424"/>
      <c r="BW64" s="423"/>
      <c r="BX64" s="424"/>
      <c r="BY64" s="90"/>
      <c r="BZ64" s="65"/>
      <c r="CA64" s="408"/>
      <c r="CB64" s="408"/>
      <c r="CC64" s="408"/>
      <c r="CD64" s="408"/>
    </row>
    <row r="65" spans="1:104" ht="12.75" hidden="1" customHeight="1" x14ac:dyDescent="0.25">
      <c r="B65" s="2"/>
      <c r="C65" s="2"/>
      <c r="D65" s="2"/>
      <c r="E65" s="41"/>
      <c r="F65" s="6">
        <v>1</v>
      </c>
      <c r="G65" s="6"/>
      <c r="H65" s="6">
        <v>1</v>
      </c>
      <c r="I65" s="6"/>
      <c r="J65" s="6">
        <v>1</v>
      </c>
      <c r="K65" s="6"/>
      <c r="L65" s="6">
        <v>1</v>
      </c>
      <c r="M65" s="6"/>
      <c r="N65" s="6">
        <v>1</v>
      </c>
      <c r="O65" s="6"/>
      <c r="P65" s="6">
        <v>1</v>
      </c>
      <c r="Q65" s="6"/>
      <c r="R65" s="6">
        <v>1</v>
      </c>
      <c r="S65" s="6"/>
      <c r="T65" s="6">
        <v>1</v>
      </c>
      <c r="U65" s="6"/>
      <c r="V65" s="6">
        <v>1</v>
      </c>
      <c r="W65" s="6"/>
      <c r="X65" s="6">
        <v>1</v>
      </c>
      <c r="Y65" s="6"/>
      <c r="Z65" s="6">
        <v>1</v>
      </c>
      <c r="AA65" s="6"/>
      <c r="AB65" s="6">
        <v>1</v>
      </c>
      <c r="AC65" s="6"/>
      <c r="AD65" s="6">
        <v>2</v>
      </c>
      <c r="AE65" s="6"/>
      <c r="AF65" s="6">
        <v>1</v>
      </c>
      <c r="AG65" s="6"/>
      <c r="AH65" s="6">
        <v>1</v>
      </c>
      <c r="AI65" s="6"/>
      <c r="AJ65" s="6">
        <v>1</v>
      </c>
      <c r="AK65" s="6"/>
      <c r="AL65" s="6">
        <v>1</v>
      </c>
      <c r="AM65" s="6"/>
      <c r="AN65" s="6">
        <v>2</v>
      </c>
      <c r="AO65" s="6"/>
      <c r="AP65" s="6">
        <v>1</v>
      </c>
      <c r="AQ65" s="6"/>
      <c r="AR65" s="6">
        <v>2</v>
      </c>
      <c r="AS65" s="6"/>
      <c r="AT65" s="6">
        <v>1</v>
      </c>
      <c r="AU65" s="6"/>
      <c r="AV65" s="6">
        <v>2</v>
      </c>
      <c r="AW65" s="6"/>
      <c r="AX65" s="6">
        <v>1</v>
      </c>
      <c r="AY65" s="6"/>
      <c r="AZ65" s="6">
        <v>1</v>
      </c>
      <c r="BA65" s="6"/>
      <c r="BB65" s="6">
        <v>1</v>
      </c>
      <c r="BC65" s="6"/>
      <c r="BD65" s="6">
        <v>2</v>
      </c>
      <c r="BE65" s="6"/>
      <c r="BF65" s="6">
        <v>2</v>
      </c>
      <c r="BG65" s="6"/>
      <c r="BH65" s="6">
        <v>2</v>
      </c>
      <c r="BI65" s="6"/>
      <c r="BJ65" s="415"/>
      <c r="BK65" s="415"/>
      <c r="BL65" s="419"/>
      <c r="BM65" s="421"/>
      <c r="BQ65" s="425"/>
      <c r="BR65" s="425"/>
      <c r="BS65" s="403"/>
      <c r="BT65" s="404"/>
      <c r="BU65" s="403"/>
      <c r="BV65" s="404"/>
      <c r="BW65" s="403"/>
      <c r="BX65" s="404"/>
      <c r="BY65" s="90"/>
      <c r="BZ65" s="65"/>
      <c r="CA65" s="408"/>
      <c r="CB65" s="408"/>
      <c r="CC65" s="408"/>
      <c r="CD65" s="408"/>
    </row>
    <row r="66" spans="1:104" ht="46.5" customHeight="1" x14ac:dyDescent="0.2">
      <c r="A66" s="3"/>
      <c r="B66" s="11" t="s">
        <v>4</v>
      </c>
      <c r="C66" s="412" t="s">
        <v>8</v>
      </c>
      <c r="D66" s="412"/>
      <c r="E66" s="138" t="s">
        <v>30</v>
      </c>
      <c r="F66" s="162">
        <v>1</v>
      </c>
      <c r="G66" s="162"/>
      <c r="H66" s="162">
        <v>2</v>
      </c>
      <c r="I66" s="162"/>
      <c r="J66" s="162">
        <v>3</v>
      </c>
      <c r="K66" s="162"/>
      <c r="L66" s="159">
        <v>4</v>
      </c>
      <c r="M66" s="159"/>
      <c r="N66" s="159">
        <v>5</v>
      </c>
      <c r="O66" s="159"/>
      <c r="P66" s="159">
        <v>6</v>
      </c>
      <c r="Q66" s="159"/>
      <c r="R66" s="159">
        <v>7</v>
      </c>
      <c r="S66" s="159"/>
      <c r="T66" s="160">
        <v>8</v>
      </c>
      <c r="U66" s="160"/>
      <c r="V66" s="160">
        <v>9</v>
      </c>
      <c r="W66" s="160"/>
      <c r="X66" s="160">
        <v>10</v>
      </c>
      <c r="Y66" s="160"/>
      <c r="Z66" s="160">
        <v>11</v>
      </c>
      <c r="AA66" s="160"/>
      <c r="AB66" s="160">
        <v>12</v>
      </c>
      <c r="AC66" s="160"/>
      <c r="AD66" s="160">
        <v>13</v>
      </c>
      <c r="AE66" s="160"/>
      <c r="AF66" s="160">
        <v>14</v>
      </c>
      <c r="AG66" s="160"/>
      <c r="AH66" s="160">
        <v>15</v>
      </c>
      <c r="AI66" s="160"/>
      <c r="AJ66" s="160">
        <v>16</v>
      </c>
      <c r="AK66" s="160"/>
      <c r="AL66" s="160">
        <v>17</v>
      </c>
      <c r="AM66" s="160"/>
      <c r="AN66" s="160">
        <v>18</v>
      </c>
      <c r="AO66" s="160"/>
      <c r="AP66" s="160">
        <v>19</v>
      </c>
      <c r="AQ66" s="160"/>
      <c r="AR66" s="161">
        <v>20</v>
      </c>
      <c r="AS66" s="161"/>
      <c r="AT66" s="161">
        <v>21</v>
      </c>
      <c r="AU66" s="161"/>
      <c r="AV66" s="161">
        <v>22</v>
      </c>
      <c r="AW66" s="161"/>
      <c r="AX66" s="161">
        <v>23</v>
      </c>
      <c r="AY66" s="161"/>
      <c r="AZ66" s="161">
        <v>24</v>
      </c>
      <c r="BA66" s="161"/>
      <c r="BB66" s="161">
        <v>25</v>
      </c>
      <c r="BC66" s="161"/>
      <c r="BD66" s="161">
        <v>26</v>
      </c>
      <c r="BE66" s="161"/>
      <c r="BF66" s="161">
        <v>27</v>
      </c>
      <c r="BG66" s="161"/>
      <c r="BH66" s="161">
        <v>28</v>
      </c>
      <c r="BI66" s="161"/>
      <c r="BJ66" s="416"/>
      <c r="BK66" s="417"/>
      <c r="BL66" s="420"/>
      <c r="BM66" s="421"/>
      <c r="BN66" s="208" t="s">
        <v>86</v>
      </c>
      <c r="BO66" s="208" t="s">
        <v>87</v>
      </c>
      <c r="BP66" s="211" t="s">
        <v>88</v>
      </c>
      <c r="BQ66" s="180" t="s">
        <v>52</v>
      </c>
      <c r="BR66" s="181" t="s">
        <v>10</v>
      </c>
      <c r="BS66" s="182" t="s">
        <v>52</v>
      </c>
      <c r="BT66" s="182" t="s">
        <v>10</v>
      </c>
      <c r="BU66" s="183" t="s">
        <v>52</v>
      </c>
      <c r="BV66" s="183" t="s">
        <v>10</v>
      </c>
      <c r="BW66" s="184" t="s">
        <v>52</v>
      </c>
      <c r="BX66" s="185" t="s">
        <v>10</v>
      </c>
      <c r="BY66" s="93"/>
      <c r="BZ66" s="65"/>
      <c r="CA66" s="409"/>
      <c r="CB66" s="409"/>
      <c r="CC66" s="409"/>
      <c r="CD66" s="409"/>
    </row>
    <row r="67" spans="1:104" ht="12.75" customHeight="1" x14ac:dyDescent="0.2">
      <c r="A67" s="3"/>
      <c r="B67" s="5">
        <v>1</v>
      </c>
      <c r="C67" s="410"/>
      <c r="D67" s="411"/>
      <c r="E67" s="13"/>
      <c r="F67" s="111"/>
      <c r="G67" s="112">
        <f>IF(F67=$F$64,$F$65,0)</f>
        <v>0</v>
      </c>
      <c r="H67" s="111"/>
      <c r="I67" s="112">
        <f>IF(H67=$H$64,$H$65,0)</f>
        <v>0</v>
      </c>
      <c r="J67" s="111"/>
      <c r="K67" s="112">
        <f>IF(J67=$J$64,$J$65,0)</f>
        <v>0</v>
      </c>
      <c r="L67" s="111"/>
      <c r="M67" s="112">
        <f>IF(L67=$L$64,$L$65,0)</f>
        <v>0</v>
      </c>
      <c r="N67" s="111"/>
      <c r="O67" s="112">
        <f>IF(N67=$N$64,$N$65,0)</f>
        <v>0</v>
      </c>
      <c r="P67" s="111"/>
      <c r="Q67" s="112">
        <f>IF(P67=$P$64,$P$65,0)</f>
        <v>0</v>
      </c>
      <c r="R67" s="111"/>
      <c r="S67" s="112">
        <f>IF(R67=$R$64,$R$65,0)</f>
        <v>0</v>
      </c>
      <c r="T67" s="111"/>
      <c r="U67" s="112">
        <f>IF(T67=$T$64,$T$65,0)</f>
        <v>0</v>
      </c>
      <c r="V67" s="111"/>
      <c r="W67" s="112">
        <f>IF(V67=$V$64,$V$65,0)</f>
        <v>0</v>
      </c>
      <c r="X67" s="111"/>
      <c r="Y67" s="112">
        <f>IF(X67=$X$64,$X$65,0)</f>
        <v>0</v>
      </c>
      <c r="Z67" s="111"/>
      <c r="AA67" s="112">
        <f>IF(Z67=$Z$64,$Z$65,0)</f>
        <v>0</v>
      </c>
      <c r="AB67" s="111"/>
      <c r="AC67" s="112">
        <f>IF(AB67=$AB$64,$AB$65,0)</f>
        <v>0</v>
      </c>
      <c r="AD67" s="111"/>
      <c r="AE67" s="112"/>
      <c r="AF67" s="111"/>
      <c r="AG67" s="112">
        <f>IF(AF67=$AF$64,$AF$65,0)</f>
        <v>0</v>
      </c>
      <c r="AH67" s="111"/>
      <c r="AI67" s="112">
        <f>IF(AH67=$AH$64,$AH$65,0)</f>
        <v>0</v>
      </c>
      <c r="AJ67" s="111"/>
      <c r="AK67" s="112">
        <f>IF(AJ67=$AJ$64,$AJ$65,0)</f>
        <v>0</v>
      </c>
      <c r="AL67" s="111"/>
      <c r="AM67" s="112">
        <f>IF(AL67=$AL$64,$AL$65,0)</f>
        <v>0</v>
      </c>
      <c r="AN67" s="111"/>
      <c r="AO67" s="112"/>
      <c r="AP67" s="111"/>
      <c r="AQ67" s="112">
        <f>IF(AP67=$AP$64,$AP$65,0)</f>
        <v>0</v>
      </c>
      <c r="AR67" s="111"/>
      <c r="AS67" s="112"/>
      <c r="AT67" s="111"/>
      <c r="AU67" s="112">
        <f>IF(AT67=$AT$64,$AT$65,0)</f>
        <v>0</v>
      </c>
      <c r="AV67" s="111"/>
      <c r="AW67" s="112"/>
      <c r="AX67" s="111"/>
      <c r="AY67" s="112">
        <f>IF(AX67=$AX$64,$AX$65,0)</f>
        <v>0</v>
      </c>
      <c r="AZ67" s="111"/>
      <c r="BA67" s="112">
        <f>IF(AZ67=$AZ$64,$AZ$65,0)</f>
        <v>0</v>
      </c>
      <c r="BB67" s="111"/>
      <c r="BC67" s="112">
        <f>IF(BB67=$BB$64,$BB$65,0)</f>
        <v>0</v>
      </c>
      <c r="BD67" s="111"/>
      <c r="BE67" s="112"/>
      <c r="BF67" s="111"/>
      <c r="BG67" s="112"/>
      <c r="BH67" s="111"/>
      <c r="BI67" s="112"/>
      <c r="BJ67" s="5">
        <f>IF((E67="P"),SUM(F67:BI67),0)</f>
        <v>0</v>
      </c>
      <c r="BK67" s="105">
        <f>(BJ67)/F$47</f>
        <v>0</v>
      </c>
      <c r="BL67" s="10">
        <f>IF(BJ67&gt;=F$48,0.214286*BJ67-0.5,0.0952381*BJ67+2)</f>
        <v>2</v>
      </c>
      <c r="BM67" s="5">
        <f>IF($E$67:$E$113="P",IF(BK67&lt;=25%,"B",IF(BK67&lt;=50%,"MB",IF(BK67&lt;=75%,"MA",IF(BK67&lt;=100%,"A")))),0)</f>
        <v>0</v>
      </c>
      <c r="BN67" s="208" t="str">
        <f>IF((E67="P"),IFERROR(ROUND(BL67-$BL$116,1),""),"")</f>
        <v/>
      </c>
      <c r="BO67" s="208" t="str">
        <f>IF((E67="P"),IFERROR(ROUND(POWER(BN67,2),3),""),"")</f>
        <v/>
      </c>
      <c r="BP67" s="211">
        <f>SUM(BO67:BO113)</f>
        <v>0</v>
      </c>
      <c r="BQ67" s="150">
        <f>IF(E67="P",(SUM(L67:S67)),0)/4</f>
        <v>0</v>
      </c>
      <c r="BR67" s="61">
        <f>IF($E$67:$E$113="P",IF(BQ67&lt;=0.25,"B",IF(BQ67&lt;=0.5,"MB",IF(BQ67&lt;=0.75,"MA",IF(BQ67&lt;=1,"A")))),0)</f>
        <v>0</v>
      </c>
      <c r="BS67" s="131">
        <f>IF(E67="P",SUM(T67:AQ67),0)/14</f>
        <v>0</v>
      </c>
      <c r="BT67" s="61">
        <f>IF($E$67:$E$113="P",IF(BS67&lt;=0.25,"B",IF(BS67&lt;=0.5,"MB",IF(BS67&lt;=0.75,"MA",IF(BS67&lt;=1,"A")))),0)</f>
        <v>0</v>
      </c>
      <c r="BU67" s="131">
        <f>IF(E67="P",(SUM(AR67:BH67)),0)/14</f>
        <v>0</v>
      </c>
      <c r="BV67" s="61">
        <f>IF($E$67:$E$113="P",IF(BU67&lt;=0.25,"B",IF(BU67&lt;=0.5,"MB",IF(BU67&lt;=0.75,"MA",IF(BU67&lt;=1,"A")))),0)</f>
        <v>0</v>
      </c>
      <c r="BW67" s="131">
        <f>IF(E67="p",((SUM(F67:K67))),0)/3</f>
        <v>0</v>
      </c>
      <c r="BX67" s="151">
        <f>IF($E$67:$E$113="P",IF(BW67&lt;=0.25,"B",IF(BW67&lt;=0.5,"MB",IF(BW67&lt;=0.75,"MA",IF(BW67&lt;=1,"A")))),0)</f>
        <v>0</v>
      </c>
      <c r="BY67" s="83"/>
      <c r="BZ67" s="55"/>
      <c r="CA67" s="168">
        <f>COUNTIF($BM$67:$BM$113,"B")</f>
        <v>0</v>
      </c>
      <c r="CB67" s="168">
        <f>COUNTIF($BM$67:$BM$113,"MB")</f>
        <v>0</v>
      </c>
      <c r="CC67" s="168">
        <f>COUNTIF($BM$67:$BM$113,"MA")</f>
        <v>0</v>
      </c>
      <c r="CD67" s="168">
        <f>COUNTIF($BM$67:$BM$113,"A")</f>
        <v>0</v>
      </c>
      <c r="CZ67" s="44" t="str">
        <f>X17</f>
        <v>1) Ciencias de la Tierra y el Universo</v>
      </c>
    </row>
    <row r="68" spans="1:104" ht="12.75" customHeight="1" x14ac:dyDescent="0.2">
      <c r="A68" s="3"/>
      <c r="B68" s="5">
        <v>2</v>
      </c>
      <c r="C68" s="410"/>
      <c r="D68" s="411"/>
      <c r="E68" s="13"/>
      <c r="F68" s="111"/>
      <c r="G68" s="112">
        <f t="shared" ref="G68:G113" si="1">IF(F68=$F$64,$F$65,0)</f>
        <v>0</v>
      </c>
      <c r="H68" s="111"/>
      <c r="I68" s="112">
        <f t="shared" ref="I68:I113" si="2">IF(H68=$H$64,$H$65,0)</f>
        <v>0</v>
      </c>
      <c r="J68" s="111"/>
      <c r="K68" s="112">
        <f t="shared" ref="K68:K113" si="3">IF(J68=$J$64,$J$65,0)</f>
        <v>0</v>
      </c>
      <c r="L68" s="111"/>
      <c r="M68" s="112">
        <f t="shared" ref="M68:M113" si="4">IF(L68=$L$64,$L$65,0)</f>
        <v>0</v>
      </c>
      <c r="N68" s="111"/>
      <c r="O68" s="112">
        <f t="shared" ref="O68:O113" si="5">IF(N68=$N$64,$N$65,0)</f>
        <v>0</v>
      </c>
      <c r="P68" s="111"/>
      <c r="Q68" s="112">
        <f t="shared" ref="Q68:Q113" si="6">IF(P68=$P$64,$P$65,0)</f>
        <v>0</v>
      </c>
      <c r="R68" s="111"/>
      <c r="S68" s="112">
        <f t="shared" ref="S68:S113" si="7">IF(R68=$R$64,$R$65,0)</f>
        <v>0</v>
      </c>
      <c r="T68" s="111"/>
      <c r="U68" s="112">
        <f t="shared" ref="U68:U113" si="8">IF(T68=$T$64,$T$65,0)</f>
        <v>0</v>
      </c>
      <c r="V68" s="111"/>
      <c r="W68" s="112">
        <f t="shared" ref="W68:W113" si="9">IF(V68=$V$64,$V$65,0)</f>
        <v>0</v>
      </c>
      <c r="X68" s="111"/>
      <c r="Y68" s="112">
        <f t="shared" ref="Y68:Y113" si="10">IF(X68=$X$64,$X$65,0)</f>
        <v>0</v>
      </c>
      <c r="Z68" s="111"/>
      <c r="AA68" s="112">
        <f t="shared" ref="AA68:AA113" si="11">IF(Z68=$Z$64,$Z$65,0)</f>
        <v>0</v>
      </c>
      <c r="AB68" s="111"/>
      <c r="AC68" s="112">
        <f t="shared" ref="AC68:AC113" si="12">IF(AB68=$AB$64,$AB$65,0)</f>
        <v>0</v>
      </c>
      <c r="AD68" s="111"/>
      <c r="AE68" s="112"/>
      <c r="AF68" s="111"/>
      <c r="AG68" s="112">
        <f t="shared" ref="AG68:AG113" si="13">IF(AF68=$AF$64,$AF$65,0)</f>
        <v>0</v>
      </c>
      <c r="AH68" s="111"/>
      <c r="AI68" s="112">
        <f t="shared" ref="AI68:AI113" si="14">IF(AH68=$AH$64,$AH$65,0)</f>
        <v>0</v>
      </c>
      <c r="AJ68" s="111"/>
      <c r="AK68" s="112">
        <f t="shared" ref="AK68:AK113" si="15">IF(AJ68=$AJ$64,$AJ$65,0)</f>
        <v>0</v>
      </c>
      <c r="AL68" s="111"/>
      <c r="AM68" s="112">
        <f t="shared" ref="AM68:AM113" si="16">IF(AL68=$AL$64,$AL$65,0)</f>
        <v>0</v>
      </c>
      <c r="AN68" s="111"/>
      <c r="AO68" s="112"/>
      <c r="AP68" s="111"/>
      <c r="AQ68" s="112">
        <f t="shared" ref="AQ68:AQ113" si="17">IF(AP68=$AP$64,$AP$65,0)</f>
        <v>0</v>
      </c>
      <c r="AR68" s="111"/>
      <c r="AS68" s="112"/>
      <c r="AT68" s="111"/>
      <c r="AU68" s="112">
        <f t="shared" ref="AU68:AU113" si="18">IF(AT68=$AT$64,$AT$65,0)</f>
        <v>0</v>
      </c>
      <c r="AV68" s="111"/>
      <c r="AW68" s="112"/>
      <c r="AX68" s="111"/>
      <c r="AY68" s="112">
        <f t="shared" ref="AY68:AY113" si="19">IF(AX68=$AX$64,$AX$65,0)</f>
        <v>0</v>
      </c>
      <c r="AZ68" s="111"/>
      <c r="BA68" s="112">
        <f t="shared" ref="BA68:BA113" si="20">IF(AZ68=$AZ$64,$AZ$65,0)</f>
        <v>0</v>
      </c>
      <c r="BB68" s="111"/>
      <c r="BC68" s="112">
        <f t="shared" ref="BC68:BC113" si="21">IF(BB68=$BB$64,$BB$65,0)</f>
        <v>0</v>
      </c>
      <c r="BD68" s="111"/>
      <c r="BE68" s="112"/>
      <c r="BF68" s="111"/>
      <c r="BG68" s="112"/>
      <c r="BH68" s="111"/>
      <c r="BI68" s="112"/>
      <c r="BJ68" s="5">
        <f t="shared" ref="BJ68:BJ113" si="22">IF((E68="P"),SUM(F68:BI68),0)</f>
        <v>0</v>
      </c>
      <c r="BK68" s="105">
        <f t="shared" ref="BK68:BK113" si="23">(BJ68)/F$47</f>
        <v>0</v>
      </c>
      <c r="BL68" s="10">
        <f t="shared" ref="BL68:BL113" si="24">IF(BJ68&gt;=F$48,0.214286*BJ68-0.5,0.0952381*BJ68+2)</f>
        <v>2</v>
      </c>
      <c r="BM68" s="5">
        <f t="shared" ref="BM68:BM113" si="25">IF($E$67:$E$113="P",IF(BK68&lt;=25%,"B",IF(BK68&lt;=50%,"MB",IF(BK68&lt;=75%,"MA",IF(BK68&lt;=100%,"A")))),0)</f>
        <v>0</v>
      </c>
      <c r="BN68" s="208" t="str">
        <f t="shared" ref="BN68:BN113" si="26">IF((E68="P"),IFERROR(ROUND(BL68-$BL$116,1),""),"")</f>
        <v/>
      </c>
      <c r="BO68" s="208" t="str">
        <f t="shared" ref="BO68:BO113" si="27">IF((E68="P"),IFERROR(ROUND(POWER(BN68,2),3),""),"")</f>
        <v/>
      </c>
      <c r="BP68" s="211">
        <f>COUNTIF(E67:E113,"=P")</f>
        <v>0</v>
      </c>
      <c r="BQ68" s="150">
        <f t="shared" ref="BQ68:BQ113" si="28">IF(E68="P",(SUM(L68:S68)),0)/4</f>
        <v>0</v>
      </c>
      <c r="BR68" s="61">
        <f t="shared" ref="BR68:BR113" si="29">IF($E$67:$E$113="P",IF(BQ68&lt;=0.25,"B",IF(BQ68&lt;=0.5,"MB",IF(BQ68&lt;=0.75,"MA",IF(BQ68&lt;=1,"A")))),0)</f>
        <v>0</v>
      </c>
      <c r="BS68" s="131">
        <f t="shared" ref="BS68:BS113" si="30">IF(E68="P",SUM(T68:AQ68),0)/14</f>
        <v>0</v>
      </c>
      <c r="BT68" s="61">
        <f t="shared" ref="BT68:BT113" si="31">IF($E$67:$E$113="P",IF(BS68&lt;=0.25,"B",IF(BS68&lt;=0.5,"MB",IF(BS68&lt;=0.75,"MA",IF(BS68&lt;=1,"A")))),0)</f>
        <v>0</v>
      </c>
      <c r="BU68" s="131">
        <f t="shared" ref="BU68:BU113" si="32">IF(E68="P",(SUM(AR68:BH68)),0)/14</f>
        <v>0</v>
      </c>
      <c r="BV68" s="61">
        <f t="shared" ref="BV68:BV113" si="33">IF($E$67:$E$113="P",IF(BU68&lt;=0.25,"B",IF(BU68&lt;=0.5,"MB",IF(BU68&lt;=0.75,"MA",IF(BU68&lt;=1,"A")))),0)</f>
        <v>0</v>
      </c>
      <c r="BW68" s="131">
        <f t="shared" ref="BW68:BW113" si="34">IF(E68="p",((SUM(F68:K68))),0)/3</f>
        <v>0</v>
      </c>
      <c r="BX68" s="151">
        <f t="shared" ref="BX68:BX113" si="35">IF($E$67:$E$113="P",IF(BW68&lt;=0.25,"B",IF(BW68&lt;=0.5,"MB",IF(BW68&lt;=0.75,"MA",IF(BW68&lt;=1,"A")))),0)</f>
        <v>0</v>
      </c>
      <c r="BY68" s="83"/>
      <c r="BZ68" s="55"/>
      <c r="CA68" s="169" t="e">
        <f>CA67/$F$11</f>
        <v>#DIV/0!</v>
      </c>
      <c r="CB68" s="169" t="e">
        <f>CB67/$F$11</f>
        <v>#DIV/0!</v>
      </c>
      <c r="CC68" s="169" t="e">
        <f>CC67/$F$11</f>
        <v>#DIV/0!</v>
      </c>
      <c r="CD68" s="169" t="e">
        <f>CD67/$F$11</f>
        <v>#DIV/0!</v>
      </c>
      <c r="CZ68" s="44" t="str">
        <f>X20</f>
        <v>2) Ciencias de la Vida</v>
      </c>
    </row>
    <row r="69" spans="1:104" ht="12.75" customHeight="1" x14ac:dyDescent="0.2">
      <c r="A69" s="3"/>
      <c r="B69" s="5">
        <v>3</v>
      </c>
      <c r="C69" s="410"/>
      <c r="D69" s="411"/>
      <c r="E69" s="13"/>
      <c r="F69" s="111"/>
      <c r="G69" s="112">
        <f t="shared" si="1"/>
        <v>0</v>
      </c>
      <c r="H69" s="111"/>
      <c r="I69" s="112">
        <f t="shared" si="2"/>
        <v>0</v>
      </c>
      <c r="J69" s="111"/>
      <c r="K69" s="112">
        <f t="shared" si="3"/>
        <v>0</v>
      </c>
      <c r="L69" s="111"/>
      <c r="M69" s="112">
        <f t="shared" si="4"/>
        <v>0</v>
      </c>
      <c r="N69" s="111"/>
      <c r="O69" s="112">
        <f t="shared" si="5"/>
        <v>0</v>
      </c>
      <c r="P69" s="111"/>
      <c r="Q69" s="112">
        <f t="shared" si="6"/>
        <v>0</v>
      </c>
      <c r="R69" s="111"/>
      <c r="S69" s="112">
        <f t="shared" si="7"/>
        <v>0</v>
      </c>
      <c r="T69" s="111"/>
      <c r="U69" s="112">
        <f t="shared" si="8"/>
        <v>0</v>
      </c>
      <c r="V69" s="111"/>
      <c r="W69" s="112">
        <f t="shared" si="9"/>
        <v>0</v>
      </c>
      <c r="X69" s="111"/>
      <c r="Y69" s="112">
        <f t="shared" si="10"/>
        <v>0</v>
      </c>
      <c r="Z69" s="111"/>
      <c r="AA69" s="112">
        <f t="shared" si="11"/>
        <v>0</v>
      </c>
      <c r="AB69" s="111"/>
      <c r="AC69" s="112">
        <f t="shared" si="12"/>
        <v>0</v>
      </c>
      <c r="AD69" s="111"/>
      <c r="AE69" s="112"/>
      <c r="AF69" s="111"/>
      <c r="AG69" s="112">
        <f t="shared" si="13"/>
        <v>0</v>
      </c>
      <c r="AH69" s="111"/>
      <c r="AI69" s="112">
        <f t="shared" si="14"/>
        <v>0</v>
      </c>
      <c r="AJ69" s="111"/>
      <c r="AK69" s="112">
        <f t="shared" si="15"/>
        <v>0</v>
      </c>
      <c r="AL69" s="111"/>
      <c r="AM69" s="112">
        <f t="shared" si="16"/>
        <v>0</v>
      </c>
      <c r="AN69" s="111"/>
      <c r="AO69" s="112"/>
      <c r="AP69" s="111"/>
      <c r="AQ69" s="112">
        <f t="shared" si="17"/>
        <v>0</v>
      </c>
      <c r="AR69" s="111"/>
      <c r="AS69" s="112"/>
      <c r="AT69" s="111"/>
      <c r="AU69" s="112">
        <f t="shared" si="18"/>
        <v>0</v>
      </c>
      <c r="AV69" s="111"/>
      <c r="AW69" s="112"/>
      <c r="AX69" s="111"/>
      <c r="AY69" s="112">
        <f t="shared" si="19"/>
        <v>0</v>
      </c>
      <c r="AZ69" s="111"/>
      <c r="BA69" s="112">
        <f t="shared" si="20"/>
        <v>0</v>
      </c>
      <c r="BB69" s="111"/>
      <c r="BC69" s="112">
        <f t="shared" si="21"/>
        <v>0</v>
      </c>
      <c r="BD69" s="111"/>
      <c r="BE69" s="112"/>
      <c r="BF69" s="111"/>
      <c r="BG69" s="112"/>
      <c r="BH69" s="111"/>
      <c r="BI69" s="112"/>
      <c r="BJ69" s="5">
        <f t="shared" si="22"/>
        <v>0</v>
      </c>
      <c r="BK69" s="105">
        <f t="shared" si="23"/>
        <v>0</v>
      </c>
      <c r="BL69" s="10">
        <f t="shared" si="24"/>
        <v>2</v>
      </c>
      <c r="BM69" s="5">
        <f t="shared" si="25"/>
        <v>0</v>
      </c>
      <c r="BN69" s="208" t="str">
        <f t="shared" si="26"/>
        <v/>
      </c>
      <c r="BO69" s="208" t="str">
        <f t="shared" si="27"/>
        <v/>
      </c>
      <c r="BP69" s="211"/>
      <c r="BQ69" s="150">
        <f t="shared" si="28"/>
        <v>0</v>
      </c>
      <c r="BR69" s="61">
        <f t="shared" si="29"/>
        <v>0</v>
      </c>
      <c r="BS69" s="131">
        <f t="shared" si="30"/>
        <v>0</v>
      </c>
      <c r="BT69" s="61">
        <f t="shared" si="31"/>
        <v>0</v>
      </c>
      <c r="BU69" s="131">
        <f t="shared" si="32"/>
        <v>0</v>
      </c>
      <c r="BV69" s="61">
        <f t="shared" si="33"/>
        <v>0</v>
      </c>
      <c r="BW69" s="131">
        <f t="shared" si="34"/>
        <v>0</v>
      </c>
      <c r="BX69" s="151">
        <f t="shared" si="35"/>
        <v>0</v>
      </c>
      <c r="BY69" s="83"/>
      <c r="BZ69" s="55"/>
      <c r="CA69" s="55"/>
      <c r="CB69" s="55"/>
      <c r="CC69" s="55"/>
      <c r="CD69" s="12"/>
      <c r="CZ69" s="44" t="str">
        <f>X24</f>
        <v>3) Ciencias de la vida: Cuerpo humano y salud</v>
      </c>
    </row>
    <row r="70" spans="1:104" ht="12.75" customHeight="1" x14ac:dyDescent="0.2">
      <c r="A70" s="3"/>
      <c r="B70" s="5">
        <f t="shared" ref="B70:B112" si="36">B69+1</f>
        <v>4</v>
      </c>
      <c r="C70" s="410"/>
      <c r="D70" s="411"/>
      <c r="E70" s="13"/>
      <c r="F70" s="111"/>
      <c r="G70" s="112">
        <f t="shared" si="1"/>
        <v>0</v>
      </c>
      <c r="H70" s="111"/>
      <c r="I70" s="112">
        <f t="shared" si="2"/>
        <v>0</v>
      </c>
      <c r="J70" s="111"/>
      <c r="K70" s="112">
        <f t="shared" si="3"/>
        <v>0</v>
      </c>
      <c r="L70" s="111"/>
      <c r="M70" s="112">
        <f t="shared" si="4"/>
        <v>0</v>
      </c>
      <c r="N70" s="111"/>
      <c r="O70" s="112">
        <f t="shared" si="5"/>
        <v>0</v>
      </c>
      <c r="P70" s="111"/>
      <c r="Q70" s="112">
        <f t="shared" si="6"/>
        <v>0</v>
      </c>
      <c r="R70" s="111"/>
      <c r="S70" s="112">
        <f t="shared" si="7"/>
        <v>0</v>
      </c>
      <c r="T70" s="111"/>
      <c r="U70" s="112">
        <f t="shared" si="8"/>
        <v>0</v>
      </c>
      <c r="V70" s="111"/>
      <c r="W70" s="112">
        <f t="shared" si="9"/>
        <v>0</v>
      </c>
      <c r="X70" s="111"/>
      <c r="Y70" s="112">
        <f t="shared" si="10"/>
        <v>0</v>
      </c>
      <c r="Z70" s="111"/>
      <c r="AA70" s="112">
        <f t="shared" si="11"/>
        <v>0</v>
      </c>
      <c r="AB70" s="111"/>
      <c r="AC70" s="112">
        <f t="shared" si="12"/>
        <v>0</v>
      </c>
      <c r="AD70" s="111"/>
      <c r="AE70" s="112"/>
      <c r="AF70" s="111"/>
      <c r="AG70" s="112">
        <f t="shared" si="13"/>
        <v>0</v>
      </c>
      <c r="AH70" s="111"/>
      <c r="AI70" s="112">
        <f t="shared" si="14"/>
        <v>0</v>
      </c>
      <c r="AJ70" s="111"/>
      <c r="AK70" s="112">
        <f t="shared" si="15"/>
        <v>0</v>
      </c>
      <c r="AL70" s="111"/>
      <c r="AM70" s="112">
        <f t="shared" si="16"/>
        <v>0</v>
      </c>
      <c r="AN70" s="111"/>
      <c r="AO70" s="112"/>
      <c r="AP70" s="111"/>
      <c r="AQ70" s="112">
        <f t="shared" si="17"/>
        <v>0</v>
      </c>
      <c r="AR70" s="111"/>
      <c r="AS70" s="112"/>
      <c r="AT70" s="111"/>
      <c r="AU70" s="112">
        <f t="shared" si="18"/>
        <v>0</v>
      </c>
      <c r="AV70" s="111"/>
      <c r="AW70" s="112"/>
      <c r="AX70" s="111"/>
      <c r="AY70" s="112">
        <f t="shared" si="19"/>
        <v>0</v>
      </c>
      <c r="AZ70" s="111"/>
      <c r="BA70" s="112">
        <f t="shared" si="20"/>
        <v>0</v>
      </c>
      <c r="BB70" s="111"/>
      <c r="BC70" s="112">
        <f t="shared" si="21"/>
        <v>0</v>
      </c>
      <c r="BD70" s="111"/>
      <c r="BE70" s="112"/>
      <c r="BF70" s="111"/>
      <c r="BG70" s="112"/>
      <c r="BH70" s="111"/>
      <c r="BI70" s="112"/>
      <c r="BJ70" s="5">
        <f t="shared" si="22"/>
        <v>0</v>
      </c>
      <c r="BK70" s="105">
        <f t="shared" si="23"/>
        <v>0</v>
      </c>
      <c r="BL70" s="10">
        <f t="shared" si="24"/>
        <v>2</v>
      </c>
      <c r="BM70" s="5">
        <f t="shared" si="25"/>
        <v>0</v>
      </c>
      <c r="BN70" s="208" t="str">
        <f t="shared" si="26"/>
        <v/>
      </c>
      <c r="BO70" s="208" t="str">
        <f t="shared" si="27"/>
        <v/>
      </c>
      <c r="BP70" s="211"/>
      <c r="BQ70" s="150">
        <f t="shared" si="28"/>
        <v>0</v>
      </c>
      <c r="BR70" s="61">
        <f>IF($E$67:$E$113="P",IF(BQ70&lt;=0.25,"B",IF(BQ70&lt;=0.5,"MB",IF(BQ70&lt;=0.75,"MA",IF(BQ70&lt;=1,"A")))),0)</f>
        <v>0</v>
      </c>
      <c r="BS70" s="131">
        <f t="shared" si="30"/>
        <v>0</v>
      </c>
      <c r="BT70" s="61">
        <f t="shared" si="31"/>
        <v>0</v>
      </c>
      <c r="BU70" s="131">
        <f t="shared" si="32"/>
        <v>0</v>
      </c>
      <c r="BV70" s="61">
        <f t="shared" si="33"/>
        <v>0</v>
      </c>
      <c r="BW70" s="131">
        <f t="shared" si="34"/>
        <v>0</v>
      </c>
      <c r="BX70" s="151">
        <f t="shared" si="35"/>
        <v>0</v>
      </c>
      <c r="BY70" s="83"/>
      <c r="BZ70" s="55"/>
      <c r="CA70" s="55"/>
      <c r="CB70" s="55"/>
      <c r="CC70" s="55"/>
      <c r="CD70" s="12"/>
      <c r="CZ70" s="44" t="str">
        <f>X36</f>
        <v>4) Ciencias Físicas y Químicas</v>
      </c>
    </row>
    <row r="71" spans="1:104" ht="12.75" customHeight="1" x14ac:dyDescent="0.2">
      <c r="A71" s="3"/>
      <c r="B71" s="5">
        <f t="shared" si="36"/>
        <v>5</v>
      </c>
      <c r="C71" s="410"/>
      <c r="D71" s="411"/>
      <c r="E71" s="13"/>
      <c r="F71" s="111"/>
      <c r="G71" s="112">
        <f t="shared" si="1"/>
        <v>0</v>
      </c>
      <c r="H71" s="111"/>
      <c r="I71" s="112">
        <f t="shared" si="2"/>
        <v>0</v>
      </c>
      <c r="J71" s="111"/>
      <c r="K71" s="112">
        <f t="shared" si="3"/>
        <v>0</v>
      </c>
      <c r="L71" s="111"/>
      <c r="M71" s="112">
        <f t="shared" si="4"/>
        <v>0</v>
      </c>
      <c r="N71" s="111"/>
      <c r="O71" s="112">
        <f t="shared" si="5"/>
        <v>0</v>
      </c>
      <c r="P71" s="111"/>
      <c r="Q71" s="112">
        <f t="shared" si="6"/>
        <v>0</v>
      </c>
      <c r="R71" s="111"/>
      <c r="S71" s="112">
        <f t="shared" si="7"/>
        <v>0</v>
      </c>
      <c r="T71" s="111"/>
      <c r="U71" s="112">
        <f t="shared" si="8"/>
        <v>0</v>
      </c>
      <c r="V71" s="111"/>
      <c r="W71" s="112">
        <f t="shared" si="9"/>
        <v>0</v>
      </c>
      <c r="X71" s="111"/>
      <c r="Y71" s="112">
        <f t="shared" si="10"/>
        <v>0</v>
      </c>
      <c r="Z71" s="111"/>
      <c r="AA71" s="112">
        <f t="shared" si="11"/>
        <v>0</v>
      </c>
      <c r="AB71" s="111"/>
      <c r="AC71" s="112">
        <f t="shared" si="12"/>
        <v>0</v>
      </c>
      <c r="AD71" s="111"/>
      <c r="AE71" s="112"/>
      <c r="AF71" s="111"/>
      <c r="AG71" s="112">
        <f t="shared" si="13"/>
        <v>0</v>
      </c>
      <c r="AH71" s="111"/>
      <c r="AI71" s="112">
        <f t="shared" si="14"/>
        <v>0</v>
      </c>
      <c r="AJ71" s="111"/>
      <c r="AK71" s="112">
        <f t="shared" si="15"/>
        <v>0</v>
      </c>
      <c r="AL71" s="111"/>
      <c r="AM71" s="112">
        <f t="shared" si="16"/>
        <v>0</v>
      </c>
      <c r="AN71" s="111"/>
      <c r="AO71" s="112"/>
      <c r="AP71" s="111"/>
      <c r="AQ71" s="112">
        <f t="shared" si="17"/>
        <v>0</v>
      </c>
      <c r="AR71" s="111"/>
      <c r="AS71" s="112"/>
      <c r="AT71" s="111"/>
      <c r="AU71" s="112">
        <f t="shared" si="18"/>
        <v>0</v>
      </c>
      <c r="AV71" s="111"/>
      <c r="AW71" s="112"/>
      <c r="AX71" s="111"/>
      <c r="AY71" s="112">
        <f t="shared" si="19"/>
        <v>0</v>
      </c>
      <c r="AZ71" s="111"/>
      <c r="BA71" s="112">
        <f t="shared" si="20"/>
        <v>0</v>
      </c>
      <c r="BB71" s="111"/>
      <c r="BC71" s="112">
        <f t="shared" si="21"/>
        <v>0</v>
      </c>
      <c r="BD71" s="111"/>
      <c r="BE71" s="112"/>
      <c r="BF71" s="111"/>
      <c r="BG71" s="112"/>
      <c r="BH71" s="111"/>
      <c r="BI71" s="112"/>
      <c r="BJ71" s="5">
        <f t="shared" si="22"/>
        <v>0</v>
      </c>
      <c r="BK71" s="105">
        <f t="shared" si="23"/>
        <v>0</v>
      </c>
      <c r="BL71" s="10">
        <f t="shared" si="24"/>
        <v>2</v>
      </c>
      <c r="BM71" s="5">
        <f t="shared" si="25"/>
        <v>0</v>
      </c>
      <c r="BN71" s="208" t="str">
        <f t="shared" si="26"/>
        <v/>
      </c>
      <c r="BO71" s="208" t="str">
        <f t="shared" si="27"/>
        <v/>
      </c>
      <c r="BP71" s="211"/>
      <c r="BQ71" s="150">
        <f t="shared" si="28"/>
        <v>0</v>
      </c>
      <c r="BR71" s="61">
        <f t="shared" si="29"/>
        <v>0</v>
      </c>
      <c r="BS71" s="131">
        <f>IF(E71="P",SUM(T71:AQ71),0)/14</f>
        <v>0</v>
      </c>
      <c r="BT71" s="61">
        <f>IF($E$67:$E$113="P",IF(BS71&lt;=0.25,"B",IF(BS71&lt;=0.5,"MB",IF(BS71&lt;=0.75,"MA",IF(BS71&lt;=1,"A")))),0)</f>
        <v>0</v>
      </c>
      <c r="BU71" s="131">
        <f t="shared" si="32"/>
        <v>0</v>
      </c>
      <c r="BV71" s="61">
        <f t="shared" si="33"/>
        <v>0</v>
      </c>
      <c r="BW71" s="131">
        <f t="shared" si="34"/>
        <v>0</v>
      </c>
      <c r="BX71" s="151">
        <f t="shared" si="35"/>
        <v>0</v>
      </c>
      <c r="BY71" s="83"/>
      <c r="BZ71" s="55"/>
      <c r="CA71" s="55"/>
      <c r="CB71" s="55"/>
      <c r="CC71" s="55"/>
      <c r="CD71" s="12"/>
    </row>
    <row r="72" spans="1:104" ht="12.75" customHeight="1" x14ac:dyDescent="0.2">
      <c r="A72" s="3"/>
      <c r="B72" s="5">
        <f t="shared" si="36"/>
        <v>6</v>
      </c>
      <c r="C72" s="410"/>
      <c r="D72" s="411"/>
      <c r="E72" s="13"/>
      <c r="F72" s="111"/>
      <c r="G72" s="112">
        <f t="shared" si="1"/>
        <v>0</v>
      </c>
      <c r="H72" s="111"/>
      <c r="I72" s="112">
        <f t="shared" si="2"/>
        <v>0</v>
      </c>
      <c r="J72" s="111"/>
      <c r="K72" s="112">
        <f t="shared" si="3"/>
        <v>0</v>
      </c>
      <c r="L72" s="111"/>
      <c r="M72" s="112">
        <f t="shared" si="4"/>
        <v>0</v>
      </c>
      <c r="N72" s="111"/>
      <c r="O72" s="112">
        <f t="shared" si="5"/>
        <v>0</v>
      </c>
      <c r="P72" s="111"/>
      <c r="Q72" s="112">
        <f t="shared" si="6"/>
        <v>0</v>
      </c>
      <c r="R72" s="111"/>
      <c r="S72" s="112">
        <f t="shared" si="7"/>
        <v>0</v>
      </c>
      <c r="T72" s="111"/>
      <c r="U72" s="112">
        <f t="shared" si="8"/>
        <v>0</v>
      </c>
      <c r="V72" s="111"/>
      <c r="W72" s="112">
        <f t="shared" si="9"/>
        <v>0</v>
      </c>
      <c r="X72" s="111"/>
      <c r="Y72" s="112">
        <f t="shared" si="10"/>
        <v>0</v>
      </c>
      <c r="Z72" s="111"/>
      <c r="AA72" s="112">
        <f t="shared" si="11"/>
        <v>0</v>
      </c>
      <c r="AB72" s="111"/>
      <c r="AC72" s="112">
        <f t="shared" si="12"/>
        <v>0</v>
      </c>
      <c r="AD72" s="111"/>
      <c r="AE72" s="112"/>
      <c r="AF72" s="111"/>
      <c r="AG72" s="112">
        <f t="shared" si="13"/>
        <v>0</v>
      </c>
      <c r="AH72" s="111"/>
      <c r="AI72" s="112">
        <f t="shared" si="14"/>
        <v>0</v>
      </c>
      <c r="AJ72" s="111"/>
      <c r="AK72" s="112">
        <f t="shared" si="15"/>
        <v>0</v>
      </c>
      <c r="AL72" s="111"/>
      <c r="AM72" s="112">
        <f t="shared" si="16"/>
        <v>0</v>
      </c>
      <c r="AN72" s="111"/>
      <c r="AO72" s="112"/>
      <c r="AP72" s="111"/>
      <c r="AQ72" s="112">
        <f t="shared" si="17"/>
        <v>0</v>
      </c>
      <c r="AR72" s="111"/>
      <c r="AS72" s="112"/>
      <c r="AT72" s="111"/>
      <c r="AU72" s="112">
        <f t="shared" si="18"/>
        <v>0</v>
      </c>
      <c r="AV72" s="111"/>
      <c r="AW72" s="112"/>
      <c r="AX72" s="111"/>
      <c r="AY72" s="112">
        <f t="shared" si="19"/>
        <v>0</v>
      </c>
      <c r="AZ72" s="111"/>
      <c r="BA72" s="112">
        <f t="shared" si="20"/>
        <v>0</v>
      </c>
      <c r="BB72" s="111"/>
      <c r="BC72" s="112">
        <f t="shared" si="21"/>
        <v>0</v>
      </c>
      <c r="BD72" s="111"/>
      <c r="BE72" s="112"/>
      <c r="BF72" s="111"/>
      <c r="BG72" s="112"/>
      <c r="BH72" s="111"/>
      <c r="BI72" s="112"/>
      <c r="BJ72" s="5">
        <f t="shared" si="22"/>
        <v>0</v>
      </c>
      <c r="BK72" s="105">
        <f t="shared" si="23"/>
        <v>0</v>
      </c>
      <c r="BL72" s="10">
        <f t="shared" si="24"/>
        <v>2</v>
      </c>
      <c r="BM72" s="5">
        <f t="shared" si="25"/>
        <v>0</v>
      </c>
      <c r="BN72" s="208" t="str">
        <f t="shared" si="26"/>
        <v/>
      </c>
      <c r="BO72" s="208" t="str">
        <f t="shared" si="27"/>
        <v/>
      </c>
      <c r="BP72" s="211"/>
      <c r="BQ72" s="150">
        <f t="shared" si="28"/>
        <v>0</v>
      </c>
      <c r="BR72" s="61">
        <f>IF($E$67:$E$113="P",IF(BQ72&lt;=0.25,"B",IF(BQ72&lt;=0.5,"MB",IF(BQ72&lt;=0.75,"MA",IF(BQ72&lt;=1,"A")))),0)</f>
        <v>0</v>
      </c>
      <c r="BS72" s="131">
        <f t="shared" si="30"/>
        <v>0</v>
      </c>
      <c r="BT72" s="61">
        <f t="shared" si="31"/>
        <v>0</v>
      </c>
      <c r="BU72" s="131">
        <f t="shared" si="32"/>
        <v>0</v>
      </c>
      <c r="BV72" s="61">
        <f t="shared" si="33"/>
        <v>0</v>
      </c>
      <c r="BW72" s="131">
        <f>IF(E72="p",((SUM(F72:K72))),0)/3</f>
        <v>0</v>
      </c>
      <c r="BX72" s="151">
        <f t="shared" si="35"/>
        <v>0</v>
      </c>
      <c r="BY72" s="83"/>
      <c r="BZ72" s="55"/>
      <c r="CA72" s="55"/>
      <c r="CB72" s="55"/>
      <c r="CC72" s="55"/>
      <c r="CD72" s="12"/>
    </row>
    <row r="73" spans="1:104" ht="12.75" customHeight="1" x14ac:dyDescent="0.2">
      <c r="A73" s="3"/>
      <c r="B73" s="5">
        <f t="shared" si="36"/>
        <v>7</v>
      </c>
      <c r="C73" s="410"/>
      <c r="D73" s="411"/>
      <c r="E73" s="13"/>
      <c r="F73" s="111"/>
      <c r="G73" s="112">
        <f t="shared" si="1"/>
        <v>0</v>
      </c>
      <c r="H73" s="111"/>
      <c r="I73" s="112">
        <f t="shared" si="2"/>
        <v>0</v>
      </c>
      <c r="J73" s="111"/>
      <c r="K73" s="112">
        <f t="shared" si="3"/>
        <v>0</v>
      </c>
      <c r="L73" s="111"/>
      <c r="M73" s="112">
        <f t="shared" si="4"/>
        <v>0</v>
      </c>
      <c r="N73" s="111"/>
      <c r="O73" s="112">
        <f t="shared" si="5"/>
        <v>0</v>
      </c>
      <c r="P73" s="111"/>
      <c r="Q73" s="112">
        <f t="shared" si="6"/>
        <v>0</v>
      </c>
      <c r="R73" s="111"/>
      <c r="S73" s="112">
        <f t="shared" si="7"/>
        <v>0</v>
      </c>
      <c r="T73" s="111"/>
      <c r="U73" s="112">
        <f t="shared" si="8"/>
        <v>0</v>
      </c>
      <c r="V73" s="111"/>
      <c r="W73" s="112">
        <f t="shared" si="9"/>
        <v>0</v>
      </c>
      <c r="X73" s="111"/>
      <c r="Y73" s="112">
        <f t="shared" si="10"/>
        <v>0</v>
      </c>
      <c r="Z73" s="111"/>
      <c r="AA73" s="112">
        <f t="shared" si="11"/>
        <v>0</v>
      </c>
      <c r="AB73" s="111"/>
      <c r="AC73" s="112">
        <f t="shared" si="12"/>
        <v>0</v>
      </c>
      <c r="AD73" s="111"/>
      <c r="AE73" s="112"/>
      <c r="AF73" s="111"/>
      <c r="AG73" s="112">
        <f t="shared" si="13"/>
        <v>0</v>
      </c>
      <c r="AH73" s="111"/>
      <c r="AI73" s="112">
        <f t="shared" si="14"/>
        <v>0</v>
      </c>
      <c r="AJ73" s="111"/>
      <c r="AK73" s="112">
        <f t="shared" si="15"/>
        <v>0</v>
      </c>
      <c r="AL73" s="111"/>
      <c r="AM73" s="112">
        <f t="shared" si="16"/>
        <v>0</v>
      </c>
      <c r="AN73" s="111"/>
      <c r="AO73" s="112"/>
      <c r="AP73" s="111"/>
      <c r="AQ73" s="112">
        <f t="shared" si="17"/>
        <v>0</v>
      </c>
      <c r="AR73" s="111"/>
      <c r="AS73" s="112"/>
      <c r="AT73" s="111"/>
      <c r="AU73" s="112">
        <f t="shared" si="18"/>
        <v>0</v>
      </c>
      <c r="AV73" s="111"/>
      <c r="AW73" s="112"/>
      <c r="AX73" s="111"/>
      <c r="AY73" s="112">
        <f t="shared" si="19"/>
        <v>0</v>
      </c>
      <c r="AZ73" s="111"/>
      <c r="BA73" s="112">
        <f t="shared" si="20"/>
        <v>0</v>
      </c>
      <c r="BB73" s="111"/>
      <c r="BC73" s="112">
        <f t="shared" si="21"/>
        <v>0</v>
      </c>
      <c r="BD73" s="111"/>
      <c r="BE73" s="112"/>
      <c r="BF73" s="111"/>
      <c r="BG73" s="112"/>
      <c r="BH73" s="111"/>
      <c r="BI73" s="112"/>
      <c r="BJ73" s="5">
        <f t="shared" si="22"/>
        <v>0</v>
      </c>
      <c r="BK73" s="105">
        <f t="shared" si="23"/>
        <v>0</v>
      </c>
      <c r="BL73" s="10">
        <f t="shared" si="24"/>
        <v>2</v>
      </c>
      <c r="BM73" s="5">
        <f t="shared" si="25"/>
        <v>0</v>
      </c>
      <c r="BN73" s="208" t="str">
        <f t="shared" si="26"/>
        <v/>
      </c>
      <c r="BO73" s="208" t="str">
        <f t="shared" si="27"/>
        <v/>
      </c>
      <c r="BP73" s="211"/>
      <c r="BQ73" s="150">
        <f t="shared" si="28"/>
        <v>0</v>
      </c>
      <c r="BR73" s="61">
        <f t="shared" si="29"/>
        <v>0</v>
      </c>
      <c r="BS73" s="131">
        <f t="shared" si="30"/>
        <v>0</v>
      </c>
      <c r="BT73" s="61">
        <f t="shared" si="31"/>
        <v>0</v>
      </c>
      <c r="BU73" s="131">
        <f t="shared" si="32"/>
        <v>0</v>
      </c>
      <c r="BV73" s="61">
        <f t="shared" si="33"/>
        <v>0</v>
      </c>
      <c r="BW73" s="131">
        <f t="shared" si="34"/>
        <v>0</v>
      </c>
      <c r="BX73" s="151">
        <f t="shared" si="35"/>
        <v>0</v>
      </c>
      <c r="BY73" s="83"/>
      <c r="BZ73" s="55"/>
      <c r="CA73" s="55"/>
      <c r="CB73" s="55"/>
      <c r="CC73" s="55"/>
      <c r="CD73" s="12"/>
    </row>
    <row r="74" spans="1:104" ht="12.75" customHeight="1" x14ac:dyDescent="0.2">
      <c r="A74" s="3"/>
      <c r="B74" s="5">
        <f t="shared" si="36"/>
        <v>8</v>
      </c>
      <c r="C74" s="410"/>
      <c r="D74" s="411"/>
      <c r="E74" s="13"/>
      <c r="F74" s="111"/>
      <c r="G74" s="112">
        <f t="shared" si="1"/>
        <v>0</v>
      </c>
      <c r="H74" s="111"/>
      <c r="I74" s="112">
        <f t="shared" si="2"/>
        <v>0</v>
      </c>
      <c r="J74" s="111"/>
      <c r="K74" s="112">
        <f t="shared" si="3"/>
        <v>0</v>
      </c>
      <c r="L74" s="111"/>
      <c r="M74" s="112">
        <f t="shared" si="4"/>
        <v>0</v>
      </c>
      <c r="N74" s="111"/>
      <c r="O74" s="112">
        <f t="shared" si="5"/>
        <v>0</v>
      </c>
      <c r="P74" s="111"/>
      <c r="Q74" s="112">
        <f t="shared" si="6"/>
        <v>0</v>
      </c>
      <c r="R74" s="111"/>
      <c r="S74" s="112">
        <f t="shared" si="7"/>
        <v>0</v>
      </c>
      <c r="T74" s="111"/>
      <c r="U74" s="112">
        <f t="shared" si="8"/>
        <v>0</v>
      </c>
      <c r="V74" s="111"/>
      <c r="W74" s="112">
        <f t="shared" si="9"/>
        <v>0</v>
      </c>
      <c r="X74" s="111"/>
      <c r="Y74" s="112">
        <f t="shared" si="10"/>
        <v>0</v>
      </c>
      <c r="Z74" s="111"/>
      <c r="AA74" s="112">
        <f t="shared" si="11"/>
        <v>0</v>
      </c>
      <c r="AB74" s="111"/>
      <c r="AC74" s="112">
        <f t="shared" si="12"/>
        <v>0</v>
      </c>
      <c r="AD74" s="111"/>
      <c r="AE74" s="112"/>
      <c r="AF74" s="111"/>
      <c r="AG74" s="112">
        <f t="shared" si="13"/>
        <v>0</v>
      </c>
      <c r="AH74" s="111"/>
      <c r="AI74" s="112">
        <f t="shared" si="14"/>
        <v>0</v>
      </c>
      <c r="AJ74" s="111"/>
      <c r="AK74" s="112">
        <f t="shared" si="15"/>
        <v>0</v>
      </c>
      <c r="AL74" s="111"/>
      <c r="AM74" s="112">
        <f t="shared" si="16"/>
        <v>0</v>
      </c>
      <c r="AN74" s="111"/>
      <c r="AO74" s="112"/>
      <c r="AP74" s="111"/>
      <c r="AQ74" s="112">
        <f t="shared" si="17"/>
        <v>0</v>
      </c>
      <c r="AR74" s="111"/>
      <c r="AS74" s="112"/>
      <c r="AT74" s="111"/>
      <c r="AU74" s="112">
        <f t="shared" si="18"/>
        <v>0</v>
      </c>
      <c r="AV74" s="111"/>
      <c r="AW74" s="112"/>
      <c r="AX74" s="111"/>
      <c r="AY74" s="112">
        <f t="shared" si="19"/>
        <v>0</v>
      </c>
      <c r="AZ74" s="111"/>
      <c r="BA74" s="112">
        <f t="shared" si="20"/>
        <v>0</v>
      </c>
      <c r="BB74" s="111"/>
      <c r="BC74" s="112">
        <f t="shared" si="21"/>
        <v>0</v>
      </c>
      <c r="BD74" s="111"/>
      <c r="BE74" s="112"/>
      <c r="BF74" s="111"/>
      <c r="BG74" s="112"/>
      <c r="BH74" s="111"/>
      <c r="BI74" s="112"/>
      <c r="BJ74" s="5">
        <f t="shared" si="22"/>
        <v>0</v>
      </c>
      <c r="BK74" s="105">
        <f t="shared" si="23"/>
        <v>0</v>
      </c>
      <c r="BL74" s="10">
        <f t="shared" si="24"/>
        <v>2</v>
      </c>
      <c r="BM74" s="5">
        <f t="shared" si="25"/>
        <v>0</v>
      </c>
      <c r="BN74" s="208" t="str">
        <f t="shared" si="26"/>
        <v/>
      </c>
      <c r="BO74" s="208" t="str">
        <f t="shared" si="27"/>
        <v/>
      </c>
      <c r="BP74" s="211"/>
      <c r="BQ74" s="150">
        <f t="shared" si="28"/>
        <v>0</v>
      </c>
      <c r="BR74" s="61">
        <f t="shared" si="29"/>
        <v>0</v>
      </c>
      <c r="BS74" s="131">
        <f t="shared" si="30"/>
        <v>0</v>
      </c>
      <c r="BT74" s="61">
        <f t="shared" si="31"/>
        <v>0</v>
      </c>
      <c r="BU74" s="131">
        <f t="shared" si="32"/>
        <v>0</v>
      </c>
      <c r="BV74" s="61">
        <f t="shared" si="33"/>
        <v>0</v>
      </c>
      <c r="BW74" s="131">
        <f t="shared" si="34"/>
        <v>0</v>
      </c>
      <c r="BX74" s="151">
        <f t="shared" si="35"/>
        <v>0</v>
      </c>
      <c r="BY74" s="83"/>
      <c r="BZ74" s="55"/>
      <c r="CA74" s="55"/>
      <c r="CB74" s="55"/>
      <c r="CC74" s="55"/>
      <c r="CD74" s="12"/>
    </row>
    <row r="75" spans="1:104" ht="12.75" customHeight="1" x14ac:dyDescent="0.2">
      <c r="A75" s="3"/>
      <c r="B75" s="5">
        <f t="shared" si="36"/>
        <v>9</v>
      </c>
      <c r="C75" s="410"/>
      <c r="D75" s="411"/>
      <c r="E75" s="13"/>
      <c r="F75" s="111"/>
      <c r="G75" s="112">
        <f t="shared" si="1"/>
        <v>0</v>
      </c>
      <c r="H75" s="111"/>
      <c r="I75" s="112">
        <f t="shared" si="2"/>
        <v>0</v>
      </c>
      <c r="J75" s="111"/>
      <c r="K75" s="112">
        <f t="shared" si="3"/>
        <v>0</v>
      </c>
      <c r="L75" s="111"/>
      <c r="M75" s="112">
        <f t="shared" si="4"/>
        <v>0</v>
      </c>
      <c r="N75" s="111"/>
      <c r="O75" s="112">
        <f t="shared" si="5"/>
        <v>0</v>
      </c>
      <c r="P75" s="111"/>
      <c r="Q75" s="112">
        <f t="shared" si="6"/>
        <v>0</v>
      </c>
      <c r="R75" s="111"/>
      <c r="S75" s="112">
        <f t="shared" si="7"/>
        <v>0</v>
      </c>
      <c r="T75" s="111"/>
      <c r="U75" s="112">
        <f t="shared" si="8"/>
        <v>0</v>
      </c>
      <c r="V75" s="111"/>
      <c r="W75" s="112">
        <f t="shared" si="9"/>
        <v>0</v>
      </c>
      <c r="X75" s="111"/>
      <c r="Y75" s="112">
        <f t="shared" si="10"/>
        <v>0</v>
      </c>
      <c r="Z75" s="111"/>
      <c r="AA75" s="112">
        <f t="shared" si="11"/>
        <v>0</v>
      </c>
      <c r="AB75" s="111"/>
      <c r="AC75" s="112">
        <f t="shared" si="12"/>
        <v>0</v>
      </c>
      <c r="AD75" s="111"/>
      <c r="AE75" s="112"/>
      <c r="AF75" s="111"/>
      <c r="AG75" s="112">
        <f t="shared" si="13"/>
        <v>0</v>
      </c>
      <c r="AH75" s="111"/>
      <c r="AI75" s="112">
        <f t="shared" si="14"/>
        <v>0</v>
      </c>
      <c r="AJ75" s="111"/>
      <c r="AK75" s="112">
        <f t="shared" si="15"/>
        <v>0</v>
      </c>
      <c r="AL75" s="111"/>
      <c r="AM75" s="112">
        <f t="shared" si="16"/>
        <v>0</v>
      </c>
      <c r="AN75" s="111"/>
      <c r="AO75" s="112"/>
      <c r="AP75" s="111"/>
      <c r="AQ75" s="112">
        <f t="shared" si="17"/>
        <v>0</v>
      </c>
      <c r="AR75" s="111"/>
      <c r="AS75" s="112"/>
      <c r="AT75" s="111"/>
      <c r="AU75" s="112">
        <f t="shared" si="18"/>
        <v>0</v>
      </c>
      <c r="AV75" s="111"/>
      <c r="AW75" s="112"/>
      <c r="AX75" s="111"/>
      <c r="AY75" s="112">
        <f t="shared" si="19"/>
        <v>0</v>
      </c>
      <c r="AZ75" s="111"/>
      <c r="BA75" s="112">
        <f t="shared" si="20"/>
        <v>0</v>
      </c>
      <c r="BB75" s="111"/>
      <c r="BC75" s="112">
        <f t="shared" si="21"/>
        <v>0</v>
      </c>
      <c r="BD75" s="111"/>
      <c r="BE75" s="112"/>
      <c r="BF75" s="111"/>
      <c r="BG75" s="112"/>
      <c r="BH75" s="111"/>
      <c r="BI75" s="112"/>
      <c r="BJ75" s="5">
        <f t="shared" si="22"/>
        <v>0</v>
      </c>
      <c r="BK75" s="105">
        <f t="shared" si="23"/>
        <v>0</v>
      </c>
      <c r="BL75" s="10">
        <f t="shared" si="24"/>
        <v>2</v>
      </c>
      <c r="BM75" s="5">
        <f t="shared" si="25"/>
        <v>0</v>
      </c>
      <c r="BN75" s="208" t="str">
        <f t="shared" si="26"/>
        <v/>
      </c>
      <c r="BO75" s="208" t="str">
        <f t="shared" si="27"/>
        <v/>
      </c>
      <c r="BP75" s="211"/>
      <c r="BQ75" s="150">
        <f t="shared" si="28"/>
        <v>0</v>
      </c>
      <c r="BR75" s="61">
        <f t="shared" si="29"/>
        <v>0</v>
      </c>
      <c r="BS75" s="131">
        <f t="shared" si="30"/>
        <v>0</v>
      </c>
      <c r="BT75" s="61">
        <f t="shared" si="31"/>
        <v>0</v>
      </c>
      <c r="BU75" s="131">
        <f t="shared" si="32"/>
        <v>0</v>
      </c>
      <c r="BV75" s="61">
        <f t="shared" si="33"/>
        <v>0</v>
      </c>
      <c r="BW75" s="131">
        <f t="shared" si="34"/>
        <v>0</v>
      </c>
      <c r="BX75" s="151">
        <f t="shared" si="35"/>
        <v>0</v>
      </c>
      <c r="BY75" s="83"/>
      <c r="BZ75" s="55"/>
      <c r="CA75" s="55"/>
      <c r="CB75" s="55"/>
      <c r="CC75" s="55"/>
      <c r="CD75" s="12"/>
    </row>
    <row r="76" spans="1:104" ht="12.75" customHeight="1" x14ac:dyDescent="0.2">
      <c r="A76" s="3"/>
      <c r="B76" s="5">
        <f t="shared" si="36"/>
        <v>10</v>
      </c>
      <c r="C76" s="410"/>
      <c r="D76" s="411"/>
      <c r="E76" s="13"/>
      <c r="F76" s="111"/>
      <c r="G76" s="112">
        <f t="shared" si="1"/>
        <v>0</v>
      </c>
      <c r="H76" s="111"/>
      <c r="I76" s="112">
        <f t="shared" si="2"/>
        <v>0</v>
      </c>
      <c r="J76" s="111"/>
      <c r="K76" s="112">
        <f t="shared" si="3"/>
        <v>0</v>
      </c>
      <c r="L76" s="111"/>
      <c r="M76" s="112">
        <f t="shared" si="4"/>
        <v>0</v>
      </c>
      <c r="N76" s="111"/>
      <c r="O76" s="112">
        <f t="shared" si="5"/>
        <v>0</v>
      </c>
      <c r="P76" s="111"/>
      <c r="Q76" s="112">
        <f t="shared" si="6"/>
        <v>0</v>
      </c>
      <c r="R76" s="111"/>
      <c r="S76" s="112">
        <f t="shared" si="7"/>
        <v>0</v>
      </c>
      <c r="T76" s="111"/>
      <c r="U76" s="112">
        <f t="shared" si="8"/>
        <v>0</v>
      </c>
      <c r="V76" s="111"/>
      <c r="W76" s="112">
        <f t="shared" si="9"/>
        <v>0</v>
      </c>
      <c r="X76" s="111"/>
      <c r="Y76" s="112">
        <f t="shared" si="10"/>
        <v>0</v>
      </c>
      <c r="Z76" s="111"/>
      <c r="AA76" s="112">
        <f t="shared" si="11"/>
        <v>0</v>
      </c>
      <c r="AB76" s="111"/>
      <c r="AC76" s="112">
        <f t="shared" si="12"/>
        <v>0</v>
      </c>
      <c r="AD76" s="111"/>
      <c r="AE76" s="112"/>
      <c r="AF76" s="111"/>
      <c r="AG76" s="112">
        <f t="shared" si="13"/>
        <v>0</v>
      </c>
      <c r="AH76" s="111"/>
      <c r="AI76" s="112">
        <f t="shared" si="14"/>
        <v>0</v>
      </c>
      <c r="AJ76" s="111"/>
      <c r="AK76" s="112">
        <f t="shared" si="15"/>
        <v>0</v>
      </c>
      <c r="AL76" s="111"/>
      <c r="AM76" s="112">
        <f t="shared" si="16"/>
        <v>0</v>
      </c>
      <c r="AN76" s="111"/>
      <c r="AO76" s="112"/>
      <c r="AP76" s="111"/>
      <c r="AQ76" s="112">
        <f t="shared" si="17"/>
        <v>0</v>
      </c>
      <c r="AR76" s="111"/>
      <c r="AS76" s="112"/>
      <c r="AT76" s="111"/>
      <c r="AU76" s="112">
        <f t="shared" si="18"/>
        <v>0</v>
      </c>
      <c r="AV76" s="111"/>
      <c r="AW76" s="112"/>
      <c r="AX76" s="111"/>
      <c r="AY76" s="112">
        <f t="shared" si="19"/>
        <v>0</v>
      </c>
      <c r="AZ76" s="111"/>
      <c r="BA76" s="112">
        <f t="shared" si="20"/>
        <v>0</v>
      </c>
      <c r="BB76" s="111"/>
      <c r="BC76" s="112">
        <f t="shared" si="21"/>
        <v>0</v>
      </c>
      <c r="BD76" s="111"/>
      <c r="BE76" s="112"/>
      <c r="BF76" s="111"/>
      <c r="BG76" s="112"/>
      <c r="BH76" s="111"/>
      <c r="BI76" s="112"/>
      <c r="BJ76" s="5">
        <f t="shared" si="22"/>
        <v>0</v>
      </c>
      <c r="BK76" s="105">
        <f t="shared" si="23"/>
        <v>0</v>
      </c>
      <c r="BL76" s="10">
        <f t="shared" si="24"/>
        <v>2</v>
      </c>
      <c r="BM76" s="5">
        <f t="shared" si="25"/>
        <v>0</v>
      </c>
      <c r="BN76" s="208" t="str">
        <f t="shared" si="26"/>
        <v/>
      </c>
      <c r="BO76" s="208" t="str">
        <f t="shared" si="27"/>
        <v/>
      </c>
      <c r="BP76" s="211"/>
      <c r="BQ76" s="150">
        <f t="shared" si="28"/>
        <v>0</v>
      </c>
      <c r="BR76" s="61">
        <f t="shared" si="29"/>
        <v>0</v>
      </c>
      <c r="BS76" s="131">
        <f t="shared" si="30"/>
        <v>0</v>
      </c>
      <c r="BT76" s="61">
        <f t="shared" si="31"/>
        <v>0</v>
      </c>
      <c r="BU76" s="131">
        <f t="shared" si="32"/>
        <v>0</v>
      </c>
      <c r="BV76" s="61">
        <f t="shared" si="33"/>
        <v>0</v>
      </c>
      <c r="BW76" s="131">
        <f t="shared" si="34"/>
        <v>0</v>
      </c>
      <c r="BX76" s="151">
        <f t="shared" si="35"/>
        <v>0</v>
      </c>
      <c r="BY76" s="83"/>
      <c r="BZ76" s="55"/>
      <c r="CA76" s="55"/>
      <c r="CB76" s="55"/>
      <c r="CC76" s="55"/>
      <c r="CD76" s="12"/>
    </row>
    <row r="77" spans="1:104" ht="12.75" customHeight="1" x14ac:dyDescent="0.2">
      <c r="A77" s="3"/>
      <c r="B77" s="5">
        <f t="shared" si="36"/>
        <v>11</v>
      </c>
      <c r="C77" s="410"/>
      <c r="D77" s="411"/>
      <c r="E77" s="13"/>
      <c r="F77" s="111"/>
      <c r="G77" s="112">
        <f t="shared" si="1"/>
        <v>0</v>
      </c>
      <c r="H77" s="111"/>
      <c r="I77" s="112">
        <f t="shared" si="2"/>
        <v>0</v>
      </c>
      <c r="J77" s="111"/>
      <c r="K77" s="112">
        <f t="shared" si="3"/>
        <v>0</v>
      </c>
      <c r="L77" s="111"/>
      <c r="M77" s="112">
        <f t="shared" si="4"/>
        <v>0</v>
      </c>
      <c r="N77" s="111"/>
      <c r="O77" s="112">
        <f t="shared" si="5"/>
        <v>0</v>
      </c>
      <c r="P77" s="111"/>
      <c r="Q77" s="112">
        <f t="shared" si="6"/>
        <v>0</v>
      </c>
      <c r="R77" s="111"/>
      <c r="S77" s="112">
        <f t="shared" si="7"/>
        <v>0</v>
      </c>
      <c r="T77" s="111"/>
      <c r="U77" s="112">
        <f t="shared" si="8"/>
        <v>0</v>
      </c>
      <c r="V77" s="111"/>
      <c r="W77" s="112">
        <f t="shared" si="9"/>
        <v>0</v>
      </c>
      <c r="X77" s="111"/>
      <c r="Y77" s="112">
        <f t="shared" si="10"/>
        <v>0</v>
      </c>
      <c r="Z77" s="111"/>
      <c r="AA77" s="112">
        <f t="shared" si="11"/>
        <v>0</v>
      </c>
      <c r="AB77" s="111"/>
      <c r="AC77" s="112">
        <f t="shared" si="12"/>
        <v>0</v>
      </c>
      <c r="AD77" s="111"/>
      <c r="AE77" s="112"/>
      <c r="AF77" s="111"/>
      <c r="AG77" s="112">
        <f t="shared" si="13"/>
        <v>0</v>
      </c>
      <c r="AH77" s="111"/>
      <c r="AI77" s="112">
        <f t="shared" si="14"/>
        <v>0</v>
      </c>
      <c r="AJ77" s="111"/>
      <c r="AK77" s="112">
        <f t="shared" si="15"/>
        <v>0</v>
      </c>
      <c r="AL77" s="111"/>
      <c r="AM77" s="112">
        <f t="shared" si="16"/>
        <v>0</v>
      </c>
      <c r="AN77" s="111"/>
      <c r="AO77" s="112"/>
      <c r="AP77" s="111"/>
      <c r="AQ77" s="112">
        <f t="shared" si="17"/>
        <v>0</v>
      </c>
      <c r="AR77" s="111"/>
      <c r="AS77" s="112"/>
      <c r="AT77" s="111"/>
      <c r="AU77" s="112">
        <f t="shared" si="18"/>
        <v>0</v>
      </c>
      <c r="AV77" s="111"/>
      <c r="AW77" s="112"/>
      <c r="AX77" s="111"/>
      <c r="AY77" s="112">
        <f t="shared" si="19"/>
        <v>0</v>
      </c>
      <c r="AZ77" s="111"/>
      <c r="BA77" s="112">
        <f t="shared" si="20"/>
        <v>0</v>
      </c>
      <c r="BB77" s="111"/>
      <c r="BC77" s="112">
        <f t="shared" si="21"/>
        <v>0</v>
      </c>
      <c r="BD77" s="111"/>
      <c r="BE77" s="112"/>
      <c r="BF77" s="111"/>
      <c r="BG77" s="112"/>
      <c r="BH77" s="111"/>
      <c r="BI77" s="112"/>
      <c r="BJ77" s="5">
        <f t="shared" si="22"/>
        <v>0</v>
      </c>
      <c r="BK77" s="105">
        <f t="shared" si="23"/>
        <v>0</v>
      </c>
      <c r="BL77" s="10">
        <f t="shared" si="24"/>
        <v>2</v>
      </c>
      <c r="BM77" s="5">
        <f t="shared" si="25"/>
        <v>0</v>
      </c>
      <c r="BN77" s="208" t="str">
        <f t="shared" si="26"/>
        <v/>
      </c>
      <c r="BO77" s="208" t="str">
        <f t="shared" si="27"/>
        <v/>
      </c>
      <c r="BP77" s="211"/>
      <c r="BQ77" s="150">
        <f t="shared" si="28"/>
        <v>0</v>
      </c>
      <c r="BR77" s="61">
        <f t="shared" si="29"/>
        <v>0</v>
      </c>
      <c r="BS77" s="131">
        <f t="shared" si="30"/>
        <v>0</v>
      </c>
      <c r="BT77" s="61">
        <f t="shared" si="31"/>
        <v>0</v>
      </c>
      <c r="BU77" s="131">
        <f t="shared" si="32"/>
        <v>0</v>
      </c>
      <c r="BV77" s="61">
        <f t="shared" si="33"/>
        <v>0</v>
      </c>
      <c r="BW77" s="131">
        <f t="shared" si="34"/>
        <v>0</v>
      </c>
      <c r="BX77" s="151">
        <f t="shared" si="35"/>
        <v>0</v>
      </c>
      <c r="BY77" s="83"/>
      <c r="BZ77" s="55"/>
      <c r="CA77" s="55"/>
      <c r="CB77" s="55"/>
      <c r="CC77" s="55"/>
      <c r="CD77" s="12"/>
    </row>
    <row r="78" spans="1:104" ht="12.75" customHeight="1" x14ac:dyDescent="0.2">
      <c r="A78" s="3"/>
      <c r="B78" s="5">
        <f t="shared" si="36"/>
        <v>12</v>
      </c>
      <c r="C78" s="410"/>
      <c r="D78" s="411"/>
      <c r="E78" s="13"/>
      <c r="F78" s="111"/>
      <c r="G78" s="112">
        <f t="shared" si="1"/>
        <v>0</v>
      </c>
      <c r="H78" s="111"/>
      <c r="I78" s="112">
        <f t="shared" si="2"/>
        <v>0</v>
      </c>
      <c r="J78" s="111"/>
      <c r="K78" s="112">
        <f t="shared" si="3"/>
        <v>0</v>
      </c>
      <c r="L78" s="111"/>
      <c r="M78" s="112">
        <f t="shared" si="4"/>
        <v>0</v>
      </c>
      <c r="N78" s="111"/>
      <c r="O78" s="112">
        <f t="shared" si="5"/>
        <v>0</v>
      </c>
      <c r="P78" s="111"/>
      <c r="Q78" s="112">
        <f t="shared" si="6"/>
        <v>0</v>
      </c>
      <c r="R78" s="111"/>
      <c r="S78" s="112">
        <f t="shared" si="7"/>
        <v>0</v>
      </c>
      <c r="T78" s="111"/>
      <c r="U78" s="112">
        <f t="shared" si="8"/>
        <v>0</v>
      </c>
      <c r="V78" s="111"/>
      <c r="W78" s="112">
        <f t="shared" si="9"/>
        <v>0</v>
      </c>
      <c r="X78" s="111"/>
      <c r="Y78" s="112">
        <f t="shared" si="10"/>
        <v>0</v>
      </c>
      <c r="Z78" s="111"/>
      <c r="AA78" s="112">
        <f t="shared" si="11"/>
        <v>0</v>
      </c>
      <c r="AB78" s="111"/>
      <c r="AC78" s="112">
        <f t="shared" si="12"/>
        <v>0</v>
      </c>
      <c r="AD78" s="111"/>
      <c r="AE78" s="112"/>
      <c r="AF78" s="111"/>
      <c r="AG78" s="112">
        <f t="shared" si="13"/>
        <v>0</v>
      </c>
      <c r="AH78" s="111"/>
      <c r="AI78" s="112">
        <f t="shared" si="14"/>
        <v>0</v>
      </c>
      <c r="AJ78" s="111"/>
      <c r="AK78" s="112">
        <f t="shared" si="15"/>
        <v>0</v>
      </c>
      <c r="AL78" s="111"/>
      <c r="AM78" s="112">
        <f t="shared" si="16"/>
        <v>0</v>
      </c>
      <c r="AN78" s="111"/>
      <c r="AO78" s="112"/>
      <c r="AP78" s="111"/>
      <c r="AQ78" s="112">
        <f t="shared" si="17"/>
        <v>0</v>
      </c>
      <c r="AR78" s="111"/>
      <c r="AS78" s="112"/>
      <c r="AT78" s="111"/>
      <c r="AU78" s="112">
        <f t="shared" si="18"/>
        <v>0</v>
      </c>
      <c r="AV78" s="111"/>
      <c r="AW78" s="112"/>
      <c r="AX78" s="111"/>
      <c r="AY78" s="112">
        <f t="shared" si="19"/>
        <v>0</v>
      </c>
      <c r="AZ78" s="111"/>
      <c r="BA78" s="112">
        <f t="shared" si="20"/>
        <v>0</v>
      </c>
      <c r="BB78" s="111"/>
      <c r="BC78" s="112">
        <f t="shared" si="21"/>
        <v>0</v>
      </c>
      <c r="BD78" s="111"/>
      <c r="BE78" s="112"/>
      <c r="BF78" s="111"/>
      <c r="BG78" s="112"/>
      <c r="BH78" s="111"/>
      <c r="BI78" s="112"/>
      <c r="BJ78" s="5">
        <f t="shared" si="22"/>
        <v>0</v>
      </c>
      <c r="BK78" s="105">
        <f t="shared" si="23"/>
        <v>0</v>
      </c>
      <c r="BL78" s="10">
        <f t="shared" si="24"/>
        <v>2</v>
      </c>
      <c r="BM78" s="5">
        <f t="shared" si="25"/>
        <v>0</v>
      </c>
      <c r="BN78" s="208" t="str">
        <f t="shared" si="26"/>
        <v/>
      </c>
      <c r="BO78" s="208" t="str">
        <f t="shared" si="27"/>
        <v/>
      </c>
      <c r="BP78" s="211"/>
      <c r="BQ78" s="150">
        <f t="shared" si="28"/>
        <v>0</v>
      </c>
      <c r="BR78" s="61">
        <f t="shared" si="29"/>
        <v>0</v>
      </c>
      <c r="BS78" s="131">
        <f t="shared" si="30"/>
        <v>0</v>
      </c>
      <c r="BT78" s="61">
        <f t="shared" si="31"/>
        <v>0</v>
      </c>
      <c r="BU78" s="131">
        <f t="shared" si="32"/>
        <v>0</v>
      </c>
      <c r="BV78" s="61">
        <f t="shared" si="33"/>
        <v>0</v>
      </c>
      <c r="BW78" s="131">
        <f t="shared" si="34"/>
        <v>0</v>
      </c>
      <c r="BX78" s="151">
        <f t="shared" si="35"/>
        <v>0</v>
      </c>
      <c r="BY78" s="83"/>
      <c r="BZ78" s="55"/>
      <c r="CA78" s="55"/>
      <c r="CB78" s="55"/>
      <c r="CC78" s="55"/>
      <c r="CD78" s="12"/>
    </row>
    <row r="79" spans="1:104" ht="12.75" customHeight="1" x14ac:dyDescent="0.2">
      <c r="A79" s="3"/>
      <c r="B79" s="5">
        <f t="shared" si="36"/>
        <v>13</v>
      </c>
      <c r="C79" s="410"/>
      <c r="D79" s="411"/>
      <c r="E79" s="13"/>
      <c r="F79" s="111"/>
      <c r="G79" s="112">
        <f t="shared" si="1"/>
        <v>0</v>
      </c>
      <c r="H79" s="111"/>
      <c r="I79" s="112">
        <f t="shared" si="2"/>
        <v>0</v>
      </c>
      <c r="J79" s="111"/>
      <c r="K79" s="112">
        <f t="shared" si="3"/>
        <v>0</v>
      </c>
      <c r="L79" s="111"/>
      <c r="M79" s="112">
        <f t="shared" si="4"/>
        <v>0</v>
      </c>
      <c r="N79" s="111"/>
      <c r="O79" s="112">
        <f t="shared" si="5"/>
        <v>0</v>
      </c>
      <c r="P79" s="111"/>
      <c r="Q79" s="112">
        <f t="shared" si="6"/>
        <v>0</v>
      </c>
      <c r="R79" s="111"/>
      <c r="S79" s="112">
        <f t="shared" si="7"/>
        <v>0</v>
      </c>
      <c r="T79" s="111"/>
      <c r="U79" s="112">
        <f t="shared" si="8"/>
        <v>0</v>
      </c>
      <c r="V79" s="111"/>
      <c r="W79" s="112">
        <f t="shared" si="9"/>
        <v>0</v>
      </c>
      <c r="X79" s="111"/>
      <c r="Y79" s="112">
        <f t="shared" si="10"/>
        <v>0</v>
      </c>
      <c r="Z79" s="111"/>
      <c r="AA79" s="112">
        <f t="shared" si="11"/>
        <v>0</v>
      </c>
      <c r="AB79" s="111"/>
      <c r="AC79" s="112">
        <f t="shared" si="12"/>
        <v>0</v>
      </c>
      <c r="AD79" s="111"/>
      <c r="AE79" s="112"/>
      <c r="AF79" s="111"/>
      <c r="AG79" s="112">
        <f t="shared" si="13"/>
        <v>0</v>
      </c>
      <c r="AH79" s="111"/>
      <c r="AI79" s="112">
        <f t="shared" si="14"/>
        <v>0</v>
      </c>
      <c r="AJ79" s="111"/>
      <c r="AK79" s="112">
        <f t="shared" si="15"/>
        <v>0</v>
      </c>
      <c r="AL79" s="111"/>
      <c r="AM79" s="112">
        <f t="shared" si="16"/>
        <v>0</v>
      </c>
      <c r="AN79" s="111"/>
      <c r="AO79" s="112"/>
      <c r="AP79" s="111"/>
      <c r="AQ79" s="112">
        <f t="shared" si="17"/>
        <v>0</v>
      </c>
      <c r="AR79" s="111"/>
      <c r="AS79" s="112"/>
      <c r="AT79" s="111"/>
      <c r="AU79" s="112">
        <f t="shared" si="18"/>
        <v>0</v>
      </c>
      <c r="AV79" s="111"/>
      <c r="AW79" s="112"/>
      <c r="AX79" s="111"/>
      <c r="AY79" s="112">
        <f t="shared" si="19"/>
        <v>0</v>
      </c>
      <c r="AZ79" s="111"/>
      <c r="BA79" s="112">
        <f t="shared" si="20"/>
        <v>0</v>
      </c>
      <c r="BB79" s="111"/>
      <c r="BC79" s="112">
        <f t="shared" si="21"/>
        <v>0</v>
      </c>
      <c r="BD79" s="111"/>
      <c r="BE79" s="112"/>
      <c r="BF79" s="111"/>
      <c r="BG79" s="112"/>
      <c r="BH79" s="111"/>
      <c r="BI79" s="112"/>
      <c r="BJ79" s="5">
        <f t="shared" si="22"/>
        <v>0</v>
      </c>
      <c r="BK79" s="105">
        <f t="shared" si="23"/>
        <v>0</v>
      </c>
      <c r="BL79" s="10">
        <f t="shared" si="24"/>
        <v>2</v>
      </c>
      <c r="BM79" s="5">
        <f t="shared" si="25"/>
        <v>0</v>
      </c>
      <c r="BN79" s="208" t="str">
        <f t="shared" si="26"/>
        <v/>
      </c>
      <c r="BO79" s="208" t="str">
        <f t="shared" si="27"/>
        <v/>
      </c>
      <c r="BP79" s="211"/>
      <c r="BQ79" s="150">
        <f t="shared" si="28"/>
        <v>0</v>
      </c>
      <c r="BR79" s="61">
        <f t="shared" si="29"/>
        <v>0</v>
      </c>
      <c r="BS79" s="131">
        <f t="shared" si="30"/>
        <v>0</v>
      </c>
      <c r="BT79" s="61">
        <f t="shared" si="31"/>
        <v>0</v>
      </c>
      <c r="BU79" s="131">
        <f t="shared" si="32"/>
        <v>0</v>
      </c>
      <c r="BV79" s="61">
        <f t="shared" si="33"/>
        <v>0</v>
      </c>
      <c r="BW79" s="131">
        <f t="shared" si="34"/>
        <v>0</v>
      </c>
      <c r="BX79" s="151">
        <f t="shared" si="35"/>
        <v>0</v>
      </c>
      <c r="BY79" s="83"/>
      <c r="BZ79" s="55"/>
      <c r="CA79" s="55"/>
      <c r="CB79" s="55"/>
      <c r="CC79" s="55"/>
      <c r="CD79" s="12"/>
    </row>
    <row r="80" spans="1:104" ht="12.75" customHeight="1" x14ac:dyDescent="0.2">
      <c r="A80" s="3"/>
      <c r="B80" s="5">
        <f t="shared" si="36"/>
        <v>14</v>
      </c>
      <c r="C80" s="410"/>
      <c r="D80" s="411"/>
      <c r="E80" s="13"/>
      <c r="F80" s="111"/>
      <c r="G80" s="112">
        <f t="shared" si="1"/>
        <v>0</v>
      </c>
      <c r="H80" s="111"/>
      <c r="I80" s="112">
        <f t="shared" si="2"/>
        <v>0</v>
      </c>
      <c r="J80" s="111"/>
      <c r="K80" s="112">
        <f t="shared" si="3"/>
        <v>0</v>
      </c>
      <c r="L80" s="111"/>
      <c r="M80" s="112">
        <f t="shared" si="4"/>
        <v>0</v>
      </c>
      <c r="N80" s="111"/>
      <c r="O80" s="112">
        <f t="shared" si="5"/>
        <v>0</v>
      </c>
      <c r="P80" s="111"/>
      <c r="Q80" s="112">
        <f t="shared" si="6"/>
        <v>0</v>
      </c>
      <c r="R80" s="111"/>
      <c r="S80" s="112">
        <f t="shared" si="7"/>
        <v>0</v>
      </c>
      <c r="T80" s="111"/>
      <c r="U80" s="112">
        <f t="shared" si="8"/>
        <v>0</v>
      </c>
      <c r="V80" s="111"/>
      <c r="W80" s="112">
        <f t="shared" si="9"/>
        <v>0</v>
      </c>
      <c r="X80" s="111"/>
      <c r="Y80" s="112">
        <f t="shared" si="10"/>
        <v>0</v>
      </c>
      <c r="Z80" s="111"/>
      <c r="AA80" s="112">
        <f t="shared" si="11"/>
        <v>0</v>
      </c>
      <c r="AB80" s="111"/>
      <c r="AC80" s="112">
        <f t="shared" si="12"/>
        <v>0</v>
      </c>
      <c r="AD80" s="111"/>
      <c r="AE80" s="112"/>
      <c r="AF80" s="111"/>
      <c r="AG80" s="112">
        <f t="shared" si="13"/>
        <v>0</v>
      </c>
      <c r="AH80" s="111"/>
      <c r="AI80" s="112">
        <f t="shared" si="14"/>
        <v>0</v>
      </c>
      <c r="AJ80" s="111"/>
      <c r="AK80" s="112">
        <f t="shared" si="15"/>
        <v>0</v>
      </c>
      <c r="AL80" s="111"/>
      <c r="AM80" s="112">
        <f t="shared" si="16"/>
        <v>0</v>
      </c>
      <c r="AN80" s="111"/>
      <c r="AO80" s="112"/>
      <c r="AP80" s="111"/>
      <c r="AQ80" s="112">
        <f t="shared" si="17"/>
        <v>0</v>
      </c>
      <c r="AR80" s="111"/>
      <c r="AS80" s="112"/>
      <c r="AT80" s="111"/>
      <c r="AU80" s="112">
        <f t="shared" si="18"/>
        <v>0</v>
      </c>
      <c r="AV80" s="111"/>
      <c r="AW80" s="112"/>
      <c r="AX80" s="111"/>
      <c r="AY80" s="112">
        <f t="shared" si="19"/>
        <v>0</v>
      </c>
      <c r="AZ80" s="111"/>
      <c r="BA80" s="112">
        <f t="shared" si="20"/>
        <v>0</v>
      </c>
      <c r="BB80" s="111"/>
      <c r="BC80" s="112">
        <f t="shared" si="21"/>
        <v>0</v>
      </c>
      <c r="BD80" s="111"/>
      <c r="BE80" s="112"/>
      <c r="BF80" s="111"/>
      <c r="BG80" s="112"/>
      <c r="BH80" s="111"/>
      <c r="BI80" s="112"/>
      <c r="BJ80" s="5">
        <f t="shared" si="22"/>
        <v>0</v>
      </c>
      <c r="BK80" s="105">
        <f t="shared" si="23"/>
        <v>0</v>
      </c>
      <c r="BL80" s="10">
        <f t="shared" si="24"/>
        <v>2</v>
      </c>
      <c r="BM80" s="5">
        <f t="shared" si="25"/>
        <v>0</v>
      </c>
      <c r="BN80" s="208" t="str">
        <f t="shared" si="26"/>
        <v/>
      </c>
      <c r="BO80" s="208" t="str">
        <f t="shared" si="27"/>
        <v/>
      </c>
      <c r="BP80" s="211"/>
      <c r="BQ80" s="150">
        <f t="shared" si="28"/>
        <v>0</v>
      </c>
      <c r="BR80" s="61">
        <f t="shared" si="29"/>
        <v>0</v>
      </c>
      <c r="BS80" s="131">
        <f t="shared" si="30"/>
        <v>0</v>
      </c>
      <c r="BT80" s="61">
        <f t="shared" si="31"/>
        <v>0</v>
      </c>
      <c r="BU80" s="131">
        <f t="shared" si="32"/>
        <v>0</v>
      </c>
      <c r="BV80" s="61">
        <f t="shared" si="33"/>
        <v>0</v>
      </c>
      <c r="BW80" s="131">
        <f t="shared" si="34"/>
        <v>0</v>
      </c>
      <c r="BX80" s="151">
        <f t="shared" si="35"/>
        <v>0</v>
      </c>
      <c r="BY80" s="83"/>
      <c r="BZ80" s="55"/>
      <c r="CA80" s="55"/>
      <c r="CB80" s="55"/>
      <c r="CC80" s="55"/>
      <c r="CD80" s="12"/>
    </row>
    <row r="81" spans="1:102" ht="12.75" customHeight="1" x14ac:dyDescent="0.2">
      <c r="A81" s="3"/>
      <c r="B81" s="5">
        <f t="shared" si="36"/>
        <v>15</v>
      </c>
      <c r="C81" s="410"/>
      <c r="D81" s="411"/>
      <c r="E81" s="13"/>
      <c r="F81" s="111"/>
      <c r="G81" s="112">
        <f t="shared" si="1"/>
        <v>0</v>
      </c>
      <c r="H81" s="111"/>
      <c r="I81" s="112">
        <f t="shared" si="2"/>
        <v>0</v>
      </c>
      <c r="J81" s="111"/>
      <c r="K81" s="112">
        <f t="shared" si="3"/>
        <v>0</v>
      </c>
      <c r="L81" s="111"/>
      <c r="M81" s="112">
        <f t="shared" si="4"/>
        <v>0</v>
      </c>
      <c r="N81" s="111"/>
      <c r="O81" s="112">
        <f t="shared" si="5"/>
        <v>0</v>
      </c>
      <c r="P81" s="111"/>
      <c r="Q81" s="112">
        <f t="shared" si="6"/>
        <v>0</v>
      </c>
      <c r="R81" s="111"/>
      <c r="S81" s="112">
        <f t="shared" si="7"/>
        <v>0</v>
      </c>
      <c r="T81" s="111"/>
      <c r="U81" s="112">
        <f t="shared" si="8"/>
        <v>0</v>
      </c>
      <c r="V81" s="111"/>
      <c r="W81" s="112">
        <f t="shared" si="9"/>
        <v>0</v>
      </c>
      <c r="X81" s="111"/>
      <c r="Y81" s="112">
        <f t="shared" si="10"/>
        <v>0</v>
      </c>
      <c r="Z81" s="111"/>
      <c r="AA81" s="112">
        <f t="shared" si="11"/>
        <v>0</v>
      </c>
      <c r="AB81" s="111"/>
      <c r="AC81" s="112">
        <f t="shared" si="12"/>
        <v>0</v>
      </c>
      <c r="AD81" s="111"/>
      <c r="AE81" s="112"/>
      <c r="AF81" s="111"/>
      <c r="AG81" s="112">
        <f t="shared" si="13"/>
        <v>0</v>
      </c>
      <c r="AH81" s="111"/>
      <c r="AI81" s="112">
        <f t="shared" si="14"/>
        <v>0</v>
      </c>
      <c r="AJ81" s="111"/>
      <c r="AK81" s="112">
        <f t="shared" si="15"/>
        <v>0</v>
      </c>
      <c r="AL81" s="111"/>
      <c r="AM81" s="112">
        <f t="shared" si="16"/>
        <v>0</v>
      </c>
      <c r="AN81" s="111"/>
      <c r="AO81" s="112"/>
      <c r="AP81" s="111"/>
      <c r="AQ81" s="112">
        <f t="shared" si="17"/>
        <v>0</v>
      </c>
      <c r="AR81" s="111"/>
      <c r="AS81" s="112"/>
      <c r="AT81" s="111"/>
      <c r="AU81" s="112">
        <f t="shared" si="18"/>
        <v>0</v>
      </c>
      <c r="AV81" s="111"/>
      <c r="AW81" s="112"/>
      <c r="AX81" s="111"/>
      <c r="AY81" s="112">
        <f t="shared" si="19"/>
        <v>0</v>
      </c>
      <c r="AZ81" s="111"/>
      <c r="BA81" s="112">
        <f t="shared" si="20"/>
        <v>0</v>
      </c>
      <c r="BB81" s="111"/>
      <c r="BC81" s="112">
        <f t="shared" si="21"/>
        <v>0</v>
      </c>
      <c r="BD81" s="111"/>
      <c r="BE81" s="112"/>
      <c r="BF81" s="111"/>
      <c r="BG81" s="112"/>
      <c r="BH81" s="111"/>
      <c r="BI81" s="112"/>
      <c r="BJ81" s="5">
        <f t="shared" si="22"/>
        <v>0</v>
      </c>
      <c r="BK81" s="105">
        <f t="shared" si="23"/>
        <v>0</v>
      </c>
      <c r="BL81" s="10">
        <f t="shared" si="24"/>
        <v>2</v>
      </c>
      <c r="BM81" s="5">
        <f t="shared" si="25"/>
        <v>0</v>
      </c>
      <c r="BN81" s="208" t="str">
        <f t="shared" si="26"/>
        <v/>
      </c>
      <c r="BO81" s="208" t="str">
        <f t="shared" si="27"/>
        <v/>
      </c>
      <c r="BP81" s="211"/>
      <c r="BQ81" s="150">
        <f t="shared" si="28"/>
        <v>0</v>
      </c>
      <c r="BR81" s="61">
        <f t="shared" si="29"/>
        <v>0</v>
      </c>
      <c r="BS81" s="131">
        <f t="shared" si="30"/>
        <v>0</v>
      </c>
      <c r="BT81" s="61">
        <f t="shared" si="31"/>
        <v>0</v>
      </c>
      <c r="BU81" s="131">
        <f t="shared" si="32"/>
        <v>0</v>
      </c>
      <c r="BV81" s="61">
        <f t="shared" si="33"/>
        <v>0</v>
      </c>
      <c r="BW81" s="131">
        <f t="shared" si="34"/>
        <v>0</v>
      </c>
      <c r="BX81" s="151">
        <f t="shared" si="35"/>
        <v>0</v>
      </c>
      <c r="BY81" s="83"/>
      <c r="BZ81" s="55"/>
      <c r="CA81" s="55"/>
      <c r="CB81" s="55"/>
      <c r="CC81" s="55"/>
      <c r="CD81" s="12"/>
      <c r="CT81" s="56"/>
      <c r="CU81" s="413"/>
      <c r="CV81" s="413"/>
      <c r="CW81" s="413"/>
    </row>
    <row r="82" spans="1:102" ht="12.75" customHeight="1" x14ac:dyDescent="0.2">
      <c r="A82" s="3"/>
      <c r="B82" s="5">
        <f t="shared" si="36"/>
        <v>16</v>
      </c>
      <c r="C82" s="410"/>
      <c r="D82" s="411"/>
      <c r="E82" s="13"/>
      <c r="F82" s="111"/>
      <c r="G82" s="112">
        <f t="shared" si="1"/>
        <v>0</v>
      </c>
      <c r="H82" s="111"/>
      <c r="I82" s="112">
        <f t="shared" si="2"/>
        <v>0</v>
      </c>
      <c r="J82" s="111"/>
      <c r="K82" s="112">
        <f t="shared" si="3"/>
        <v>0</v>
      </c>
      <c r="L82" s="111"/>
      <c r="M82" s="112">
        <f t="shared" si="4"/>
        <v>0</v>
      </c>
      <c r="N82" s="111"/>
      <c r="O82" s="112">
        <f t="shared" si="5"/>
        <v>0</v>
      </c>
      <c r="P82" s="111"/>
      <c r="Q82" s="112">
        <f t="shared" si="6"/>
        <v>0</v>
      </c>
      <c r="R82" s="111"/>
      <c r="S82" s="112">
        <f t="shared" si="7"/>
        <v>0</v>
      </c>
      <c r="T82" s="111"/>
      <c r="U82" s="112">
        <f t="shared" si="8"/>
        <v>0</v>
      </c>
      <c r="V82" s="111"/>
      <c r="W82" s="112">
        <f t="shared" si="9"/>
        <v>0</v>
      </c>
      <c r="X82" s="111"/>
      <c r="Y82" s="112">
        <f t="shared" si="10"/>
        <v>0</v>
      </c>
      <c r="Z82" s="111"/>
      <c r="AA82" s="112">
        <f t="shared" si="11"/>
        <v>0</v>
      </c>
      <c r="AB82" s="111"/>
      <c r="AC82" s="112">
        <f t="shared" si="12"/>
        <v>0</v>
      </c>
      <c r="AD82" s="111"/>
      <c r="AE82" s="112"/>
      <c r="AF82" s="111"/>
      <c r="AG82" s="112">
        <f t="shared" si="13"/>
        <v>0</v>
      </c>
      <c r="AH82" s="111"/>
      <c r="AI82" s="112">
        <f t="shared" si="14"/>
        <v>0</v>
      </c>
      <c r="AJ82" s="111"/>
      <c r="AK82" s="112">
        <f t="shared" si="15"/>
        <v>0</v>
      </c>
      <c r="AL82" s="111"/>
      <c r="AM82" s="112">
        <f t="shared" si="16"/>
        <v>0</v>
      </c>
      <c r="AN82" s="111"/>
      <c r="AO82" s="112"/>
      <c r="AP82" s="111"/>
      <c r="AQ82" s="112">
        <f t="shared" si="17"/>
        <v>0</v>
      </c>
      <c r="AR82" s="111"/>
      <c r="AS82" s="112"/>
      <c r="AT82" s="111"/>
      <c r="AU82" s="112">
        <f t="shared" si="18"/>
        <v>0</v>
      </c>
      <c r="AV82" s="111"/>
      <c r="AW82" s="112"/>
      <c r="AX82" s="111"/>
      <c r="AY82" s="112">
        <f t="shared" si="19"/>
        <v>0</v>
      </c>
      <c r="AZ82" s="111"/>
      <c r="BA82" s="112">
        <f t="shared" si="20"/>
        <v>0</v>
      </c>
      <c r="BB82" s="111"/>
      <c r="BC82" s="112">
        <f t="shared" si="21"/>
        <v>0</v>
      </c>
      <c r="BD82" s="111"/>
      <c r="BE82" s="112"/>
      <c r="BF82" s="111"/>
      <c r="BG82" s="112"/>
      <c r="BH82" s="111"/>
      <c r="BI82" s="112"/>
      <c r="BJ82" s="5">
        <f t="shared" si="22"/>
        <v>0</v>
      </c>
      <c r="BK82" s="105">
        <f t="shared" si="23"/>
        <v>0</v>
      </c>
      <c r="BL82" s="10">
        <f t="shared" si="24"/>
        <v>2</v>
      </c>
      <c r="BM82" s="5">
        <f t="shared" si="25"/>
        <v>0</v>
      </c>
      <c r="BN82" s="208" t="str">
        <f t="shared" si="26"/>
        <v/>
      </c>
      <c r="BO82" s="208" t="str">
        <f t="shared" si="27"/>
        <v/>
      </c>
      <c r="BP82" s="211"/>
      <c r="BQ82" s="150">
        <f t="shared" si="28"/>
        <v>0</v>
      </c>
      <c r="BR82" s="61">
        <f t="shared" si="29"/>
        <v>0</v>
      </c>
      <c r="BS82" s="131">
        <f t="shared" si="30"/>
        <v>0</v>
      </c>
      <c r="BT82" s="61">
        <f t="shared" si="31"/>
        <v>0</v>
      </c>
      <c r="BU82" s="131">
        <f t="shared" si="32"/>
        <v>0</v>
      </c>
      <c r="BV82" s="61">
        <f t="shared" si="33"/>
        <v>0</v>
      </c>
      <c r="BW82" s="131">
        <f t="shared" si="34"/>
        <v>0</v>
      </c>
      <c r="BX82" s="151">
        <f t="shared" si="35"/>
        <v>0</v>
      </c>
      <c r="BY82" s="83"/>
      <c r="BZ82" s="55"/>
      <c r="CA82" s="55"/>
      <c r="CB82" s="55"/>
      <c r="CC82" s="55"/>
      <c r="CD82" s="12"/>
      <c r="CT82" s="56"/>
      <c r="CU82" s="413"/>
      <c r="CV82" s="413"/>
      <c r="CW82" s="413"/>
    </row>
    <row r="83" spans="1:102" ht="12.75" customHeight="1" x14ac:dyDescent="0.2">
      <c r="A83" s="3"/>
      <c r="B83" s="5">
        <f t="shared" si="36"/>
        <v>17</v>
      </c>
      <c r="C83" s="410"/>
      <c r="D83" s="411"/>
      <c r="E83" s="13"/>
      <c r="F83" s="111"/>
      <c r="G83" s="112">
        <f t="shared" si="1"/>
        <v>0</v>
      </c>
      <c r="H83" s="111"/>
      <c r="I83" s="112">
        <f t="shared" si="2"/>
        <v>0</v>
      </c>
      <c r="J83" s="111"/>
      <c r="K83" s="112">
        <f t="shared" si="3"/>
        <v>0</v>
      </c>
      <c r="L83" s="111"/>
      <c r="M83" s="112">
        <f t="shared" si="4"/>
        <v>0</v>
      </c>
      <c r="N83" s="111"/>
      <c r="O83" s="112">
        <f t="shared" si="5"/>
        <v>0</v>
      </c>
      <c r="P83" s="111"/>
      <c r="Q83" s="112">
        <f t="shared" si="6"/>
        <v>0</v>
      </c>
      <c r="R83" s="111"/>
      <c r="S83" s="112">
        <f t="shared" si="7"/>
        <v>0</v>
      </c>
      <c r="T83" s="111"/>
      <c r="U83" s="112">
        <f t="shared" si="8"/>
        <v>0</v>
      </c>
      <c r="V83" s="111"/>
      <c r="W83" s="112">
        <f t="shared" si="9"/>
        <v>0</v>
      </c>
      <c r="X83" s="111"/>
      <c r="Y83" s="112">
        <f t="shared" si="10"/>
        <v>0</v>
      </c>
      <c r="Z83" s="111"/>
      <c r="AA83" s="112">
        <f t="shared" si="11"/>
        <v>0</v>
      </c>
      <c r="AB83" s="111"/>
      <c r="AC83" s="112">
        <f t="shared" si="12"/>
        <v>0</v>
      </c>
      <c r="AD83" s="111"/>
      <c r="AE83" s="112"/>
      <c r="AF83" s="111"/>
      <c r="AG83" s="112">
        <f t="shared" si="13"/>
        <v>0</v>
      </c>
      <c r="AH83" s="111"/>
      <c r="AI83" s="112">
        <f t="shared" si="14"/>
        <v>0</v>
      </c>
      <c r="AJ83" s="111"/>
      <c r="AK83" s="112">
        <f t="shared" si="15"/>
        <v>0</v>
      </c>
      <c r="AL83" s="111"/>
      <c r="AM83" s="112">
        <f t="shared" si="16"/>
        <v>0</v>
      </c>
      <c r="AN83" s="111"/>
      <c r="AO83" s="112"/>
      <c r="AP83" s="111"/>
      <c r="AQ83" s="112">
        <f t="shared" si="17"/>
        <v>0</v>
      </c>
      <c r="AR83" s="111"/>
      <c r="AS83" s="112"/>
      <c r="AT83" s="111"/>
      <c r="AU83" s="112">
        <f t="shared" si="18"/>
        <v>0</v>
      </c>
      <c r="AV83" s="111"/>
      <c r="AW83" s="112"/>
      <c r="AX83" s="111"/>
      <c r="AY83" s="112">
        <f t="shared" si="19"/>
        <v>0</v>
      </c>
      <c r="AZ83" s="111"/>
      <c r="BA83" s="112">
        <f t="shared" si="20"/>
        <v>0</v>
      </c>
      <c r="BB83" s="111"/>
      <c r="BC83" s="112">
        <f t="shared" si="21"/>
        <v>0</v>
      </c>
      <c r="BD83" s="111"/>
      <c r="BE83" s="112"/>
      <c r="BF83" s="111"/>
      <c r="BG83" s="112"/>
      <c r="BH83" s="111"/>
      <c r="BI83" s="112"/>
      <c r="BJ83" s="5">
        <f t="shared" si="22"/>
        <v>0</v>
      </c>
      <c r="BK83" s="105">
        <f t="shared" si="23"/>
        <v>0</v>
      </c>
      <c r="BL83" s="10">
        <f t="shared" si="24"/>
        <v>2</v>
      </c>
      <c r="BM83" s="5">
        <f t="shared" si="25"/>
        <v>0</v>
      </c>
      <c r="BN83" s="208" t="str">
        <f t="shared" si="26"/>
        <v/>
      </c>
      <c r="BO83" s="208" t="str">
        <f t="shared" si="27"/>
        <v/>
      </c>
      <c r="BP83" s="211"/>
      <c r="BQ83" s="150">
        <f t="shared" si="28"/>
        <v>0</v>
      </c>
      <c r="BR83" s="61">
        <f t="shared" si="29"/>
        <v>0</v>
      </c>
      <c r="BS83" s="131">
        <f t="shared" si="30"/>
        <v>0</v>
      </c>
      <c r="BT83" s="61">
        <f t="shared" si="31"/>
        <v>0</v>
      </c>
      <c r="BU83" s="131">
        <f t="shared" si="32"/>
        <v>0</v>
      </c>
      <c r="BV83" s="61">
        <f t="shared" si="33"/>
        <v>0</v>
      </c>
      <c r="BW83" s="131">
        <f t="shared" si="34"/>
        <v>0</v>
      </c>
      <c r="BX83" s="151">
        <f t="shared" si="35"/>
        <v>0</v>
      </c>
      <c r="BY83" s="83"/>
      <c r="BZ83" s="55"/>
      <c r="CA83" s="55"/>
      <c r="CB83" s="55"/>
      <c r="CC83" s="55"/>
      <c r="CD83" s="12"/>
      <c r="CT83" s="56"/>
      <c r="CU83" s="413"/>
      <c r="CV83" s="413"/>
      <c r="CW83" s="413"/>
    </row>
    <row r="84" spans="1:102" ht="12.75" customHeight="1" x14ac:dyDescent="0.2">
      <c r="A84" s="3"/>
      <c r="B84" s="5">
        <f t="shared" si="36"/>
        <v>18</v>
      </c>
      <c r="C84" s="410"/>
      <c r="D84" s="411"/>
      <c r="E84" s="13"/>
      <c r="F84" s="111"/>
      <c r="G84" s="112">
        <f t="shared" si="1"/>
        <v>0</v>
      </c>
      <c r="H84" s="111"/>
      <c r="I84" s="112">
        <f t="shared" si="2"/>
        <v>0</v>
      </c>
      <c r="J84" s="111"/>
      <c r="K84" s="112">
        <f t="shared" si="3"/>
        <v>0</v>
      </c>
      <c r="L84" s="111"/>
      <c r="M84" s="112">
        <f t="shared" si="4"/>
        <v>0</v>
      </c>
      <c r="N84" s="111"/>
      <c r="O84" s="112">
        <f t="shared" si="5"/>
        <v>0</v>
      </c>
      <c r="P84" s="111"/>
      <c r="Q84" s="112">
        <f t="shared" si="6"/>
        <v>0</v>
      </c>
      <c r="R84" s="111"/>
      <c r="S84" s="112">
        <f t="shared" si="7"/>
        <v>0</v>
      </c>
      <c r="T84" s="111"/>
      <c r="U84" s="112">
        <f t="shared" si="8"/>
        <v>0</v>
      </c>
      <c r="V84" s="111"/>
      <c r="W84" s="112">
        <f t="shared" si="9"/>
        <v>0</v>
      </c>
      <c r="X84" s="111"/>
      <c r="Y84" s="112">
        <f t="shared" si="10"/>
        <v>0</v>
      </c>
      <c r="Z84" s="111"/>
      <c r="AA84" s="112">
        <f t="shared" si="11"/>
        <v>0</v>
      </c>
      <c r="AB84" s="111"/>
      <c r="AC84" s="112">
        <f t="shared" si="12"/>
        <v>0</v>
      </c>
      <c r="AD84" s="111"/>
      <c r="AE84" s="112"/>
      <c r="AF84" s="111"/>
      <c r="AG84" s="112">
        <f t="shared" si="13"/>
        <v>0</v>
      </c>
      <c r="AH84" s="111"/>
      <c r="AI84" s="112">
        <f t="shared" si="14"/>
        <v>0</v>
      </c>
      <c r="AJ84" s="111"/>
      <c r="AK84" s="112">
        <f t="shared" si="15"/>
        <v>0</v>
      </c>
      <c r="AL84" s="111"/>
      <c r="AM84" s="112">
        <f t="shared" si="16"/>
        <v>0</v>
      </c>
      <c r="AN84" s="111"/>
      <c r="AO84" s="112"/>
      <c r="AP84" s="111"/>
      <c r="AQ84" s="112">
        <f t="shared" si="17"/>
        <v>0</v>
      </c>
      <c r="AR84" s="111"/>
      <c r="AS84" s="112"/>
      <c r="AT84" s="111"/>
      <c r="AU84" s="112">
        <f t="shared" si="18"/>
        <v>0</v>
      </c>
      <c r="AV84" s="111"/>
      <c r="AW84" s="112"/>
      <c r="AX84" s="111"/>
      <c r="AY84" s="112">
        <f t="shared" si="19"/>
        <v>0</v>
      </c>
      <c r="AZ84" s="111"/>
      <c r="BA84" s="112">
        <f t="shared" si="20"/>
        <v>0</v>
      </c>
      <c r="BB84" s="111"/>
      <c r="BC84" s="112">
        <f t="shared" si="21"/>
        <v>0</v>
      </c>
      <c r="BD84" s="111"/>
      <c r="BE84" s="112"/>
      <c r="BF84" s="111"/>
      <c r="BG84" s="112"/>
      <c r="BH84" s="111"/>
      <c r="BI84" s="112"/>
      <c r="BJ84" s="5">
        <f t="shared" si="22"/>
        <v>0</v>
      </c>
      <c r="BK84" s="105">
        <f t="shared" si="23"/>
        <v>0</v>
      </c>
      <c r="BL84" s="10">
        <f t="shared" si="24"/>
        <v>2</v>
      </c>
      <c r="BM84" s="5">
        <f t="shared" si="25"/>
        <v>0</v>
      </c>
      <c r="BN84" s="208" t="str">
        <f t="shared" si="26"/>
        <v/>
      </c>
      <c r="BO84" s="208" t="str">
        <f t="shared" si="27"/>
        <v/>
      </c>
      <c r="BP84" s="211"/>
      <c r="BQ84" s="150">
        <f t="shared" si="28"/>
        <v>0</v>
      </c>
      <c r="BR84" s="61">
        <f t="shared" si="29"/>
        <v>0</v>
      </c>
      <c r="BS84" s="131">
        <f t="shared" si="30"/>
        <v>0</v>
      </c>
      <c r="BT84" s="61">
        <f t="shared" si="31"/>
        <v>0</v>
      </c>
      <c r="BU84" s="131">
        <f t="shared" si="32"/>
        <v>0</v>
      </c>
      <c r="BV84" s="61">
        <f t="shared" si="33"/>
        <v>0</v>
      </c>
      <c r="BW84" s="131">
        <f t="shared" si="34"/>
        <v>0</v>
      </c>
      <c r="BX84" s="151">
        <f t="shared" si="35"/>
        <v>0</v>
      </c>
      <c r="BY84" s="83"/>
      <c r="BZ84" s="55"/>
      <c r="CA84" s="55"/>
      <c r="CB84" s="55"/>
      <c r="CC84" s="55"/>
      <c r="CD84" s="12"/>
      <c r="CT84" s="56"/>
      <c r="CU84" s="413"/>
      <c r="CV84" s="413"/>
      <c r="CW84" s="413"/>
    </row>
    <row r="85" spans="1:102" ht="12.75" customHeight="1" x14ac:dyDescent="0.2">
      <c r="A85" s="3"/>
      <c r="B85" s="5">
        <f t="shared" si="36"/>
        <v>19</v>
      </c>
      <c r="C85" s="410"/>
      <c r="D85" s="411"/>
      <c r="E85" s="13"/>
      <c r="F85" s="111"/>
      <c r="G85" s="112">
        <f t="shared" si="1"/>
        <v>0</v>
      </c>
      <c r="H85" s="111"/>
      <c r="I85" s="112">
        <f t="shared" si="2"/>
        <v>0</v>
      </c>
      <c r="J85" s="111"/>
      <c r="K85" s="112">
        <f t="shared" si="3"/>
        <v>0</v>
      </c>
      <c r="L85" s="111"/>
      <c r="M85" s="112">
        <f t="shared" si="4"/>
        <v>0</v>
      </c>
      <c r="N85" s="111"/>
      <c r="O85" s="112">
        <f t="shared" si="5"/>
        <v>0</v>
      </c>
      <c r="P85" s="111"/>
      <c r="Q85" s="112">
        <f t="shared" si="6"/>
        <v>0</v>
      </c>
      <c r="R85" s="111"/>
      <c r="S85" s="112">
        <f t="shared" si="7"/>
        <v>0</v>
      </c>
      <c r="T85" s="111"/>
      <c r="U85" s="112">
        <f t="shared" si="8"/>
        <v>0</v>
      </c>
      <c r="V85" s="111"/>
      <c r="W85" s="112">
        <f t="shared" si="9"/>
        <v>0</v>
      </c>
      <c r="X85" s="111"/>
      <c r="Y85" s="112">
        <f t="shared" si="10"/>
        <v>0</v>
      </c>
      <c r="Z85" s="111"/>
      <c r="AA85" s="112">
        <f t="shared" si="11"/>
        <v>0</v>
      </c>
      <c r="AB85" s="111"/>
      <c r="AC85" s="112">
        <f t="shared" si="12"/>
        <v>0</v>
      </c>
      <c r="AD85" s="111"/>
      <c r="AE85" s="112"/>
      <c r="AF85" s="111"/>
      <c r="AG85" s="112">
        <f t="shared" si="13"/>
        <v>0</v>
      </c>
      <c r="AH85" s="111"/>
      <c r="AI85" s="112">
        <f t="shared" si="14"/>
        <v>0</v>
      </c>
      <c r="AJ85" s="111"/>
      <c r="AK85" s="112">
        <f t="shared" si="15"/>
        <v>0</v>
      </c>
      <c r="AL85" s="111"/>
      <c r="AM85" s="112">
        <f t="shared" si="16"/>
        <v>0</v>
      </c>
      <c r="AN85" s="111"/>
      <c r="AO85" s="112"/>
      <c r="AP85" s="111"/>
      <c r="AQ85" s="112">
        <f t="shared" si="17"/>
        <v>0</v>
      </c>
      <c r="AR85" s="111"/>
      <c r="AS85" s="112"/>
      <c r="AT85" s="111"/>
      <c r="AU85" s="112">
        <f t="shared" si="18"/>
        <v>0</v>
      </c>
      <c r="AV85" s="111"/>
      <c r="AW85" s="112"/>
      <c r="AX85" s="111"/>
      <c r="AY85" s="112">
        <f t="shared" si="19"/>
        <v>0</v>
      </c>
      <c r="AZ85" s="111"/>
      <c r="BA85" s="112">
        <f t="shared" si="20"/>
        <v>0</v>
      </c>
      <c r="BB85" s="111"/>
      <c r="BC85" s="112">
        <f t="shared" si="21"/>
        <v>0</v>
      </c>
      <c r="BD85" s="111"/>
      <c r="BE85" s="112"/>
      <c r="BF85" s="111"/>
      <c r="BG85" s="112"/>
      <c r="BH85" s="111"/>
      <c r="BI85" s="112"/>
      <c r="BJ85" s="5">
        <f t="shared" si="22"/>
        <v>0</v>
      </c>
      <c r="BK85" s="105">
        <f t="shared" si="23"/>
        <v>0</v>
      </c>
      <c r="BL85" s="10">
        <f t="shared" si="24"/>
        <v>2</v>
      </c>
      <c r="BM85" s="5">
        <f t="shared" si="25"/>
        <v>0</v>
      </c>
      <c r="BN85" s="208" t="str">
        <f t="shared" si="26"/>
        <v/>
      </c>
      <c r="BO85" s="208" t="str">
        <f t="shared" si="27"/>
        <v/>
      </c>
      <c r="BP85" s="211"/>
      <c r="BQ85" s="150">
        <f t="shared" si="28"/>
        <v>0</v>
      </c>
      <c r="BR85" s="61">
        <f t="shared" si="29"/>
        <v>0</v>
      </c>
      <c r="BS85" s="131">
        <f t="shared" si="30"/>
        <v>0</v>
      </c>
      <c r="BT85" s="61">
        <f t="shared" si="31"/>
        <v>0</v>
      </c>
      <c r="BU85" s="131">
        <f t="shared" si="32"/>
        <v>0</v>
      </c>
      <c r="BV85" s="61">
        <f t="shared" si="33"/>
        <v>0</v>
      </c>
      <c r="BW85" s="131">
        <f t="shared" si="34"/>
        <v>0</v>
      </c>
      <c r="BX85" s="151">
        <f t="shared" si="35"/>
        <v>0</v>
      </c>
      <c r="BY85" s="83"/>
      <c r="BZ85" s="55"/>
      <c r="CA85" s="55"/>
      <c r="CB85" s="55"/>
      <c r="CC85" s="55"/>
      <c r="CD85" s="12"/>
      <c r="CT85" s="56"/>
      <c r="CU85" s="413"/>
      <c r="CV85" s="413"/>
      <c r="CW85" s="413"/>
    </row>
    <row r="86" spans="1:102" ht="12.75" customHeight="1" x14ac:dyDescent="0.2">
      <c r="A86" s="3"/>
      <c r="B86" s="5">
        <f t="shared" si="36"/>
        <v>20</v>
      </c>
      <c r="C86" s="410"/>
      <c r="D86" s="411"/>
      <c r="E86" s="13"/>
      <c r="F86" s="111"/>
      <c r="G86" s="112">
        <f t="shared" si="1"/>
        <v>0</v>
      </c>
      <c r="H86" s="111"/>
      <c r="I86" s="112">
        <f t="shared" si="2"/>
        <v>0</v>
      </c>
      <c r="J86" s="111"/>
      <c r="K86" s="112">
        <f t="shared" si="3"/>
        <v>0</v>
      </c>
      <c r="L86" s="111"/>
      <c r="M86" s="112">
        <f t="shared" si="4"/>
        <v>0</v>
      </c>
      <c r="N86" s="111"/>
      <c r="O86" s="112">
        <f t="shared" si="5"/>
        <v>0</v>
      </c>
      <c r="P86" s="111"/>
      <c r="Q86" s="112">
        <f t="shared" si="6"/>
        <v>0</v>
      </c>
      <c r="R86" s="111"/>
      <c r="S86" s="112">
        <f t="shared" si="7"/>
        <v>0</v>
      </c>
      <c r="T86" s="111"/>
      <c r="U86" s="112">
        <f t="shared" si="8"/>
        <v>0</v>
      </c>
      <c r="V86" s="111"/>
      <c r="W86" s="112">
        <f t="shared" si="9"/>
        <v>0</v>
      </c>
      <c r="X86" s="111"/>
      <c r="Y86" s="112">
        <f t="shared" si="10"/>
        <v>0</v>
      </c>
      <c r="Z86" s="111"/>
      <c r="AA86" s="112">
        <f t="shared" si="11"/>
        <v>0</v>
      </c>
      <c r="AB86" s="111"/>
      <c r="AC86" s="112">
        <f t="shared" si="12"/>
        <v>0</v>
      </c>
      <c r="AD86" s="111"/>
      <c r="AE86" s="112"/>
      <c r="AF86" s="111"/>
      <c r="AG86" s="112">
        <f t="shared" si="13"/>
        <v>0</v>
      </c>
      <c r="AH86" s="111"/>
      <c r="AI86" s="112">
        <f t="shared" si="14"/>
        <v>0</v>
      </c>
      <c r="AJ86" s="111"/>
      <c r="AK86" s="112">
        <f t="shared" si="15"/>
        <v>0</v>
      </c>
      <c r="AL86" s="111"/>
      <c r="AM86" s="112">
        <f t="shared" si="16"/>
        <v>0</v>
      </c>
      <c r="AN86" s="111"/>
      <c r="AO86" s="112"/>
      <c r="AP86" s="111"/>
      <c r="AQ86" s="112">
        <f t="shared" si="17"/>
        <v>0</v>
      </c>
      <c r="AR86" s="111"/>
      <c r="AS86" s="112"/>
      <c r="AT86" s="111"/>
      <c r="AU86" s="112">
        <f t="shared" si="18"/>
        <v>0</v>
      </c>
      <c r="AV86" s="111"/>
      <c r="AW86" s="112"/>
      <c r="AX86" s="111"/>
      <c r="AY86" s="112">
        <f t="shared" si="19"/>
        <v>0</v>
      </c>
      <c r="AZ86" s="111"/>
      <c r="BA86" s="112">
        <f t="shared" si="20"/>
        <v>0</v>
      </c>
      <c r="BB86" s="111"/>
      <c r="BC86" s="112">
        <f t="shared" si="21"/>
        <v>0</v>
      </c>
      <c r="BD86" s="111"/>
      <c r="BE86" s="112"/>
      <c r="BF86" s="111"/>
      <c r="BG86" s="112"/>
      <c r="BH86" s="111"/>
      <c r="BI86" s="112"/>
      <c r="BJ86" s="5">
        <f t="shared" si="22"/>
        <v>0</v>
      </c>
      <c r="BK86" s="105">
        <f t="shared" si="23"/>
        <v>0</v>
      </c>
      <c r="BL86" s="10">
        <f t="shared" si="24"/>
        <v>2</v>
      </c>
      <c r="BM86" s="5">
        <f t="shared" si="25"/>
        <v>0</v>
      </c>
      <c r="BN86" s="208" t="str">
        <f t="shared" si="26"/>
        <v/>
      </c>
      <c r="BO86" s="208" t="str">
        <f t="shared" si="27"/>
        <v/>
      </c>
      <c r="BP86" s="211"/>
      <c r="BQ86" s="150">
        <f t="shared" si="28"/>
        <v>0</v>
      </c>
      <c r="BR86" s="61">
        <f t="shared" si="29"/>
        <v>0</v>
      </c>
      <c r="BS86" s="131">
        <f t="shared" si="30"/>
        <v>0</v>
      </c>
      <c r="BT86" s="61">
        <f t="shared" si="31"/>
        <v>0</v>
      </c>
      <c r="BU86" s="131">
        <f t="shared" si="32"/>
        <v>0</v>
      </c>
      <c r="BV86" s="61">
        <f t="shared" si="33"/>
        <v>0</v>
      </c>
      <c r="BW86" s="131">
        <f t="shared" si="34"/>
        <v>0</v>
      </c>
      <c r="BX86" s="151">
        <f t="shared" si="35"/>
        <v>0</v>
      </c>
      <c r="BY86" s="83"/>
      <c r="BZ86" s="55"/>
      <c r="CA86" s="55"/>
      <c r="CB86" s="55"/>
      <c r="CC86" s="55"/>
      <c r="CD86" s="12"/>
      <c r="CT86" s="56"/>
      <c r="CU86" s="413"/>
      <c r="CV86" s="413"/>
      <c r="CW86" s="413"/>
    </row>
    <row r="87" spans="1:102" ht="12.75" customHeight="1" x14ac:dyDescent="0.2">
      <c r="A87" s="3"/>
      <c r="B87" s="5">
        <f t="shared" si="36"/>
        <v>21</v>
      </c>
      <c r="C87" s="410"/>
      <c r="D87" s="411"/>
      <c r="E87" s="13"/>
      <c r="F87" s="111"/>
      <c r="G87" s="112">
        <f t="shared" si="1"/>
        <v>0</v>
      </c>
      <c r="H87" s="111"/>
      <c r="I87" s="112">
        <f t="shared" si="2"/>
        <v>0</v>
      </c>
      <c r="J87" s="111"/>
      <c r="K87" s="112">
        <f t="shared" si="3"/>
        <v>0</v>
      </c>
      <c r="L87" s="111"/>
      <c r="M87" s="112">
        <f t="shared" si="4"/>
        <v>0</v>
      </c>
      <c r="N87" s="111"/>
      <c r="O87" s="112">
        <f t="shared" si="5"/>
        <v>0</v>
      </c>
      <c r="P87" s="111"/>
      <c r="Q87" s="112">
        <f t="shared" si="6"/>
        <v>0</v>
      </c>
      <c r="R87" s="111"/>
      <c r="S87" s="112">
        <f t="shared" si="7"/>
        <v>0</v>
      </c>
      <c r="T87" s="111"/>
      <c r="U87" s="112">
        <f t="shared" si="8"/>
        <v>0</v>
      </c>
      <c r="V87" s="111"/>
      <c r="W87" s="112">
        <f t="shared" si="9"/>
        <v>0</v>
      </c>
      <c r="X87" s="111"/>
      <c r="Y87" s="112">
        <f t="shared" si="10"/>
        <v>0</v>
      </c>
      <c r="Z87" s="111"/>
      <c r="AA87" s="112">
        <f t="shared" si="11"/>
        <v>0</v>
      </c>
      <c r="AB87" s="111"/>
      <c r="AC87" s="112">
        <f t="shared" si="12"/>
        <v>0</v>
      </c>
      <c r="AD87" s="111"/>
      <c r="AE87" s="112"/>
      <c r="AF87" s="111"/>
      <c r="AG87" s="112">
        <f t="shared" si="13"/>
        <v>0</v>
      </c>
      <c r="AH87" s="111"/>
      <c r="AI87" s="112">
        <f t="shared" si="14"/>
        <v>0</v>
      </c>
      <c r="AJ87" s="111"/>
      <c r="AK87" s="112">
        <f t="shared" si="15"/>
        <v>0</v>
      </c>
      <c r="AL87" s="111"/>
      <c r="AM87" s="112">
        <f t="shared" si="16"/>
        <v>0</v>
      </c>
      <c r="AN87" s="111"/>
      <c r="AO87" s="112"/>
      <c r="AP87" s="111"/>
      <c r="AQ87" s="112">
        <f t="shared" si="17"/>
        <v>0</v>
      </c>
      <c r="AR87" s="111"/>
      <c r="AS87" s="112"/>
      <c r="AT87" s="111"/>
      <c r="AU87" s="112">
        <f t="shared" si="18"/>
        <v>0</v>
      </c>
      <c r="AV87" s="111"/>
      <c r="AW87" s="112"/>
      <c r="AX87" s="111"/>
      <c r="AY87" s="112">
        <f t="shared" si="19"/>
        <v>0</v>
      </c>
      <c r="AZ87" s="111"/>
      <c r="BA87" s="112">
        <f t="shared" si="20"/>
        <v>0</v>
      </c>
      <c r="BB87" s="111"/>
      <c r="BC87" s="112">
        <f t="shared" si="21"/>
        <v>0</v>
      </c>
      <c r="BD87" s="111"/>
      <c r="BE87" s="112"/>
      <c r="BF87" s="111"/>
      <c r="BG87" s="112"/>
      <c r="BH87" s="111"/>
      <c r="BI87" s="112"/>
      <c r="BJ87" s="5">
        <f t="shared" si="22"/>
        <v>0</v>
      </c>
      <c r="BK87" s="105">
        <f t="shared" si="23"/>
        <v>0</v>
      </c>
      <c r="BL87" s="10">
        <f t="shared" si="24"/>
        <v>2</v>
      </c>
      <c r="BM87" s="5">
        <f t="shared" si="25"/>
        <v>0</v>
      </c>
      <c r="BN87" s="208" t="str">
        <f t="shared" si="26"/>
        <v/>
      </c>
      <c r="BO87" s="208" t="str">
        <f t="shared" si="27"/>
        <v/>
      </c>
      <c r="BP87" s="211"/>
      <c r="BQ87" s="150">
        <f t="shared" si="28"/>
        <v>0</v>
      </c>
      <c r="BR87" s="61">
        <f t="shared" si="29"/>
        <v>0</v>
      </c>
      <c r="BS87" s="131">
        <f t="shared" si="30"/>
        <v>0</v>
      </c>
      <c r="BT87" s="61">
        <f t="shared" si="31"/>
        <v>0</v>
      </c>
      <c r="BU87" s="131">
        <f t="shared" si="32"/>
        <v>0</v>
      </c>
      <c r="BV87" s="61">
        <f t="shared" si="33"/>
        <v>0</v>
      </c>
      <c r="BW87" s="131">
        <f t="shared" si="34"/>
        <v>0</v>
      </c>
      <c r="BX87" s="151">
        <f t="shared" si="35"/>
        <v>0</v>
      </c>
      <c r="BY87" s="83"/>
      <c r="BZ87" s="55"/>
      <c r="CA87" s="55"/>
      <c r="CB87" s="55"/>
      <c r="CC87" s="55"/>
      <c r="CD87" s="12"/>
      <c r="CT87" s="52"/>
      <c r="CU87" s="413"/>
      <c r="CV87" s="413"/>
      <c r="CW87" s="413"/>
    </row>
    <row r="88" spans="1:102" ht="12.75" customHeight="1" x14ac:dyDescent="0.2">
      <c r="A88" s="3"/>
      <c r="B88" s="5">
        <f t="shared" si="36"/>
        <v>22</v>
      </c>
      <c r="C88" s="410"/>
      <c r="D88" s="411"/>
      <c r="E88" s="13"/>
      <c r="F88" s="111"/>
      <c r="G88" s="112">
        <f t="shared" si="1"/>
        <v>0</v>
      </c>
      <c r="H88" s="111"/>
      <c r="I88" s="112">
        <f t="shared" si="2"/>
        <v>0</v>
      </c>
      <c r="J88" s="111"/>
      <c r="K88" s="112">
        <f t="shared" si="3"/>
        <v>0</v>
      </c>
      <c r="L88" s="111"/>
      <c r="M88" s="112">
        <f t="shared" si="4"/>
        <v>0</v>
      </c>
      <c r="N88" s="111"/>
      <c r="O88" s="112">
        <f t="shared" si="5"/>
        <v>0</v>
      </c>
      <c r="P88" s="111"/>
      <c r="Q88" s="112">
        <f t="shared" si="6"/>
        <v>0</v>
      </c>
      <c r="R88" s="111"/>
      <c r="S88" s="112">
        <f t="shared" si="7"/>
        <v>0</v>
      </c>
      <c r="T88" s="111"/>
      <c r="U88" s="112">
        <f t="shared" si="8"/>
        <v>0</v>
      </c>
      <c r="V88" s="111"/>
      <c r="W88" s="112">
        <f t="shared" si="9"/>
        <v>0</v>
      </c>
      <c r="X88" s="111"/>
      <c r="Y88" s="112">
        <f t="shared" si="10"/>
        <v>0</v>
      </c>
      <c r="Z88" s="111"/>
      <c r="AA88" s="112">
        <f t="shared" si="11"/>
        <v>0</v>
      </c>
      <c r="AB88" s="111"/>
      <c r="AC88" s="112">
        <f t="shared" si="12"/>
        <v>0</v>
      </c>
      <c r="AD88" s="111"/>
      <c r="AE88" s="112"/>
      <c r="AF88" s="111"/>
      <c r="AG88" s="112">
        <f t="shared" si="13"/>
        <v>0</v>
      </c>
      <c r="AH88" s="111"/>
      <c r="AI88" s="112">
        <f t="shared" si="14"/>
        <v>0</v>
      </c>
      <c r="AJ88" s="111"/>
      <c r="AK88" s="112">
        <f t="shared" si="15"/>
        <v>0</v>
      </c>
      <c r="AL88" s="111"/>
      <c r="AM88" s="112">
        <f t="shared" si="16"/>
        <v>0</v>
      </c>
      <c r="AN88" s="111"/>
      <c r="AO88" s="112"/>
      <c r="AP88" s="111"/>
      <c r="AQ88" s="112">
        <f t="shared" si="17"/>
        <v>0</v>
      </c>
      <c r="AR88" s="111"/>
      <c r="AS88" s="112"/>
      <c r="AT88" s="111"/>
      <c r="AU88" s="112">
        <f t="shared" si="18"/>
        <v>0</v>
      </c>
      <c r="AV88" s="111"/>
      <c r="AW88" s="112"/>
      <c r="AX88" s="111"/>
      <c r="AY88" s="112">
        <f t="shared" si="19"/>
        <v>0</v>
      </c>
      <c r="AZ88" s="111"/>
      <c r="BA88" s="112">
        <f t="shared" si="20"/>
        <v>0</v>
      </c>
      <c r="BB88" s="111"/>
      <c r="BC88" s="112">
        <f t="shared" si="21"/>
        <v>0</v>
      </c>
      <c r="BD88" s="111"/>
      <c r="BE88" s="112"/>
      <c r="BF88" s="111"/>
      <c r="BG88" s="112"/>
      <c r="BH88" s="111"/>
      <c r="BI88" s="112"/>
      <c r="BJ88" s="5">
        <f t="shared" si="22"/>
        <v>0</v>
      </c>
      <c r="BK88" s="105">
        <f t="shared" si="23"/>
        <v>0</v>
      </c>
      <c r="BL88" s="10">
        <f t="shared" si="24"/>
        <v>2</v>
      </c>
      <c r="BM88" s="5">
        <f t="shared" si="25"/>
        <v>0</v>
      </c>
      <c r="BN88" s="208" t="str">
        <f t="shared" si="26"/>
        <v/>
      </c>
      <c r="BO88" s="208" t="str">
        <f t="shared" si="27"/>
        <v/>
      </c>
      <c r="BP88" s="211"/>
      <c r="BQ88" s="150">
        <f t="shared" si="28"/>
        <v>0</v>
      </c>
      <c r="BR88" s="61">
        <f t="shared" si="29"/>
        <v>0</v>
      </c>
      <c r="BS88" s="131">
        <f t="shared" si="30"/>
        <v>0</v>
      </c>
      <c r="BT88" s="61">
        <f t="shared" si="31"/>
        <v>0</v>
      </c>
      <c r="BU88" s="131">
        <f t="shared" si="32"/>
        <v>0</v>
      </c>
      <c r="BV88" s="61">
        <f t="shared" si="33"/>
        <v>0</v>
      </c>
      <c r="BW88" s="131">
        <f t="shared" si="34"/>
        <v>0</v>
      </c>
      <c r="BX88" s="151">
        <f t="shared" si="35"/>
        <v>0</v>
      </c>
      <c r="BY88" s="83"/>
      <c r="BZ88" s="55"/>
      <c r="CA88" s="55"/>
      <c r="CB88" s="55"/>
      <c r="CC88" s="55"/>
      <c r="CD88" s="12"/>
    </row>
    <row r="89" spans="1:102" ht="12.75" customHeight="1" x14ac:dyDescent="0.2">
      <c r="A89" s="3"/>
      <c r="B89" s="5">
        <f t="shared" si="36"/>
        <v>23</v>
      </c>
      <c r="C89" s="410"/>
      <c r="D89" s="411"/>
      <c r="E89" s="13"/>
      <c r="F89" s="111"/>
      <c r="G89" s="112">
        <f t="shared" si="1"/>
        <v>0</v>
      </c>
      <c r="H89" s="111"/>
      <c r="I89" s="112">
        <f t="shared" si="2"/>
        <v>0</v>
      </c>
      <c r="J89" s="111"/>
      <c r="K89" s="112">
        <f t="shared" si="3"/>
        <v>0</v>
      </c>
      <c r="L89" s="111"/>
      <c r="M89" s="112">
        <f t="shared" si="4"/>
        <v>0</v>
      </c>
      <c r="N89" s="111"/>
      <c r="O89" s="112">
        <f t="shared" si="5"/>
        <v>0</v>
      </c>
      <c r="P89" s="111"/>
      <c r="Q89" s="112">
        <f t="shared" si="6"/>
        <v>0</v>
      </c>
      <c r="R89" s="111"/>
      <c r="S89" s="112">
        <f t="shared" si="7"/>
        <v>0</v>
      </c>
      <c r="T89" s="111"/>
      <c r="U89" s="112">
        <f t="shared" si="8"/>
        <v>0</v>
      </c>
      <c r="V89" s="111"/>
      <c r="W89" s="112">
        <f t="shared" si="9"/>
        <v>0</v>
      </c>
      <c r="X89" s="111"/>
      <c r="Y89" s="112">
        <f t="shared" si="10"/>
        <v>0</v>
      </c>
      <c r="Z89" s="111"/>
      <c r="AA89" s="112">
        <f t="shared" si="11"/>
        <v>0</v>
      </c>
      <c r="AB89" s="111"/>
      <c r="AC89" s="112">
        <f t="shared" si="12"/>
        <v>0</v>
      </c>
      <c r="AD89" s="111"/>
      <c r="AE89" s="112"/>
      <c r="AF89" s="111"/>
      <c r="AG89" s="112">
        <f t="shared" si="13"/>
        <v>0</v>
      </c>
      <c r="AH89" s="111"/>
      <c r="AI89" s="112">
        <f t="shared" si="14"/>
        <v>0</v>
      </c>
      <c r="AJ89" s="111"/>
      <c r="AK89" s="112">
        <f t="shared" si="15"/>
        <v>0</v>
      </c>
      <c r="AL89" s="111"/>
      <c r="AM89" s="112">
        <f t="shared" si="16"/>
        <v>0</v>
      </c>
      <c r="AN89" s="111"/>
      <c r="AO89" s="112"/>
      <c r="AP89" s="111"/>
      <c r="AQ89" s="112">
        <f t="shared" si="17"/>
        <v>0</v>
      </c>
      <c r="AR89" s="111"/>
      <c r="AS89" s="112"/>
      <c r="AT89" s="111"/>
      <c r="AU89" s="112">
        <f t="shared" si="18"/>
        <v>0</v>
      </c>
      <c r="AV89" s="111"/>
      <c r="AW89" s="112"/>
      <c r="AX89" s="111"/>
      <c r="AY89" s="112">
        <f t="shared" si="19"/>
        <v>0</v>
      </c>
      <c r="AZ89" s="111"/>
      <c r="BA89" s="112">
        <f t="shared" si="20"/>
        <v>0</v>
      </c>
      <c r="BB89" s="111"/>
      <c r="BC89" s="112">
        <f t="shared" si="21"/>
        <v>0</v>
      </c>
      <c r="BD89" s="111"/>
      <c r="BE89" s="112"/>
      <c r="BF89" s="111"/>
      <c r="BG89" s="112"/>
      <c r="BH89" s="111"/>
      <c r="BI89" s="112"/>
      <c r="BJ89" s="5">
        <f t="shared" si="22"/>
        <v>0</v>
      </c>
      <c r="BK89" s="105">
        <f t="shared" si="23"/>
        <v>0</v>
      </c>
      <c r="BL89" s="10">
        <f t="shared" si="24"/>
        <v>2</v>
      </c>
      <c r="BM89" s="5">
        <f t="shared" si="25"/>
        <v>0</v>
      </c>
      <c r="BN89" s="208" t="str">
        <f t="shared" si="26"/>
        <v/>
      </c>
      <c r="BO89" s="208" t="str">
        <f t="shared" si="27"/>
        <v/>
      </c>
      <c r="BP89" s="211"/>
      <c r="BQ89" s="150">
        <f t="shared" si="28"/>
        <v>0</v>
      </c>
      <c r="BR89" s="61">
        <f t="shared" si="29"/>
        <v>0</v>
      </c>
      <c r="BS89" s="131">
        <f t="shared" si="30"/>
        <v>0</v>
      </c>
      <c r="BT89" s="61">
        <f t="shared" si="31"/>
        <v>0</v>
      </c>
      <c r="BU89" s="131">
        <f t="shared" si="32"/>
        <v>0</v>
      </c>
      <c r="BV89" s="61">
        <f t="shared" si="33"/>
        <v>0</v>
      </c>
      <c r="BW89" s="131">
        <f t="shared" si="34"/>
        <v>0</v>
      </c>
      <c r="BX89" s="151">
        <f t="shared" si="35"/>
        <v>0</v>
      </c>
      <c r="BY89" s="83"/>
      <c r="BZ89" s="55"/>
      <c r="CA89" s="55"/>
      <c r="CB89" s="55"/>
      <c r="CC89" s="55"/>
      <c r="CD89" s="12"/>
    </row>
    <row r="90" spans="1:102" ht="12.75" customHeight="1" x14ac:dyDescent="0.2">
      <c r="A90" s="3"/>
      <c r="B90" s="5">
        <f t="shared" si="36"/>
        <v>24</v>
      </c>
      <c r="C90" s="410"/>
      <c r="D90" s="411"/>
      <c r="E90" s="13"/>
      <c r="F90" s="111"/>
      <c r="G90" s="112">
        <f t="shared" si="1"/>
        <v>0</v>
      </c>
      <c r="H90" s="111"/>
      <c r="I90" s="112">
        <f t="shared" si="2"/>
        <v>0</v>
      </c>
      <c r="J90" s="111"/>
      <c r="K90" s="112">
        <f t="shared" si="3"/>
        <v>0</v>
      </c>
      <c r="L90" s="111"/>
      <c r="M90" s="112">
        <f t="shared" si="4"/>
        <v>0</v>
      </c>
      <c r="N90" s="111"/>
      <c r="O90" s="112">
        <f t="shared" si="5"/>
        <v>0</v>
      </c>
      <c r="P90" s="111"/>
      <c r="Q90" s="112">
        <f t="shared" si="6"/>
        <v>0</v>
      </c>
      <c r="R90" s="111"/>
      <c r="S90" s="112">
        <f t="shared" si="7"/>
        <v>0</v>
      </c>
      <c r="T90" s="111"/>
      <c r="U90" s="112">
        <f t="shared" si="8"/>
        <v>0</v>
      </c>
      <c r="V90" s="111"/>
      <c r="W90" s="112">
        <f t="shared" si="9"/>
        <v>0</v>
      </c>
      <c r="X90" s="111"/>
      <c r="Y90" s="112">
        <f t="shared" si="10"/>
        <v>0</v>
      </c>
      <c r="Z90" s="111"/>
      <c r="AA90" s="112">
        <f t="shared" si="11"/>
        <v>0</v>
      </c>
      <c r="AB90" s="111"/>
      <c r="AC90" s="112">
        <f t="shared" si="12"/>
        <v>0</v>
      </c>
      <c r="AD90" s="111"/>
      <c r="AE90" s="112"/>
      <c r="AF90" s="111"/>
      <c r="AG90" s="112">
        <f t="shared" si="13"/>
        <v>0</v>
      </c>
      <c r="AH90" s="111"/>
      <c r="AI90" s="112">
        <f t="shared" si="14"/>
        <v>0</v>
      </c>
      <c r="AJ90" s="111"/>
      <c r="AK90" s="112">
        <f t="shared" si="15"/>
        <v>0</v>
      </c>
      <c r="AL90" s="111"/>
      <c r="AM90" s="112">
        <f t="shared" si="16"/>
        <v>0</v>
      </c>
      <c r="AN90" s="111"/>
      <c r="AO90" s="112"/>
      <c r="AP90" s="111"/>
      <c r="AQ90" s="112">
        <f t="shared" si="17"/>
        <v>0</v>
      </c>
      <c r="AR90" s="111"/>
      <c r="AS90" s="112"/>
      <c r="AT90" s="111"/>
      <c r="AU90" s="112">
        <f t="shared" si="18"/>
        <v>0</v>
      </c>
      <c r="AV90" s="111"/>
      <c r="AW90" s="112"/>
      <c r="AX90" s="111"/>
      <c r="AY90" s="112">
        <f t="shared" si="19"/>
        <v>0</v>
      </c>
      <c r="AZ90" s="111"/>
      <c r="BA90" s="112">
        <f t="shared" si="20"/>
        <v>0</v>
      </c>
      <c r="BB90" s="111"/>
      <c r="BC90" s="112">
        <f t="shared" si="21"/>
        <v>0</v>
      </c>
      <c r="BD90" s="111"/>
      <c r="BE90" s="112"/>
      <c r="BF90" s="111"/>
      <c r="BG90" s="112"/>
      <c r="BH90" s="111"/>
      <c r="BI90" s="112"/>
      <c r="BJ90" s="5">
        <f t="shared" si="22"/>
        <v>0</v>
      </c>
      <c r="BK90" s="105">
        <f t="shared" si="23"/>
        <v>0</v>
      </c>
      <c r="BL90" s="10">
        <f t="shared" si="24"/>
        <v>2</v>
      </c>
      <c r="BM90" s="5">
        <f t="shared" si="25"/>
        <v>0</v>
      </c>
      <c r="BN90" s="208" t="str">
        <f t="shared" si="26"/>
        <v/>
      </c>
      <c r="BO90" s="208" t="str">
        <f t="shared" si="27"/>
        <v/>
      </c>
      <c r="BP90" s="211"/>
      <c r="BQ90" s="150">
        <f t="shared" si="28"/>
        <v>0</v>
      </c>
      <c r="BR90" s="61">
        <f t="shared" si="29"/>
        <v>0</v>
      </c>
      <c r="BS90" s="131">
        <f t="shared" si="30"/>
        <v>0</v>
      </c>
      <c r="BT90" s="61">
        <f t="shared" si="31"/>
        <v>0</v>
      </c>
      <c r="BU90" s="131">
        <f t="shared" si="32"/>
        <v>0</v>
      </c>
      <c r="BV90" s="61">
        <f t="shared" si="33"/>
        <v>0</v>
      </c>
      <c r="BW90" s="131">
        <f t="shared" si="34"/>
        <v>0</v>
      </c>
      <c r="BX90" s="151">
        <f t="shared" si="35"/>
        <v>0</v>
      </c>
      <c r="BY90" s="83"/>
      <c r="BZ90" s="55"/>
      <c r="CA90" s="55"/>
      <c r="CB90" s="55"/>
      <c r="CC90" s="55"/>
      <c r="CD90" s="12"/>
    </row>
    <row r="91" spans="1:102" ht="12.75" customHeight="1" x14ac:dyDescent="0.2">
      <c r="A91" s="3"/>
      <c r="B91" s="5">
        <f t="shared" si="36"/>
        <v>25</v>
      </c>
      <c r="C91" s="410"/>
      <c r="D91" s="411"/>
      <c r="E91" s="13"/>
      <c r="F91" s="111"/>
      <c r="G91" s="112">
        <f t="shared" si="1"/>
        <v>0</v>
      </c>
      <c r="H91" s="111"/>
      <c r="I91" s="112">
        <f t="shared" si="2"/>
        <v>0</v>
      </c>
      <c r="J91" s="111"/>
      <c r="K91" s="112">
        <f t="shared" si="3"/>
        <v>0</v>
      </c>
      <c r="L91" s="111"/>
      <c r="M91" s="112">
        <f t="shared" si="4"/>
        <v>0</v>
      </c>
      <c r="N91" s="111"/>
      <c r="O91" s="112">
        <f t="shared" si="5"/>
        <v>0</v>
      </c>
      <c r="P91" s="111"/>
      <c r="Q91" s="112">
        <f t="shared" si="6"/>
        <v>0</v>
      </c>
      <c r="R91" s="111"/>
      <c r="S91" s="112">
        <f t="shared" si="7"/>
        <v>0</v>
      </c>
      <c r="T91" s="111"/>
      <c r="U91" s="112">
        <f t="shared" si="8"/>
        <v>0</v>
      </c>
      <c r="V91" s="111"/>
      <c r="W91" s="112">
        <f t="shared" si="9"/>
        <v>0</v>
      </c>
      <c r="X91" s="111"/>
      <c r="Y91" s="112">
        <f t="shared" si="10"/>
        <v>0</v>
      </c>
      <c r="Z91" s="111"/>
      <c r="AA91" s="112">
        <f t="shared" si="11"/>
        <v>0</v>
      </c>
      <c r="AB91" s="111"/>
      <c r="AC91" s="112">
        <f t="shared" si="12"/>
        <v>0</v>
      </c>
      <c r="AD91" s="111"/>
      <c r="AE91" s="112"/>
      <c r="AF91" s="111"/>
      <c r="AG91" s="112">
        <f t="shared" si="13"/>
        <v>0</v>
      </c>
      <c r="AH91" s="111"/>
      <c r="AI91" s="112">
        <f t="shared" si="14"/>
        <v>0</v>
      </c>
      <c r="AJ91" s="111"/>
      <c r="AK91" s="112">
        <f t="shared" si="15"/>
        <v>0</v>
      </c>
      <c r="AL91" s="111"/>
      <c r="AM91" s="112">
        <f t="shared" si="16"/>
        <v>0</v>
      </c>
      <c r="AN91" s="111"/>
      <c r="AO91" s="112"/>
      <c r="AP91" s="111"/>
      <c r="AQ91" s="112">
        <f t="shared" si="17"/>
        <v>0</v>
      </c>
      <c r="AR91" s="111"/>
      <c r="AS91" s="112"/>
      <c r="AT91" s="111"/>
      <c r="AU91" s="112">
        <f t="shared" si="18"/>
        <v>0</v>
      </c>
      <c r="AV91" s="111"/>
      <c r="AW91" s="112"/>
      <c r="AX91" s="111"/>
      <c r="AY91" s="112">
        <f t="shared" si="19"/>
        <v>0</v>
      </c>
      <c r="AZ91" s="111"/>
      <c r="BA91" s="112">
        <f t="shared" si="20"/>
        <v>0</v>
      </c>
      <c r="BB91" s="111"/>
      <c r="BC91" s="112">
        <f t="shared" si="21"/>
        <v>0</v>
      </c>
      <c r="BD91" s="111"/>
      <c r="BE91" s="112"/>
      <c r="BF91" s="111"/>
      <c r="BG91" s="112"/>
      <c r="BH91" s="111"/>
      <c r="BI91" s="112"/>
      <c r="BJ91" s="5">
        <f t="shared" si="22"/>
        <v>0</v>
      </c>
      <c r="BK91" s="105">
        <f t="shared" si="23"/>
        <v>0</v>
      </c>
      <c r="BL91" s="10">
        <f t="shared" si="24"/>
        <v>2</v>
      </c>
      <c r="BM91" s="5">
        <f t="shared" si="25"/>
        <v>0</v>
      </c>
      <c r="BN91" s="208" t="str">
        <f t="shared" si="26"/>
        <v/>
      </c>
      <c r="BO91" s="208" t="str">
        <f t="shared" si="27"/>
        <v/>
      </c>
      <c r="BP91" s="211"/>
      <c r="BQ91" s="150">
        <f t="shared" si="28"/>
        <v>0</v>
      </c>
      <c r="BR91" s="61">
        <f t="shared" si="29"/>
        <v>0</v>
      </c>
      <c r="BS91" s="131">
        <f t="shared" si="30"/>
        <v>0</v>
      </c>
      <c r="BT91" s="61">
        <f t="shared" si="31"/>
        <v>0</v>
      </c>
      <c r="BU91" s="131">
        <f t="shared" si="32"/>
        <v>0</v>
      </c>
      <c r="BV91" s="61">
        <f t="shared" si="33"/>
        <v>0</v>
      </c>
      <c r="BW91" s="131">
        <f t="shared" si="34"/>
        <v>0</v>
      </c>
      <c r="BX91" s="151">
        <f t="shared" si="35"/>
        <v>0</v>
      </c>
      <c r="BY91" s="83"/>
      <c r="BZ91" s="55"/>
      <c r="CA91" s="55"/>
      <c r="CB91" s="55"/>
      <c r="CC91" s="55"/>
      <c r="CD91" s="12"/>
    </row>
    <row r="92" spans="1:102" ht="12.75" customHeight="1" x14ac:dyDescent="0.2">
      <c r="A92" s="3"/>
      <c r="B92" s="5">
        <f t="shared" si="36"/>
        <v>26</v>
      </c>
      <c r="C92" s="410"/>
      <c r="D92" s="411"/>
      <c r="E92" s="13"/>
      <c r="F92" s="111"/>
      <c r="G92" s="112">
        <f t="shared" si="1"/>
        <v>0</v>
      </c>
      <c r="H92" s="111"/>
      <c r="I92" s="112">
        <f t="shared" si="2"/>
        <v>0</v>
      </c>
      <c r="J92" s="111"/>
      <c r="K92" s="112">
        <f t="shared" si="3"/>
        <v>0</v>
      </c>
      <c r="L92" s="111"/>
      <c r="M92" s="112">
        <f t="shared" si="4"/>
        <v>0</v>
      </c>
      <c r="N92" s="111"/>
      <c r="O92" s="112">
        <f t="shared" si="5"/>
        <v>0</v>
      </c>
      <c r="P92" s="111"/>
      <c r="Q92" s="112">
        <f t="shared" si="6"/>
        <v>0</v>
      </c>
      <c r="R92" s="111"/>
      <c r="S92" s="112">
        <f t="shared" si="7"/>
        <v>0</v>
      </c>
      <c r="T92" s="111"/>
      <c r="U92" s="112">
        <f t="shared" si="8"/>
        <v>0</v>
      </c>
      <c r="V92" s="111"/>
      <c r="W92" s="112">
        <f t="shared" si="9"/>
        <v>0</v>
      </c>
      <c r="X92" s="111"/>
      <c r="Y92" s="112">
        <f t="shared" si="10"/>
        <v>0</v>
      </c>
      <c r="Z92" s="111"/>
      <c r="AA92" s="112">
        <f t="shared" si="11"/>
        <v>0</v>
      </c>
      <c r="AB92" s="111"/>
      <c r="AC92" s="112">
        <f t="shared" si="12"/>
        <v>0</v>
      </c>
      <c r="AD92" s="111"/>
      <c r="AE92" s="112"/>
      <c r="AF92" s="111"/>
      <c r="AG92" s="112">
        <f t="shared" si="13"/>
        <v>0</v>
      </c>
      <c r="AH92" s="111"/>
      <c r="AI92" s="112">
        <f t="shared" si="14"/>
        <v>0</v>
      </c>
      <c r="AJ92" s="111"/>
      <c r="AK92" s="112">
        <f t="shared" si="15"/>
        <v>0</v>
      </c>
      <c r="AL92" s="111"/>
      <c r="AM92" s="112">
        <f t="shared" si="16"/>
        <v>0</v>
      </c>
      <c r="AN92" s="111"/>
      <c r="AO92" s="112"/>
      <c r="AP92" s="111"/>
      <c r="AQ92" s="112">
        <f t="shared" si="17"/>
        <v>0</v>
      </c>
      <c r="AR92" s="111"/>
      <c r="AS92" s="112"/>
      <c r="AT92" s="111"/>
      <c r="AU92" s="112">
        <f t="shared" si="18"/>
        <v>0</v>
      </c>
      <c r="AV92" s="111"/>
      <c r="AW92" s="112"/>
      <c r="AX92" s="111"/>
      <c r="AY92" s="112">
        <f t="shared" si="19"/>
        <v>0</v>
      </c>
      <c r="AZ92" s="111"/>
      <c r="BA92" s="112">
        <f t="shared" si="20"/>
        <v>0</v>
      </c>
      <c r="BB92" s="111"/>
      <c r="BC92" s="112">
        <f t="shared" si="21"/>
        <v>0</v>
      </c>
      <c r="BD92" s="111"/>
      <c r="BE92" s="112"/>
      <c r="BF92" s="111"/>
      <c r="BG92" s="112"/>
      <c r="BH92" s="111"/>
      <c r="BI92" s="112"/>
      <c r="BJ92" s="5">
        <f t="shared" si="22"/>
        <v>0</v>
      </c>
      <c r="BK92" s="105">
        <f t="shared" si="23"/>
        <v>0</v>
      </c>
      <c r="BL92" s="10">
        <f t="shared" si="24"/>
        <v>2</v>
      </c>
      <c r="BM92" s="5">
        <f t="shared" si="25"/>
        <v>0</v>
      </c>
      <c r="BN92" s="208" t="str">
        <f t="shared" si="26"/>
        <v/>
      </c>
      <c r="BO92" s="208" t="str">
        <f t="shared" si="27"/>
        <v/>
      </c>
      <c r="BP92" s="211"/>
      <c r="BQ92" s="150">
        <f t="shared" si="28"/>
        <v>0</v>
      </c>
      <c r="BR92" s="61">
        <f t="shared" si="29"/>
        <v>0</v>
      </c>
      <c r="BS92" s="131">
        <f t="shared" si="30"/>
        <v>0</v>
      </c>
      <c r="BT92" s="61">
        <f t="shared" si="31"/>
        <v>0</v>
      </c>
      <c r="BU92" s="131">
        <f t="shared" si="32"/>
        <v>0</v>
      </c>
      <c r="BV92" s="61">
        <f t="shared" si="33"/>
        <v>0</v>
      </c>
      <c r="BW92" s="131">
        <f t="shared" si="34"/>
        <v>0</v>
      </c>
      <c r="BX92" s="151">
        <f t="shared" si="35"/>
        <v>0</v>
      </c>
      <c r="BY92" s="83"/>
      <c r="BZ92" s="55"/>
      <c r="CA92" s="55"/>
      <c r="CB92" s="55"/>
      <c r="CC92" s="55"/>
      <c r="CD92" s="12"/>
      <c r="CW92" s="44" t="str">
        <f>AP17</f>
        <v>1) Reconocer.</v>
      </c>
      <c r="CX92" s="170"/>
    </row>
    <row r="93" spans="1:102" ht="12.75" customHeight="1" x14ac:dyDescent="0.2">
      <c r="A93" s="3"/>
      <c r="B93" s="5">
        <f t="shared" si="36"/>
        <v>27</v>
      </c>
      <c r="C93" s="410"/>
      <c r="D93" s="411"/>
      <c r="E93" s="13"/>
      <c r="F93" s="111"/>
      <c r="G93" s="112">
        <f t="shared" si="1"/>
        <v>0</v>
      </c>
      <c r="H93" s="111"/>
      <c r="I93" s="112">
        <f t="shared" si="2"/>
        <v>0</v>
      </c>
      <c r="J93" s="111"/>
      <c r="K93" s="112">
        <f t="shared" si="3"/>
        <v>0</v>
      </c>
      <c r="L93" s="111"/>
      <c r="M93" s="112">
        <f t="shared" si="4"/>
        <v>0</v>
      </c>
      <c r="N93" s="111"/>
      <c r="O93" s="112">
        <f t="shared" si="5"/>
        <v>0</v>
      </c>
      <c r="P93" s="111"/>
      <c r="Q93" s="112">
        <f t="shared" si="6"/>
        <v>0</v>
      </c>
      <c r="R93" s="111"/>
      <c r="S93" s="112">
        <f t="shared" si="7"/>
        <v>0</v>
      </c>
      <c r="T93" s="111"/>
      <c r="U93" s="112">
        <f t="shared" si="8"/>
        <v>0</v>
      </c>
      <c r="V93" s="111"/>
      <c r="W93" s="112">
        <f t="shared" si="9"/>
        <v>0</v>
      </c>
      <c r="X93" s="111"/>
      <c r="Y93" s="112">
        <f t="shared" si="10"/>
        <v>0</v>
      </c>
      <c r="Z93" s="111"/>
      <c r="AA93" s="112">
        <f t="shared" si="11"/>
        <v>0</v>
      </c>
      <c r="AB93" s="111"/>
      <c r="AC93" s="112">
        <f t="shared" si="12"/>
        <v>0</v>
      </c>
      <c r="AD93" s="111"/>
      <c r="AE93" s="112"/>
      <c r="AF93" s="111"/>
      <c r="AG93" s="112">
        <f t="shared" si="13"/>
        <v>0</v>
      </c>
      <c r="AH93" s="111"/>
      <c r="AI93" s="112">
        <f t="shared" si="14"/>
        <v>0</v>
      </c>
      <c r="AJ93" s="111"/>
      <c r="AK93" s="112">
        <f t="shared" si="15"/>
        <v>0</v>
      </c>
      <c r="AL93" s="111"/>
      <c r="AM93" s="112">
        <f t="shared" si="16"/>
        <v>0</v>
      </c>
      <c r="AN93" s="111"/>
      <c r="AO93" s="112"/>
      <c r="AP93" s="111"/>
      <c r="AQ93" s="112">
        <f t="shared" si="17"/>
        <v>0</v>
      </c>
      <c r="AR93" s="111"/>
      <c r="AS93" s="112"/>
      <c r="AT93" s="111"/>
      <c r="AU93" s="112">
        <f t="shared" si="18"/>
        <v>0</v>
      </c>
      <c r="AV93" s="111"/>
      <c r="AW93" s="112"/>
      <c r="AX93" s="111"/>
      <c r="AY93" s="112">
        <f t="shared" si="19"/>
        <v>0</v>
      </c>
      <c r="AZ93" s="111"/>
      <c r="BA93" s="112">
        <f t="shared" si="20"/>
        <v>0</v>
      </c>
      <c r="BB93" s="111"/>
      <c r="BC93" s="112">
        <f t="shared" si="21"/>
        <v>0</v>
      </c>
      <c r="BD93" s="111"/>
      <c r="BE93" s="112"/>
      <c r="BF93" s="111"/>
      <c r="BG93" s="112"/>
      <c r="BH93" s="111"/>
      <c r="BI93" s="112"/>
      <c r="BJ93" s="5">
        <f t="shared" si="22"/>
        <v>0</v>
      </c>
      <c r="BK93" s="105">
        <f t="shared" si="23"/>
        <v>0</v>
      </c>
      <c r="BL93" s="10">
        <f t="shared" si="24"/>
        <v>2</v>
      </c>
      <c r="BM93" s="5">
        <f t="shared" si="25"/>
        <v>0</v>
      </c>
      <c r="BN93" s="208" t="str">
        <f t="shared" si="26"/>
        <v/>
      </c>
      <c r="BO93" s="208" t="str">
        <f t="shared" si="27"/>
        <v/>
      </c>
      <c r="BP93" s="211"/>
      <c r="BQ93" s="150">
        <f t="shared" si="28"/>
        <v>0</v>
      </c>
      <c r="BR93" s="61">
        <f t="shared" si="29"/>
        <v>0</v>
      </c>
      <c r="BS93" s="131">
        <f t="shared" si="30"/>
        <v>0</v>
      </c>
      <c r="BT93" s="61">
        <f t="shared" si="31"/>
        <v>0</v>
      </c>
      <c r="BU93" s="131">
        <f t="shared" si="32"/>
        <v>0</v>
      </c>
      <c r="BV93" s="61">
        <f t="shared" si="33"/>
        <v>0</v>
      </c>
      <c r="BW93" s="131">
        <f t="shared" si="34"/>
        <v>0</v>
      </c>
      <c r="BX93" s="151">
        <f t="shared" si="35"/>
        <v>0</v>
      </c>
      <c r="BY93" s="83"/>
      <c r="BZ93" s="55"/>
      <c r="CA93" s="55"/>
      <c r="CB93" s="55"/>
      <c r="CC93" s="55"/>
      <c r="CD93" s="12"/>
      <c r="CW93" s="44" t="str">
        <f>AP18</f>
        <v>2) Interpretar.</v>
      </c>
      <c r="CX93" s="170"/>
    </row>
    <row r="94" spans="1:102" ht="12.75" customHeight="1" x14ac:dyDescent="0.2">
      <c r="A94" s="3"/>
      <c r="B94" s="5">
        <f t="shared" si="36"/>
        <v>28</v>
      </c>
      <c r="C94" s="410"/>
      <c r="D94" s="411"/>
      <c r="E94" s="13"/>
      <c r="F94" s="111"/>
      <c r="G94" s="112">
        <f t="shared" si="1"/>
        <v>0</v>
      </c>
      <c r="H94" s="111"/>
      <c r="I94" s="112">
        <f t="shared" si="2"/>
        <v>0</v>
      </c>
      <c r="J94" s="111"/>
      <c r="K94" s="112">
        <f t="shared" si="3"/>
        <v>0</v>
      </c>
      <c r="L94" s="111"/>
      <c r="M94" s="112">
        <f t="shared" si="4"/>
        <v>0</v>
      </c>
      <c r="N94" s="111"/>
      <c r="O94" s="112">
        <f t="shared" si="5"/>
        <v>0</v>
      </c>
      <c r="P94" s="111"/>
      <c r="Q94" s="112">
        <f t="shared" si="6"/>
        <v>0</v>
      </c>
      <c r="R94" s="111"/>
      <c r="S94" s="112">
        <f t="shared" si="7"/>
        <v>0</v>
      </c>
      <c r="T94" s="111"/>
      <c r="U94" s="112">
        <f t="shared" si="8"/>
        <v>0</v>
      </c>
      <c r="V94" s="111"/>
      <c r="W94" s="112">
        <f t="shared" si="9"/>
        <v>0</v>
      </c>
      <c r="X94" s="111"/>
      <c r="Y94" s="112">
        <f t="shared" si="10"/>
        <v>0</v>
      </c>
      <c r="Z94" s="111"/>
      <c r="AA94" s="112">
        <f t="shared" si="11"/>
        <v>0</v>
      </c>
      <c r="AB94" s="111"/>
      <c r="AC94" s="112">
        <f t="shared" si="12"/>
        <v>0</v>
      </c>
      <c r="AD94" s="111"/>
      <c r="AE94" s="112"/>
      <c r="AF94" s="111"/>
      <c r="AG94" s="112">
        <f t="shared" si="13"/>
        <v>0</v>
      </c>
      <c r="AH94" s="111"/>
      <c r="AI94" s="112">
        <f t="shared" si="14"/>
        <v>0</v>
      </c>
      <c r="AJ94" s="111"/>
      <c r="AK94" s="112">
        <f t="shared" si="15"/>
        <v>0</v>
      </c>
      <c r="AL94" s="111"/>
      <c r="AM94" s="112">
        <f t="shared" si="16"/>
        <v>0</v>
      </c>
      <c r="AN94" s="111"/>
      <c r="AO94" s="112"/>
      <c r="AP94" s="111"/>
      <c r="AQ94" s="112">
        <f t="shared" si="17"/>
        <v>0</v>
      </c>
      <c r="AR94" s="111"/>
      <c r="AS94" s="112"/>
      <c r="AT94" s="111"/>
      <c r="AU94" s="112">
        <f t="shared" si="18"/>
        <v>0</v>
      </c>
      <c r="AV94" s="111"/>
      <c r="AW94" s="112"/>
      <c r="AX94" s="111"/>
      <c r="AY94" s="112">
        <f t="shared" si="19"/>
        <v>0</v>
      </c>
      <c r="AZ94" s="111"/>
      <c r="BA94" s="112">
        <f t="shared" si="20"/>
        <v>0</v>
      </c>
      <c r="BB94" s="111"/>
      <c r="BC94" s="112">
        <f t="shared" si="21"/>
        <v>0</v>
      </c>
      <c r="BD94" s="111"/>
      <c r="BE94" s="112"/>
      <c r="BF94" s="111"/>
      <c r="BG94" s="112"/>
      <c r="BH94" s="111"/>
      <c r="BI94" s="112"/>
      <c r="BJ94" s="5">
        <f t="shared" si="22"/>
        <v>0</v>
      </c>
      <c r="BK94" s="105">
        <f t="shared" si="23"/>
        <v>0</v>
      </c>
      <c r="BL94" s="10">
        <f t="shared" si="24"/>
        <v>2</v>
      </c>
      <c r="BM94" s="5">
        <f t="shared" si="25"/>
        <v>0</v>
      </c>
      <c r="BN94" s="208" t="str">
        <f t="shared" si="26"/>
        <v/>
      </c>
      <c r="BO94" s="208" t="str">
        <f t="shared" si="27"/>
        <v/>
      </c>
      <c r="BP94" s="211"/>
      <c r="BQ94" s="150">
        <f t="shared" si="28"/>
        <v>0</v>
      </c>
      <c r="BR94" s="61">
        <f t="shared" si="29"/>
        <v>0</v>
      </c>
      <c r="BS94" s="131">
        <f t="shared" si="30"/>
        <v>0</v>
      </c>
      <c r="BT94" s="61">
        <f t="shared" si="31"/>
        <v>0</v>
      </c>
      <c r="BU94" s="131">
        <f t="shared" si="32"/>
        <v>0</v>
      </c>
      <c r="BV94" s="61">
        <f t="shared" si="33"/>
        <v>0</v>
      </c>
      <c r="BW94" s="131">
        <f t="shared" si="34"/>
        <v>0</v>
      </c>
      <c r="BX94" s="151">
        <f t="shared" si="35"/>
        <v>0</v>
      </c>
      <c r="BY94" s="83"/>
      <c r="BZ94" s="55"/>
      <c r="CA94" s="55"/>
      <c r="CB94" s="55"/>
      <c r="CC94" s="55"/>
      <c r="CD94" s="12"/>
      <c r="CW94" s="44" t="str">
        <f>AP31</f>
        <v>3) Identificar.</v>
      </c>
      <c r="CX94" s="170"/>
    </row>
    <row r="95" spans="1:102" ht="12.75" customHeight="1" x14ac:dyDescent="0.2">
      <c r="A95" s="3"/>
      <c r="B95" s="5">
        <f t="shared" si="36"/>
        <v>29</v>
      </c>
      <c r="C95" s="410"/>
      <c r="D95" s="411"/>
      <c r="E95" s="13"/>
      <c r="F95" s="111"/>
      <c r="G95" s="112">
        <f t="shared" si="1"/>
        <v>0</v>
      </c>
      <c r="H95" s="111"/>
      <c r="I95" s="112">
        <f t="shared" si="2"/>
        <v>0</v>
      </c>
      <c r="J95" s="111"/>
      <c r="K95" s="112">
        <f t="shared" si="3"/>
        <v>0</v>
      </c>
      <c r="L95" s="111"/>
      <c r="M95" s="112">
        <f t="shared" si="4"/>
        <v>0</v>
      </c>
      <c r="N95" s="111"/>
      <c r="O95" s="112">
        <f t="shared" si="5"/>
        <v>0</v>
      </c>
      <c r="P95" s="111"/>
      <c r="Q95" s="112">
        <f t="shared" si="6"/>
        <v>0</v>
      </c>
      <c r="R95" s="111"/>
      <c r="S95" s="112">
        <f t="shared" si="7"/>
        <v>0</v>
      </c>
      <c r="T95" s="111"/>
      <c r="U95" s="112">
        <f t="shared" si="8"/>
        <v>0</v>
      </c>
      <c r="V95" s="111"/>
      <c r="W95" s="112">
        <f t="shared" si="9"/>
        <v>0</v>
      </c>
      <c r="X95" s="111"/>
      <c r="Y95" s="112">
        <f t="shared" si="10"/>
        <v>0</v>
      </c>
      <c r="Z95" s="111"/>
      <c r="AA95" s="112">
        <f t="shared" si="11"/>
        <v>0</v>
      </c>
      <c r="AB95" s="111"/>
      <c r="AC95" s="112">
        <f t="shared" si="12"/>
        <v>0</v>
      </c>
      <c r="AD95" s="111"/>
      <c r="AE95" s="112"/>
      <c r="AF95" s="111"/>
      <c r="AG95" s="112">
        <f t="shared" si="13"/>
        <v>0</v>
      </c>
      <c r="AH95" s="111"/>
      <c r="AI95" s="112">
        <f t="shared" si="14"/>
        <v>0</v>
      </c>
      <c r="AJ95" s="111"/>
      <c r="AK95" s="112">
        <f t="shared" si="15"/>
        <v>0</v>
      </c>
      <c r="AL95" s="111"/>
      <c r="AM95" s="112">
        <f t="shared" si="16"/>
        <v>0</v>
      </c>
      <c r="AN95" s="111"/>
      <c r="AO95" s="112"/>
      <c r="AP95" s="111"/>
      <c r="AQ95" s="112">
        <f t="shared" si="17"/>
        <v>0</v>
      </c>
      <c r="AR95" s="111"/>
      <c r="AS95" s="112"/>
      <c r="AT95" s="111"/>
      <c r="AU95" s="112">
        <f t="shared" si="18"/>
        <v>0</v>
      </c>
      <c r="AV95" s="111"/>
      <c r="AW95" s="112"/>
      <c r="AX95" s="111"/>
      <c r="AY95" s="112">
        <f t="shared" si="19"/>
        <v>0</v>
      </c>
      <c r="AZ95" s="111"/>
      <c r="BA95" s="112">
        <f t="shared" si="20"/>
        <v>0</v>
      </c>
      <c r="BB95" s="111"/>
      <c r="BC95" s="112">
        <f t="shared" si="21"/>
        <v>0</v>
      </c>
      <c r="BD95" s="111"/>
      <c r="BE95" s="112"/>
      <c r="BF95" s="111"/>
      <c r="BG95" s="112"/>
      <c r="BH95" s="111"/>
      <c r="BI95" s="112"/>
      <c r="BJ95" s="5">
        <f t="shared" si="22"/>
        <v>0</v>
      </c>
      <c r="BK95" s="105">
        <f t="shared" si="23"/>
        <v>0</v>
      </c>
      <c r="BL95" s="10">
        <f t="shared" si="24"/>
        <v>2</v>
      </c>
      <c r="BM95" s="5">
        <f t="shared" si="25"/>
        <v>0</v>
      </c>
      <c r="BN95" s="208" t="str">
        <f t="shared" si="26"/>
        <v/>
      </c>
      <c r="BO95" s="208" t="str">
        <f t="shared" si="27"/>
        <v/>
      </c>
      <c r="BP95" s="211"/>
      <c r="BQ95" s="150">
        <f t="shared" si="28"/>
        <v>0</v>
      </c>
      <c r="BR95" s="61">
        <f t="shared" si="29"/>
        <v>0</v>
      </c>
      <c r="BS95" s="131">
        <f t="shared" si="30"/>
        <v>0</v>
      </c>
      <c r="BT95" s="61">
        <f t="shared" si="31"/>
        <v>0</v>
      </c>
      <c r="BU95" s="131">
        <f t="shared" si="32"/>
        <v>0</v>
      </c>
      <c r="BV95" s="61">
        <f t="shared" si="33"/>
        <v>0</v>
      </c>
      <c r="BW95" s="131">
        <f t="shared" si="34"/>
        <v>0</v>
      </c>
      <c r="BX95" s="151">
        <f t="shared" si="35"/>
        <v>0</v>
      </c>
      <c r="BY95" s="83"/>
      <c r="BZ95" s="55"/>
      <c r="CA95" s="55"/>
      <c r="CB95" s="55"/>
      <c r="CC95" s="55"/>
      <c r="CD95" s="12"/>
      <c r="CW95" s="44" t="str">
        <f>AP27</f>
        <v>4) Predecir.</v>
      </c>
      <c r="CX95" s="170"/>
    </row>
    <row r="96" spans="1:102" ht="12.75" customHeight="1" x14ac:dyDescent="0.2">
      <c r="A96" s="3"/>
      <c r="B96" s="5">
        <f t="shared" si="36"/>
        <v>30</v>
      </c>
      <c r="C96" s="410"/>
      <c r="D96" s="411"/>
      <c r="E96" s="13"/>
      <c r="F96" s="111"/>
      <c r="G96" s="112">
        <f t="shared" si="1"/>
        <v>0</v>
      </c>
      <c r="H96" s="111"/>
      <c r="I96" s="112">
        <f t="shared" si="2"/>
        <v>0</v>
      </c>
      <c r="J96" s="111"/>
      <c r="K96" s="112">
        <f t="shared" si="3"/>
        <v>0</v>
      </c>
      <c r="L96" s="111"/>
      <c r="M96" s="112">
        <f t="shared" si="4"/>
        <v>0</v>
      </c>
      <c r="N96" s="111"/>
      <c r="O96" s="112">
        <f t="shared" si="5"/>
        <v>0</v>
      </c>
      <c r="P96" s="111"/>
      <c r="Q96" s="112">
        <f t="shared" si="6"/>
        <v>0</v>
      </c>
      <c r="R96" s="111"/>
      <c r="S96" s="112">
        <f t="shared" si="7"/>
        <v>0</v>
      </c>
      <c r="T96" s="111"/>
      <c r="U96" s="112">
        <f t="shared" si="8"/>
        <v>0</v>
      </c>
      <c r="V96" s="111"/>
      <c r="W96" s="112">
        <f t="shared" si="9"/>
        <v>0</v>
      </c>
      <c r="X96" s="111"/>
      <c r="Y96" s="112">
        <f t="shared" si="10"/>
        <v>0</v>
      </c>
      <c r="Z96" s="111"/>
      <c r="AA96" s="112">
        <f t="shared" si="11"/>
        <v>0</v>
      </c>
      <c r="AB96" s="111"/>
      <c r="AC96" s="112">
        <f t="shared" si="12"/>
        <v>0</v>
      </c>
      <c r="AD96" s="111"/>
      <c r="AE96" s="112"/>
      <c r="AF96" s="111"/>
      <c r="AG96" s="112">
        <f t="shared" si="13"/>
        <v>0</v>
      </c>
      <c r="AH96" s="111"/>
      <c r="AI96" s="112">
        <f t="shared" si="14"/>
        <v>0</v>
      </c>
      <c r="AJ96" s="111"/>
      <c r="AK96" s="112">
        <f t="shared" si="15"/>
        <v>0</v>
      </c>
      <c r="AL96" s="111"/>
      <c r="AM96" s="112">
        <f t="shared" si="16"/>
        <v>0</v>
      </c>
      <c r="AN96" s="111"/>
      <c r="AO96" s="112"/>
      <c r="AP96" s="111"/>
      <c r="AQ96" s="112">
        <f t="shared" si="17"/>
        <v>0</v>
      </c>
      <c r="AR96" s="111"/>
      <c r="AS96" s="112"/>
      <c r="AT96" s="111"/>
      <c r="AU96" s="112">
        <f t="shared" si="18"/>
        <v>0</v>
      </c>
      <c r="AV96" s="111"/>
      <c r="AW96" s="112"/>
      <c r="AX96" s="111"/>
      <c r="AY96" s="112">
        <f t="shared" si="19"/>
        <v>0</v>
      </c>
      <c r="AZ96" s="111"/>
      <c r="BA96" s="112">
        <f t="shared" si="20"/>
        <v>0</v>
      </c>
      <c r="BB96" s="111"/>
      <c r="BC96" s="112">
        <f t="shared" si="21"/>
        <v>0</v>
      </c>
      <c r="BD96" s="111"/>
      <c r="BE96" s="112"/>
      <c r="BF96" s="111"/>
      <c r="BG96" s="112"/>
      <c r="BH96" s="111"/>
      <c r="BI96" s="112"/>
      <c r="BJ96" s="5">
        <f t="shared" si="22"/>
        <v>0</v>
      </c>
      <c r="BK96" s="105">
        <f t="shared" si="23"/>
        <v>0</v>
      </c>
      <c r="BL96" s="10">
        <f t="shared" si="24"/>
        <v>2</v>
      </c>
      <c r="BM96" s="5">
        <f t="shared" si="25"/>
        <v>0</v>
      </c>
      <c r="BN96" s="208" t="str">
        <f t="shared" si="26"/>
        <v/>
      </c>
      <c r="BO96" s="208" t="str">
        <f t="shared" si="27"/>
        <v/>
      </c>
      <c r="BP96" s="211"/>
      <c r="BQ96" s="150">
        <f t="shared" si="28"/>
        <v>0</v>
      </c>
      <c r="BR96" s="61">
        <f t="shared" si="29"/>
        <v>0</v>
      </c>
      <c r="BS96" s="131">
        <f t="shared" si="30"/>
        <v>0</v>
      </c>
      <c r="BT96" s="61">
        <f t="shared" si="31"/>
        <v>0</v>
      </c>
      <c r="BU96" s="131">
        <f t="shared" si="32"/>
        <v>0</v>
      </c>
      <c r="BV96" s="61">
        <f t="shared" si="33"/>
        <v>0</v>
      </c>
      <c r="BW96" s="131">
        <f t="shared" si="34"/>
        <v>0</v>
      </c>
      <c r="BX96" s="151">
        <f t="shared" si="35"/>
        <v>0</v>
      </c>
      <c r="BY96" s="83"/>
      <c r="BZ96" s="55"/>
      <c r="CA96" s="55"/>
      <c r="CB96" s="55"/>
      <c r="CC96" s="55"/>
      <c r="CD96" s="12"/>
      <c r="CW96" s="44" t="str">
        <f>AP30</f>
        <v>5) Analizar.</v>
      </c>
      <c r="CX96" s="170"/>
    </row>
    <row r="97" spans="1:102" ht="12.75" customHeight="1" x14ac:dyDescent="0.2">
      <c r="A97" s="3"/>
      <c r="B97" s="5">
        <f t="shared" si="36"/>
        <v>31</v>
      </c>
      <c r="C97" s="410"/>
      <c r="D97" s="411"/>
      <c r="E97" s="13"/>
      <c r="F97" s="111"/>
      <c r="G97" s="112">
        <f t="shared" si="1"/>
        <v>0</v>
      </c>
      <c r="H97" s="111"/>
      <c r="I97" s="112">
        <f t="shared" si="2"/>
        <v>0</v>
      </c>
      <c r="J97" s="111"/>
      <c r="K97" s="112">
        <f t="shared" si="3"/>
        <v>0</v>
      </c>
      <c r="L97" s="111"/>
      <c r="M97" s="112">
        <f t="shared" si="4"/>
        <v>0</v>
      </c>
      <c r="N97" s="111"/>
      <c r="O97" s="112">
        <f t="shared" si="5"/>
        <v>0</v>
      </c>
      <c r="P97" s="111"/>
      <c r="Q97" s="112">
        <f t="shared" si="6"/>
        <v>0</v>
      </c>
      <c r="R97" s="111"/>
      <c r="S97" s="112">
        <f t="shared" si="7"/>
        <v>0</v>
      </c>
      <c r="T97" s="111"/>
      <c r="U97" s="112">
        <f t="shared" si="8"/>
        <v>0</v>
      </c>
      <c r="V97" s="111"/>
      <c r="W97" s="112">
        <f t="shared" si="9"/>
        <v>0</v>
      </c>
      <c r="X97" s="111"/>
      <c r="Y97" s="112">
        <f t="shared" si="10"/>
        <v>0</v>
      </c>
      <c r="Z97" s="111"/>
      <c r="AA97" s="112">
        <f t="shared" si="11"/>
        <v>0</v>
      </c>
      <c r="AB97" s="111"/>
      <c r="AC97" s="112">
        <f t="shared" si="12"/>
        <v>0</v>
      </c>
      <c r="AD97" s="111"/>
      <c r="AE97" s="112"/>
      <c r="AF97" s="111"/>
      <c r="AG97" s="112">
        <f t="shared" si="13"/>
        <v>0</v>
      </c>
      <c r="AH97" s="111"/>
      <c r="AI97" s="112">
        <f t="shared" si="14"/>
        <v>0</v>
      </c>
      <c r="AJ97" s="111"/>
      <c r="AK97" s="112">
        <f t="shared" si="15"/>
        <v>0</v>
      </c>
      <c r="AL97" s="111"/>
      <c r="AM97" s="112">
        <f t="shared" si="16"/>
        <v>0</v>
      </c>
      <c r="AN97" s="111"/>
      <c r="AO97" s="112"/>
      <c r="AP97" s="111"/>
      <c r="AQ97" s="112">
        <f t="shared" si="17"/>
        <v>0</v>
      </c>
      <c r="AR97" s="111"/>
      <c r="AS97" s="112"/>
      <c r="AT97" s="111"/>
      <c r="AU97" s="112">
        <f t="shared" si="18"/>
        <v>0</v>
      </c>
      <c r="AV97" s="111"/>
      <c r="AW97" s="112"/>
      <c r="AX97" s="111"/>
      <c r="AY97" s="112">
        <f t="shared" si="19"/>
        <v>0</v>
      </c>
      <c r="AZ97" s="111"/>
      <c r="BA97" s="112">
        <f t="shared" si="20"/>
        <v>0</v>
      </c>
      <c r="BB97" s="111"/>
      <c r="BC97" s="112">
        <f t="shared" si="21"/>
        <v>0</v>
      </c>
      <c r="BD97" s="111"/>
      <c r="BE97" s="112"/>
      <c r="BF97" s="111"/>
      <c r="BG97" s="112"/>
      <c r="BH97" s="111"/>
      <c r="BI97" s="112"/>
      <c r="BJ97" s="5">
        <f t="shared" si="22"/>
        <v>0</v>
      </c>
      <c r="BK97" s="105">
        <f t="shared" si="23"/>
        <v>0</v>
      </c>
      <c r="BL97" s="10">
        <f t="shared" si="24"/>
        <v>2</v>
      </c>
      <c r="BM97" s="5">
        <f t="shared" si="25"/>
        <v>0</v>
      </c>
      <c r="BN97" s="208" t="str">
        <f t="shared" si="26"/>
        <v/>
      </c>
      <c r="BO97" s="208" t="str">
        <f t="shared" si="27"/>
        <v/>
      </c>
      <c r="BP97" s="211"/>
      <c r="BQ97" s="150">
        <f t="shared" si="28"/>
        <v>0</v>
      </c>
      <c r="BR97" s="61">
        <f t="shared" si="29"/>
        <v>0</v>
      </c>
      <c r="BS97" s="131">
        <f t="shared" si="30"/>
        <v>0</v>
      </c>
      <c r="BT97" s="61">
        <f t="shared" si="31"/>
        <v>0</v>
      </c>
      <c r="BU97" s="131">
        <f t="shared" si="32"/>
        <v>0</v>
      </c>
      <c r="BV97" s="61">
        <f t="shared" si="33"/>
        <v>0</v>
      </c>
      <c r="BW97" s="131">
        <f t="shared" si="34"/>
        <v>0</v>
      </c>
      <c r="BX97" s="151">
        <f t="shared" si="35"/>
        <v>0</v>
      </c>
      <c r="BY97" s="83"/>
      <c r="BZ97" s="55"/>
      <c r="CA97" s="55"/>
      <c r="CB97" s="55"/>
      <c r="CC97" s="55"/>
      <c r="CD97" s="12"/>
      <c r="CW97" s="44" t="str">
        <f>AP33</f>
        <v>6) Formular Preguntas.</v>
      </c>
      <c r="CX97" s="170"/>
    </row>
    <row r="98" spans="1:102" ht="12.75" customHeight="1" x14ac:dyDescent="0.2">
      <c r="A98" s="3"/>
      <c r="B98" s="5">
        <f t="shared" si="36"/>
        <v>32</v>
      </c>
      <c r="C98" s="410"/>
      <c r="D98" s="411"/>
      <c r="E98" s="13"/>
      <c r="F98" s="111"/>
      <c r="G98" s="112">
        <f t="shared" si="1"/>
        <v>0</v>
      </c>
      <c r="H98" s="111"/>
      <c r="I98" s="112">
        <f t="shared" si="2"/>
        <v>0</v>
      </c>
      <c r="J98" s="111"/>
      <c r="K98" s="112">
        <f t="shared" si="3"/>
        <v>0</v>
      </c>
      <c r="L98" s="111"/>
      <c r="M98" s="112">
        <f t="shared" si="4"/>
        <v>0</v>
      </c>
      <c r="N98" s="111"/>
      <c r="O98" s="112">
        <f t="shared" si="5"/>
        <v>0</v>
      </c>
      <c r="P98" s="111"/>
      <c r="Q98" s="112">
        <f t="shared" si="6"/>
        <v>0</v>
      </c>
      <c r="R98" s="111"/>
      <c r="S98" s="112">
        <f t="shared" si="7"/>
        <v>0</v>
      </c>
      <c r="T98" s="111"/>
      <c r="U98" s="112">
        <f t="shared" si="8"/>
        <v>0</v>
      </c>
      <c r="V98" s="111"/>
      <c r="W98" s="112">
        <f t="shared" si="9"/>
        <v>0</v>
      </c>
      <c r="X98" s="111"/>
      <c r="Y98" s="112">
        <f t="shared" si="10"/>
        <v>0</v>
      </c>
      <c r="Z98" s="111"/>
      <c r="AA98" s="112">
        <f t="shared" si="11"/>
        <v>0</v>
      </c>
      <c r="AB98" s="111"/>
      <c r="AC98" s="112">
        <f t="shared" si="12"/>
        <v>0</v>
      </c>
      <c r="AD98" s="111"/>
      <c r="AE98" s="112"/>
      <c r="AF98" s="111"/>
      <c r="AG98" s="112">
        <f t="shared" si="13"/>
        <v>0</v>
      </c>
      <c r="AH98" s="111"/>
      <c r="AI98" s="112">
        <f t="shared" si="14"/>
        <v>0</v>
      </c>
      <c r="AJ98" s="111"/>
      <c r="AK98" s="112">
        <f t="shared" si="15"/>
        <v>0</v>
      </c>
      <c r="AL98" s="111"/>
      <c r="AM98" s="112">
        <f t="shared" si="16"/>
        <v>0</v>
      </c>
      <c r="AN98" s="111"/>
      <c r="AO98" s="112"/>
      <c r="AP98" s="111"/>
      <c r="AQ98" s="112">
        <f t="shared" si="17"/>
        <v>0</v>
      </c>
      <c r="AR98" s="111"/>
      <c r="AS98" s="112"/>
      <c r="AT98" s="111"/>
      <c r="AU98" s="112">
        <f t="shared" si="18"/>
        <v>0</v>
      </c>
      <c r="AV98" s="111"/>
      <c r="AW98" s="112"/>
      <c r="AX98" s="111"/>
      <c r="AY98" s="112">
        <f t="shared" si="19"/>
        <v>0</v>
      </c>
      <c r="AZ98" s="111"/>
      <c r="BA98" s="112">
        <f t="shared" si="20"/>
        <v>0</v>
      </c>
      <c r="BB98" s="111"/>
      <c r="BC98" s="112">
        <f t="shared" si="21"/>
        <v>0</v>
      </c>
      <c r="BD98" s="111"/>
      <c r="BE98" s="112"/>
      <c r="BF98" s="111"/>
      <c r="BG98" s="112"/>
      <c r="BH98" s="111"/>
      <c r="BI98" s="112"/>
      <c r="BJ98" s="5">
        <f t="shared" si="22"/>
        <v>0</v>
      </c>
      <c r="BK98" s="105">
        <f t="shared" si="23"/>
        <v>0</v>
      </c>
      <c r="BL98" s="10">
        <f t="shared" si="24"/>
        <v>2</v>
      </c>
      <c r="BM98" s="5">
        <f t="shared" si="25"/>
        <v>0</v>
      </c>
      <c r="BN98" s="208" t="str">
        <f t="shared" si="26"/>
        <v/>
      </c>
      <c r="BO98" s="208" t="str">
        <f t="shared" si="27"/>
        <v/>
      </c>
      <c r="BP98" s="211"/>
      <c r="BQ98" s="150">
        <f t="shared" si="28"/>
        <v>0</v>
      </c>
      <c r="BR98" s="61">
        <f t="shared" si="29"/>
        <v>0</v>
      </c>
      <c r="BS98" s="131">
        <f t="shared" si="30"/>
        <v>0</v>
      </c>
      <c r="BT98" s="61">
        <f t="shared" si="31"/>
        <v>0</v>
      </c>
      <c r="BU98" s="131">
        <f t="shared" si="32"/>
        <v>0</v>
      </c>
      <c r="BV98" s="61">
        <f t="shared" si="33"/>
        <v>0</v>
      </c>
      <c r="BW98" s="131">
        <f t="shared" si="34"/>
        <v>0</v>
      </c>
      <c r="BX98" s="151">
        <f t="shared" si="35"/>
        <v>0</v>
      </c>
      <c r="BY98" s="83"/>
      <c r="BZ98" s="55"/>
      <c r="CA98" s="55"/>
      <c r="CB98" s="55"/>
      <c r="CC98" s="55"/>
      <c r="CD98" s="12"/>
      <c r="CW98" s="44" t="str">
        <f>AP34</f>
        <v>7) Concluir.</v>
      </c>
      <c r="CX98" s="170"/>
    </row>
    <row r="99" spans="1:102" ht="12.75" customHeight="1" x14ac:dyDescent="0.2">
      <c r="A99" s="3"/>
      <c r="B99" s="5">
        <f t="shared" si="36"/>
        <v>33</v>
      </c>
      <c r="C99" s="410"/>
      <c r="D99" s="411"/>
      <c r="E99" s="13"/>
      <c r="F99" s="111"/>
      <c r="G99" s="112">
        <f t="shared" si="1"/>
        <v>0</v>
      </c>
      <c r="H99" s="111"/>
      <c r="I99" s="112">
        <f t="shared" si="2"/>
        <v>0</v>
      </c>
      <c r="J99" s="111"/>
      <c r="K99" s="112">
        <f t="shared" si="3"/>
        <v>0</v>
      </c>
      <c r="L99" s="111"/>
      <c r="M99" s="112">
        <f t="shared" si="4"/>
        <v>0</v>
      </c>
      <c r="N99" s="111"/>
      <c r="O99" s="112">
        <f t="shared" si="5"/>
        <v>0</v>
      </c>
      <c r="P99" s="111"/>
      <c r="Q99" s="112">
        <f t="shared" si="6"/>
        <v>0</v>
      </c>
      <c r="R99" s="111"/>
      <c r="S99" s="112">
        <f t="shared" si="7"/>
        <v>0</v>
      </c>
      <c r="T99" s="111"/>
      <c r="U99" s="112">
        <f t="shared" si="8"/>
        <v>0</v>
      </c>
      <c r="V99" s="111"/>
      <c r="W99" s="112">
        <f t="shared" si="9"/>
        <v>0</v>
      </c>
      <c r="X99" s="111"/>
      <c r="Y99" s="112">
        <f t="shared" si="10"/>
        <v>0</v>
      </c>
      <c r="Z99" s="111"/>
      <c r="AA99" s="112">
        <f t="shared" si="11"/>
        <v>0</v>
      </c>
      <c r="AB99" s="111"/>
      <c r="AC99" s="112">
        <f t="shared" si="12"/>
        <v>0</v>
      </c>
      <c r="AD99" s="111"/>
      <c r="AE99" s="112"/>
      <c r="AF99" s="111"/>
      <c r="AG99" s="112">
        <f t="shared" si="13"/>
        <v>0</v>
      </c>
      <c r="AH99" s="111"/>
      <c r="AI99" s="112">
        <f t="shared" si="14"/>
        <v>0</v>
      </c>
      <c r="AJ99" s="111"/>
      <c r="AK99" s="112">
        <f t="shared" si="15"/>
        <v>0</v>
      </c>
      <c r="AL99" s="111"/>
      <c r="AM99" s="112">
        <f t="shared" si="16"/>
        <v>0</v>
      </c>
      <c r="AN99" s="111"/>
      <c r="AO99" s="112"/>
      <c r="AP99" s="111"/>
      <c r="AQ99" s="112">
        <f t="shared" si="17"/>
        <v>0</v>
      </c>
      <c r="AR99" s="111"/>
      <c r="AS99" s="112"/>
      <c r="AT99" s="111"/>
      <c r="AU99" s="112">
        <f t="shared" si="18"/>
        <v>0</v>
      </c>
      <c r="AV99" s="111"/>
      <c r="AW99" s="112"/>
      <c r="AX99" s="111"/>
      <c r="AY99" s="112">
        <f t="shared" si="19"/>
        <v>0</v>
      </c>
      <c r="AZ99" s="111"/>
      <c r="BA99" s="112">
        <f t="shared" si="20"/>
        <v>0</v>
      </c>
      <c r="BB99" s="111"/>
      <c r="BC99" s="112">
        <f t="shared" si="21"/>
        <v>0</v>
      </c>
      <c r="BD99" s="111"/>
      <c r="BE99" s="112"/>
      <c r="BF99" s="111"/>
      <c r="BG99" s="112"/>
      <c r="BH99" s="111"/>
      <c r="BI99" s="112"/>
      <c r="BJ99" s="5">
        <f t="shared" si="22"/>
        <v>0</v>
      </c>
      <c r="BK99" s="105">
        <f t="shared" si="23"/>
        <v>0</v>
      </c>
      <c r="BL99" s="10">
        <f t="shared" si="24"/>
        <v>2</v>
      </c>
      <c r="BM99" s="5">
        <f t="shared" si="25"/>
        <v>0</v>
      </c>
      <c r="BN99" s="208" t="str">
        <f t="shared" si="26"/>
        <v/>
      </c>
      <c r="BO99" s="208" t="str">
        <f t="shared" si="27"/>
        <v/>
      </c>
      <c r="BP99" s="211"/>
      <c r="BQ99" s="150">
        <f t="shared" si="28"/>
        <v>0</v>
      </c>
      <c r="BR99" s="61">
        <f t="shared" si="29"/>
        <v>0</v>
      </c>
      <c r="BS99" s="131">
        <f t="shared" si="30"/>
        <v>0</v>
      </c>
      <c r="BT99" s="61">
        <f t="shared" si="31"/>
        <v>0</v>
      </c>
      <c r="BU99" s="131">
        <f t="shared" si="32"/>
        <v>0</v>
      </c>
      <c r="BV99" s="61">
        <f t="shared" si="33"/>
        <v>0</v>
      </c>
      <c r="BW99" s="131">
        <f t="shared" si="34"/>
        <v>0</v>
      </c>
      <c r="BX99" s="151">
        <f t="shared" si="35"/>
        <v>0</v>
      </c>
      <c r="BY99" s="83"/>
      <c r="BZ99" s="55"/>
      <c r="CA99" s="55"/>
      <c r="CB99" s="55"/>
      <c r="CC99" s="55"/>
      <c r="CD99" s="12"/>
      <c r="CW99" s="44" t="str">
        <f>AP36</f>
        <v>8) Explicar.</v>
      </c>
      <c r="CX99" s="170"/>
    </row>
    <row r="100" spans="1:102" ht="12.75" customHeight="1" x14ac:dyDescent="0.2">
      <c r="A100" s="3"/>
      <c r="B100" s="5">
        <f t="shared" si="36"/>
        <v>34</v>
      </c>
      <c r="C100" s="410"/>
      <c r="D100" s="411"/>
      <c r="E100" s="13"/>
      <c r="F100" s="111"/>
      <c r="G100" s="112">
        <f t="shared" si="1"/>
        <v>0</v>
      </c>
      <c r="H100" s="111"/>
      <c r="I100" s="112">
        <f t="shared" si="2"/>
        <v>0</v>
      </c>
      <c r="J100" s="111"/>
      <c r="K100" s="112">
        <f t="shared" si="3"/>
        <v>0</v>
      </c>
      <c r="L100" s="111"/>
      <c r="M100" s="112">
        <f t="shared" si="4"/>
        <v>0</v>
      </c>
      <c r="N100" s="111"/>
      <c r="O100" s="112">
        <f t="shared" si="5"/>
        <v>0</v>
      </c>
      <c r="P100" s="111"/>
      <c r="Q100" s="112">
        <f t="shared" si="6"/>
        <v>0</v>
      </c>
      <c r="R100" s="111"/>
      <c r="S100" s="112">
        <f t="shared" si="7"/>
        <v>0</v>
      </c>
      <c r="T100" s="111"/>
      <c r="U100" s="112">
        <f t="shared" si="8"/>
        <v>0</v>
      </c>
      <c r="V100" s="111"/>
      <c r="W100" s="112">
        <f t="shared" si="9"/>
        <v>0</v>
      </c>
      <c r="X100" s="111"/>
      <c r="Y100" s="112">
        <f t="shared" si="10"/>
        <v>0</v>
      </c>
      <c r="Z100" s="111"/>
      <c r="AA100" s="112">
        <f t="shared" si="11"/>
        <v>0</v>
      </c>
      <c r="AB100" s="111"/>
      <c r="AC100" s="112">
        <f t="shared" si="12"/>
        <v>0</v>
      </c>
      <c r="AD100" s="111"/>
      <c r="AE100" s="112"/>
      <c r="AF100" s="111"/>
      <c r="AG100" s="112">
        <f t="shared" si="13"/>
        <v>0</v>
      </c>
      <c r="AH100" s="111"/>
      <c r="AI100" s="112">
        <f t="shared" si="14"/>
        <v>0</v>
      </c>
      <c r="AJ100" s="111"/>
      <c r="AK100" s="112">
        <f t="shared" si="15"/>
        <v>0</v>
      </c>
      <c r="AL100" s="111"/>
      <c r="AM100" s="112">
        <f t="shared" si="16"/>
        <v>0</v>
      </c>
      <c r="AN100" s="111"/>
      <c r="AO100" s="112"/>
      <c r="AP100" s="111"/>
      <c r="AQ100" s="112">
        <f t="shared" si="17"/>
        <v>0</v>
      </c>
      <c r="AR100" s="111"/>
      <c r="AS100" s="112"/>
      <c r="AT100" s="111"/>
      <c r="AU100" s="112">
        <f t="shared" si="18"/>
        <v>0</v>
      </c>
      <c r="AV100" s="111"/>
      <c r="AW100" s="112"/>
      <c r="AX100" s="111"/>
      <c r="AY100" s="112">
        <f t="shared" si="19"/>
        <v>0</v>
      </c>
      <c r="AZ100" s="111"/>
      <c r="BA100" s="112">
        <f t="shared" si="20"/>
        <v>0</v>
      </c>
      <c r="BB100" s="111"/>
      <c r="BC100" s="112">
        <f t="shared" si="21"/>
        <v>0</v>
      </c>
      <c r="BD100" s="111"/>
      <c r="BE100" s="112"/>
      <c r="BF100" s="111"/>
      <c r="BG100" s="112"/>
      <c r="BH100" s="111"/>
      <c r="BI100" s="112"/>
      <c r="BJ100" s="5">
        <f t="shared" si="22"/>
        <v>0</v>
      </c>
      <c r="BK100" s="105">
        <f t="shared" si="23"/>
        <v>0</v>
      </c>
      <c r="BL100" s="10">
        <f t="shared" si="24"/>
        <v>2</v>
      </c>
      <c r="BM100" s="5">
        <f t="shared" si="25"/>
        <v>0</v>
      </c>
      <c r="BN100" s="208" t="str">
        <f t="shared" si="26"/>
        <v/>
      </c>
      <c r="BO100" s="208" t="str">
        <f t="shared" si="27"/>
        <v/>
      </c>
      <c r="BP100" s="211"/>
      <c r="BQ100" s="150">
        <f t="shared" si="28"/>
        <v>0</v>
      </c>
      <c r="BR100" s="61">
        <f t="shared" si="29"/>
        <v>0</v>
      </c>
      <c r="BS100" s="131">
        <f t="shared" si="30"/>
        <v>0</v>
      </c>
      <c r="BT100" s="61">
        <f t="shared" si="31"/>
        <v>0</v>
      </c>
      <c r="BU100" s="131">
        <f t="shared" si="32"/>
        <v>0</v>
      </c>
      <c r="BV100" s="61">
        <f t="shared" si="33"/>
        <v>0</v>
      </c>
      <c r="BW100" s="131">
        <f t="shared" si="34"/>
        <v>0</v>
      </c>
      <c r="BX100" s="151">
        <f t="shared" si="35"/>
        <v>0</v>
      </c>
      <c r="BY100" s="83"/>
      <c r="BZ100" s="55"/>
      <c r="CA100" s="55"/>
      <c r="CB100" s="55"/>
      <c r="CC100" s="55"/>
      <c r="CD100" s="12"/>
      <c r="CW100" s="44" t="str">
        <f>AP43</f>
        <v>9) Clasificar.</v>
      </c>
      <c r="CX100" s="170"/>
    </row>
    <row r="101" spans="1:102" ht="12.75" customHeight="1" x14ac:dyDescent="0.2">
      <c r="A101" s="3"/>
      <c r="B101" s="5">
        <f t="shared" si="36"/>
        <v>35</v>
      </c>
      <c r="C101" s="410"/>
      <c r="D101" s="411"/>
      <c r="E101" s="13"/>
      <c r="F101" s="111"/>
      <c r="G101" s="112">
        <f t="shared" si="1"/>
        <v>0</v>
      </c>
      <c r="H101" s="111"/>
      <c r="I101" s="112">
        <f t="shared" si="2"/>
        <v>0</v>
      </c>
      <c r="J101" s="111"/>
      <c r="K101" s="112">
        <f t="shared" si="3"/>
        <v>0</v>
      </c>
      <c r="L101" s="111"/>
      <c r="M101" s="112">
        <f t="shared" si="4"/>
        <v>0</v>
      </c>
      <c r="N101" s="111"/>
      <c r="O101" s="112">
        <f t="shared" si="5"/>
        <v>0</v>
      </c>
      <c r="P101" s="111"/>
      <c r="Q101" s="112">
        <f t="shared" si="6"/>
        <v>0</v>
      </c>
      <c r="R101" s="111"/>
      <c r="S101" s="112">
        <f t="shared" si="7"/>
        <v>0</v>
      </c>
      <c r="T101" s="111"/>
      <c r="U101" s="112">
        <f t="shared" si="8"/>
        <v>0</v>
      </c>
      <c r="V101" s="111"/>
      <c r="W101" s="112">
        <f t="shared" si="9"/>
        <v>0</v>
      </c>
      <c r="X101" s="111"/>
      <c r="Y101" s="112">
        <f t="shared" si="10"/>
        <v>0</v>
      </c>
      <c r="Z101" s="111"/>
      <c r="AA101" s="112">
        <f t="shared" si="11"/>
        <v>0</v>
      </c>
      <c r="AB101" s="111"/>
      <c r="AC101" s="112">
        <f t="shared" si="12"/>
        <v>0</v>
      </c>
      <c r="AD101" s="111"/>
      <c r="AE101" s="112"/>
      <c r="AF101" s="111"/>
      <c r="AG101" s="112">
        <f t="shared" si="13"/>
        <v>0</v>
      </c>
      <c r="AH101" s="111"/>
      <c r="AI101" s="112">
        <f t="shared" si="14"/>
        <v>0</v>
      </c>
      <c r="AJ101" s="111"/>
      <c r="AK101" s="112">
        <f t="shared" si="15"/>
        <v>0</v>
      </c>
      <c r="AL101" s="111"/>
      <c r="AM101" s="112">
        <f t="shared" si="16"/>
        <v>0</v>
      </c>
      <c r="AN101" s="111"/>
      <c r="AO101" s="112"/>
      <c r="AP101" s="111"/>
      <c r="AQ101" s="112">
        <f t="shared" si="17"/>
        <v>0</v>
      </c>
      <c r="AR101" s="111"/>
      <c r="AS101" s="112"/>
      <c r="AT101" s="111"/>
      <c r="AU101" s="112">
        <f t="shared" si="18"/>
        <v>0</v>
      </c>
      <c r="AV101" s="111"/>
      <c r="AW101" s="112"/>
      <c r="AX101" s="111"/>
      <c r="AY101" s="112">
        <f t="shared" si="19"/>
        <v>0</v>
      </c>
      <c r="AZ101" s="111"/>
      <c r="BA101" s="112">
        <f t="shared" si="20"/>
        <v>0</v>
      </c>
      <c r="BB101" s="111"/>
      <c r="BC101" s="112">
        <f t="shared" si="21"/>
        <v>0</v>
      </c>
      <c r="BD101" s="111"/>
      <c r="BE101" s="112"/>
      <c r="BF101" s="111"/>
      <c r="BG101" s="112"/>
      <c r="BH101" s="111"/>
      <c r="BI101" s="112"/>
      <c r="BJ101" s="5">
        <f t="shared" si="22"/>
        <v>0</v>
      </c>
      <c r="BK101" s="105">
        <f t="shared" si="23"/>
        <v>0</v>
      </c>
      <c r="BL101" s="10">
        <f t="shared" si="24"/>
        <v>2</v>
      </c>
      <c r="BM101" s="5">
        <f t="shared" si="25"/>
        <v>0</v>
      </c>
      <c r="BN101" s="208" t="str">
        <f t="shared" si="26"/>
        <v/>
      </c>
      <c r="BO101" s="208" t="str">
        <f t="shared" si="27"/>
        <v/>
      </c>
      <c r="BP101" s="211"/>
      <c r="BQ101" s="150">
        <f t="shared" si="28"/>
        <v>0</v>
      </c>
      <c r="BR101" s="61">
        <f t="shared" si="29"/>
        <v>0</v>
      </c>
      <c r="BS101" s="131">
        <f t="shared" si="30"/>
        <v>0</v>
      </c>
      <c r="BT101" s="61">
        <f t="shared" si="31"/>
        <v>0</v>
      </c>
      <c r="BU101" s="131">
        <f t="shared" si="32"/>
        <v>0</v>
      </c>
      <c r="BV101" s="61">
        <f t="shared" si="33"/>
        <v>0</v>
      </c>
      <c r="BW101" s="131">
        <f t="shared" si="34"/>
        <v>0</v>
      </c>
      <c r="BX101" s="151">
        <f t="shared" si="35"/>
        <v>0</v>
      </c>
      <c r="BY101" s="83"/>
      <c r="BZ101" s="55"/>
      <c r="CA101" s="55"/>
      <c r="CB101" s="55"/>
      <c r="CC101" s="55"/>
      <c r="CD101" s="12"/>
    </row>
    <row r="102" spans="1:102" ht="12.75" customHeight="1" x14ac:dyDescent="0.2">
      <c r="A102" s="3"/>
      <c r="B102" s="5">
        <f t="shared" si="36"/>
        <v>36</v>
      </c>
      <c r="C102" s="410"/>
      <c r="D102" s="411"/>
      <c r="E102" s="13"/>
      <c r="F102" s="111"/>
      <c r="G102" s="112">
        <f t="shared" si="1"/>
        <v>0</v>
      </c>
      <c r="H102" s="111"/>
      <c r="I102" s="112">
        <f t="shared" si="2"/>
        <v>0</v>
      </c>
      <c r="J102" s="111"/>
      <c r="K102" s="112">
        <f t="shared" si="3"/>
        <v>0</v>
      </c>
      <c r="L102" s="111"/>
      <c r="M102" s="112">
        <f t="shared" si="4"/>
        <v>0</v>
      </c>
      <c r="N102" s="111"/>
      <c r="O102" s="112">
        <f t="shared" si="5"/>
        <v>0</v>
      </c>
      <c r="P102" s="111"/>
      <c r="Q102" s="112">
        <f t="shared" si="6"/>
        <v>0</v>
      </c>
      <c r="R102" s="111"/>
      <c r="S102" s="112">
        <f t="shared" si="7"/>
        <v>0</v>
      </c>
      <c r="T102" s="111"/>
      <c r="U102" s="112">
        <f t="shared" si="8"/>
        <v>0</v>
      </c>
      <c r="V102" s="111"/>
      <c r="W102" s="112">
        <f t="shared" si="9"/>
        <v>0</v>
      </c>
      <c r="X102" s="111"/>
      <c r="Y102" s="112">
        <f t="shared" si="10"/>
        <v>0</v>
      </c>
      <c r="Z102" s="111"/>
      <c r="AA102" s="112">
        <f t="shared" si="11"/>
        <v>0</v>
      </c>
      <c r="AB102" s="111"/>
      <c r="AC102" s="112">
        <f t="shared" si="12"/>
        <v>0</v>
      </c>
      <c r="AD102" s="111"/>
      <c r="AE102" s="112"/>
      <c r="AF102" s="111"/>
      <c r="AG102" s="112">
        <f t="shared" si="13"/>
        <v>0</v>
      </c>
      <c r="AH102" s="111"/>
      <c r="AI102" s="112">
        <f t="shared" si="14"/>
        <v>0</v>
      </c>
      <c r="AJ102" s="111"/>
      <c r="AK102" s="112">
        <f t="shared" si="15"/>
        <v>0</v>
      </c>
      <c r="AL102" s="111"/>
      <c r="AM102" s="112">
        <f t="shared" si="16"/>
        <v>0</v>
      </c>
      <c r="AN102" s="111"/>
      <c r="AO102" s="112"/>
      <c r="AP102" s="111"/>
      <c r="AQ102" s="112">
        <f t="shared" si="17"/>
        <v>0</v>
      </c>
      <c r="AR102" s="111"/>
      <c r="AS102" s="112"/>
      <c r="AT102" s="111"/>
      <c r="AU102" s="112">
        <f t="shared" si="18"/>
        <v>0</v>
      </c>
      <c r="AV102" s="111"/>
      <c r="AW102" s="112"/>
      <c r="AX102" s="111"/>
      <c r="AY102" s="112">
        <f t="shared" si="19"/>
        <v>0</v>
      </c>
      <c r="AZ102" s="111"/>
      <c r="BA102" s="112">
        <f t="shared" si="20"/>
        <v>0</v>
      </c>
      <c r="BB102" s="111"/>
      <c r="BC102" s="112">
        <f t="shared" si="21"/>
        <v>0</v>
      </c>
      <c r="BD102" s="111"/>
      <c r="BE102" s="112"/>
      <c r="BF102" s="111"/>
      <c r="BG102" s="112"/>
      <c r="BH102" s="111"/>
      <c r="BI102" s="112"/>
      <c r="BJ102" s="5">
        <f t="shared" si="22"/>
        <v>0</v>
      </c>
      <c r="BK102" s="105">
        <f t="shared" si="23"/>
        <v>0</v>
      </c>
      <c r="BL102" s="10">
        <f t="shared" si="24"/>
        <v>2</v>
      </c>
      <c r="BM102" s="5">
        <f t="shared" si="25"/>
        <v>0</v>
      </c>
      <c r="BN102" s="208" t="str">
        <f t="shared" si="26"/>
        <v/>
      </c>
      <c r="BO102" s="208" t="str">
        <f t="shared" si="27"/>
        <v/>
      </c>
      <c r="BP102" s="211"/>
      <c r="BQ102" s="150">
        <f t="shared" si="28"/>
        <v>0</v>
      </c>
      <c r="BR102" s="61">
        <f t="shared" si="29"/>
        <v>0</v>
      </c>
      <c r="BS102" s="131">
        <f t="shared" si="30"/>
        <v>0</v>
      </c>
      <c r="BT102" s="61">
        <f t="shared" si="31"/>
        <v>0</v>
      </c>
      <c r="BU102" s="131">
        <f t="shared" si="32"/>
        <v>0</v>
      </c>
      <c r="BV102" s="61">
        <f t="shared" si="33"/>
        <v>0</v>
      </c>
      <c r="BW102" s="131">
        <f t="shared" si="34"/>
        <v>0</v>
      </c>
      <c r="BX102" s="151">
        <f t="shared" si="35"/>
        <v>0</v>
      </c>
      <c r="BY102" s="83"/>
      <c r="BZ102" s="55"/>
      <c r="CA102" s="55"/>
      <c r="CB102" s="55"/>
      <c r="CC102" s="55"/>
      <c r="CD102" s="12"/>
    </row>
    <row r="103" spans="1:102" ht="12.75" customHeight="1" x14ac:dyDescent="0.2">
      <c r="A103" s="3"/>
      <c r="B103" s="5">
        <f t="shared" si="36"/>
        <v>37</v>
      </c>
      <c r="C103" s="410"/>
      <c r="D103" s="411"/>
      <c r="E103" s="13"/>
      <c r="F103" s="111"/>
      <c r="G103" s="112">
        <f t="shared" si="1"/>
        <v>0</v>
      </c>
      <c r="H103" s="111"/>
      <c r="I103" s="112">
        <f t="shared" si="2"/>
        <v>0</v>
      </c>
      <c r="J103" s="111"/>
      <c r="K103" s="112">
        <f t="shared" si="3"/>
        <v>0</v>
      </c>
      <c r="L103" s="111"/>
      <c r="M103" s="112">
        <f t="shared" si="4"/>
        <v>0</v>
      </c>
      <c r="N103" s="111"/>
      <c r="O103" s="112">
        <f t="shared" si="5"/>
        <v>0</v>
      </c>
      <c r="P103" s="111"/>
      <c r="Q103" s="112">
        <f t="shared" si="6"/>
        <v>0</v>
      </c>
      <c r="R103" s="111"/>
      <c r="S103" s="112">
        <f t="shared" si="7"/>
        <v>0</v>
      </c>
      <c r="T103" s="111"/>
      <c r="U103" s="112">
        <f t="shared" si="8"/>
        <v>0</v>
      </c>
      <c r="V103" s="111"/>
      <c r="W103" s="112">
        <f t="shared" si="9"/>
        <v>0</v>
      </c>
      <c r="X103" s="111"/>
      <c r="Y103" s="112">
        <f t="shared" si="10"/>
        <v>0</v>
      </c>
      <c r="Z103" s="111"/>
      <c r="AA103" s="112">
        <f t="shared" si="11"/>
        <v>0</v>
      </c>
      <c r="AB103" s="111"/>
      <c r="AC103" s="112">
        <f t="shared" si="12"/>
        <v>0</v>
      </c>
      <c r="AD103" s="111"/>
      <c r="AE103" s="112"/>
      <c r="AF103" s="111"/>
      <c r="AG103" s="112">
        <f t="shared" si="13"/>
        <v>0</v>
      </c>
      <c r="AH103" s="111"/>
      <c r="AI103" s="112">
        <f t="shared" si="14"/>
        <v>0</v>
      </c>
      <c r="AJ103" s="111"/>
      <c r="AK103" s="112">
        <f t="shared" si="15"/>
        <v>0</v>
      </c>
      <c r="AL103" s="111"/>
      <c r="AM103" s="112">
        <f t="shared" si="16"/>
        <v>0</v>
      </c>
      <c r="AN103" s="111"/>
      <c r="AO103" s="112"/>
      <c r="AP103" s="111"/>
      <c r="AQ103" s="112">
        <f t="shared" si="17"/>
        <v>0</v>
      </c>
      <c r="AR103" s="111"/>
      <c r="AS103" s="112"/>
      <c r="AT103" s="111"/>
      <c r="AU103" s="112">
        <f t="shared" si="18"/>
        <v>0</v>
      </c>
      <c r="AV103" s="111"/>
      <c r="AW103" s="112"/>
      <c r="AX103" s="111"/>
      <c r="AY103" s="112">
        <f t="shared" si="19"/>
        <v>0</v>
      </c>
      <c r="AZ103" s="111"/>
      <c r="BA103" s="112">
        <f t="shared" si="20"/>
        <v>0</v>
      </c>
      <c r="BB103" s="111"/>
      <c r="BC103" s="112">
        <f t="shared" si="21"/>
        <v>0</v>
      </c>
      <c r="BD103" s="111"/>
      <c r="BE103" s="112"/>
      <c r="BF103" s="111"/>
      <c r="BG103" s="112"/>
      <c r="BH103" s="111"/>
      <c r="BI103" s="112"/>
      <c r="BJ103" s="5">
        <f t="shared" si="22"/>
        <v>0</v>
      </c>
      <c r="BK103" s="105">
        <f t="shared" si="23"/>
        <v>0</v>
      </c>
      <c r="BL103" s="10">
        <f t="shared" si="24"/>
        <v>2</v>
      </c>
      <c r="BM103" s="5">
        <f t="shared" si="25"/>
        <v>0</v>
      </c>
      <c r="BN103" s="208" t="str">
        <f t="shared" si="26"/>
        <v/>
      </c>
      <c r="BO103" s="208" t="str">
        <f t="shared" si="27"/>
        <v/>
      </c>
      <c r="BP103" s="211"/>
      <c r="BQ103" s="150">
        <f t="shared" si="28"/>
        <v>0</v>
      </c>
      <c r="BR103" s="61">
        <f t="shared" si="29"/>
        <v>0</v>
      </c>
      <c r="BS103" s="131">
        <f t="shared" si="30"/>
        <v>0</v>
      </c>
      <c r="BT103" s="61">
        <f t="shared" si="31"/>
        <v>0</v>
      </c>
      <c r="BU103" s="131">
        <f t="shared" si="32"/>
        <v>0</v>
      </c>
      <c r="BV103" s="61">
        <f t="shared" si="33"/>
        <v>0</v>
      </c>
      <c r="BW103" s="131">
        <f t="shared" si="34"/>
        <v>0</v>
      </c>
      <c r="BX103" s="151">
        <f t="shared" si="35"/>
        <v>0</v>
      </c>
      <c r="BY103" s="83"/>
      <c r="BZ103" s="55"/>
      <c r="CA103" s="55"/>
      <c r="CB103" s="55"/>
      <c r="CC103" s="55"/>
      <c r="CD103" s="12"/>
    </row>
    <row r="104" spans="1:102" ht="12.75" customHeight="1" x14ac:dyDescent="0.2">
      <c r="A104" s="3"/>
      <c r="B104" s="5">
        <f t="shared" si="36"/>
        <v>38</v>
      </c>
      <c r="C104" s="410"/>
      <c r="D104" s="411"/>
      <c r="E104" s="13"/>
      <c r="F104" s="111"/>
      <c r="G104" s="112">
        <f t="shared" si="1"/>
        <v>0</v>
      </c>
      <c r="H104" s="111"/>
      <c r="I104" s="112">
        <f t="shared" si="2"/>
        <v>0</v>
      </c>
      <c r="J104" s="111"/>
      <c r="K104" s="112">
        <f t="shared" si="3"/>
        <v>0</v>
      </c>
      <c r="L104" s="111"/>
      <c r="M104" s="112">
        <f t="shared" si="4"/>
        <v>0</v>
      </c>
      <c r="N104" s="111"/>
      <c r="O104" s="112">
        <f t="shared" si="5"/>
        <v>0</v>
      </c>
      <c r="P104" s="111"/>
      <c r="Q104" s="112">
        <f t="shared" si="6"/>
        <v>0</v>
      </c>
      <c r="R104" s="111"/>
      <c r="S104" s="112">
        <f t="shared" si="7"/>
        <v>0</v>
      </c>
      <c r="T104" s="111"/>
      <c r="U104" s="112">
        <f t="shared" si="8"/>
        <v>0</v>
      </c>
      <c r="V104" s="111"/>
      <c r="W104" s="112">
        <f t="shared" si="9"/>
        <v>0</v>
      </c>
      <c r="X104" s="111"/>
      <c r="Y104" s="112">
        <f t="shared" si="10"/>
        <v>0</v>
      </c>
      <c r="Z104" s="111"/>
      <c r="AA104" s="112">
        <f t="shared" si="11"/>
        <v>0</v>
      </c>
      <c r="AB104" s="111"/>
      <c r="AC104" s="112">
        <f t="shared" si="12"/>
        <v>0</v>
      </c>
      <c r="AD104" s="111"/>
      <c r="AE104" s="112"/>
      <c r="AF104" s="111"/>
      <c r="AG104" s="112">
        <f t="shared" si="13"/>
        <v>0</v>
      </c>
      <c r="AH104" s="111"/>
      <c r="AI104" s="112">
        <f t="shared" si="14"/>
        <v>0</v>
      </c>
      <c r="AJ104" s="111"/>
      <c r="AK104" s="112">
        <f t="shared" si="15"/>
        <v>0</v>
      </c>
      <c r="AL104" s="111"/>
      <c r="AM104" s="112">
        <f t="shared" si="16"/>
        <v>0</v>
      </c>
      <c r="AN104" s="111"/>
      <c r="AO104" s="112"/>
      <c r="AP104" s="111"/>
      <c r="AQ104" s="112">
        <f t="shared" si="17"/>
        <v>0</v>
      </c>
      <c r="AR104" s="111"/>
      <c r="AS104" s="112"/>
      <c r="AT104" s="111"/>
      <c r="AU104" s="112">
        <f t="shared" si="18"/>
        <v>0</v>
      </c>
      <c r="AV104" s="111"/>
      <c r="AW104" s="112"/>
      <c r="AX104" s="111"/>
      <c r="AY104" s="112">
        <f t="shared" si="19"/>
        <v>0</v>
      </c>
      <c r="AZ104" s="111"/>
      <c r="BA104" s="112">
        <f t="shared" si="20"/>
        <v>0</v>
      </c>
      <c r="BB104" s="111"/>
      <c r="BC104" s="112">
        <f t="shared" si="21"/>
        <v>0</v>
      </c>
      <c r="BD104" s="111"/>
      <c r="BE104" s="112"/>
      <c r="BF104" s="111"/>
      <c r="BG104" s="112"/>
      <c r="BH104" s="111"/>
      <c r="BI104" s="112"/>
      <c r="BJ104" s="5">
        <f t="shared" si="22"/>
        <v>0</v>
      </c>
      <c r="BK104" s="105">
        <f t="shared" si="23"/>
        <v>0</v>
      </c>
      <c r="BL104" s="10">
        <f t="shared" si="24"/>
        <v>2</v>
      </c>
      <c r="BM104" s="5">
        <f t="shared" si="25"/>
        <v>0</v>
      </c>
      <c r="BN104" s="208" t="str">
        <f t="shared" si="26"/>
        <v/>
      </c>
      <c r="BO104" s="208" t="str">
        <f t="shared" si="27"/>
        <v/>
      </c>
      <c r="BP104" s="211"/>
      <c r="BQ104" s="150">
        <f t="shared" si="28"/>
        <v>0</v>
      </c>
      <c r="BR104" s="61">
        <f t="shared" si="29"/>
        <v>0</v>
      </c>
      <c r="BS104" s="131">
        <f t="shared" si="30"/>
        <v>0</v>
      </c>
      <c r="BT104" s="61">
        <f t="shared" si="31"/>
        <v>0</v>
      </c>
      <c r="BU104" s="131">
        <f t="shared" si="32"/>
        <v>0</v>
      </c>
      <c r="BV104" s="61">
        <f t="shared" si="33"/>
        <v>0</v>
      </c>
      <c r="BW104" s="131">
        <f t="shared" si="34"/>
        <v>0</v>
      </c>
      <c r="BX104" s="151">
        <f t="shared" si="35"/>
        <v>0</v>
      </c>
      <c r="BY104" s="83"/>
      <c r="BZ104" s="55"/>
      <c r="CA104" s="55"/>
      <c r="CB104" s="55"/>
      <c r="CC104" s="55"/>
      <c r="CD104" s="12"/>
    </row>
    <row r="105" spans="1:102" ht="12.75" customHeight="1" x14ac:dyDescent="0.2">
      <c r="A105" s="3"/>
      <c r="B105" s="5">
        <f t="shared" si="36"/>
        <v>39</v>
      </c>
      <c r="C105" s="410"/>
      <c r="D105" s="411"/>
      <c r="E105" s="13"/>
      <c r="F105" s="111"/>
      <c r="G105" s="112">
        <f t="shared" si="1"/>
        <v>0</v>
      </c>
      <c r="H105" s="111"/>
      <c r="I105" s="112">
        <f t="shared" si="2"/>
        <v>0</v>
      </c>
      <c r="J105" s="111"/>
      <c r="K105" s="112">
        <f t="shared" si="3"/>
        <v>0</v>
      </c>
      <c r="L105" s="111"/>
      <c r="M105" s="112">
        <f t="shared" si="4"/>
        <v>0</v>
      </c>
      <c r="N105" s="111"/>
      <c r="O105" s="112">
        <f t="shared" si="5"/>
        <v>0</v>
      </c>
      <c r="P105" s="111"/>
      <c r="Q105" s="112">
        <f t="shared" si="6"/>
        <v>0</v>
      </c>
      <c r="R105" s="111"/>
      <c r="S105" s="112">
        <f t="shared" si="7"/>
        <v>0</v>
      </c>
      <c r="T105" s="111"/>
      <c r="U105" s="112">
        <f t="shared" si="8"/>
        <v>0</v>
      </c>
      <c r="V105" s="111"/>
      <c r="W105" s="112">
        <f t="shared" si="9"/>
        <v>0</v>
      </c>
      <c r="X105" s="111"/>
      <c r="Y105" s="112">
        <f t="shared" si="10"/>
        <v>0</v>
      </c>
      <c r="Z105" s="111"/>
      <c r="AA105" s="112">
        <f t="shared" si="11"/>
        <v>0</v>
      </c>
      <c r="AB105" s="111"/>
      <c r="AC105" s="112">
        <f t="shared" si="12"/>
        <v>0</v>
      </c>
      <c r="AD105" s="111"/>
      <c r="AE105" s="112"/>
      <c r="AF105" s="111"/>
      <c r="AG105" s="112">
        <f t="shared" si="13"/>
        <v>0</v>
      </c>
      <c r="AH105" s="111"/>
      <c r="AI105" s="112">
        <f t="shared" si="14"/>
        <v>0</v>
      </c>
      <c r="AJ105" s="111"/>
      <c r="AK105" s="112">
        <f t="shared" si="15"/>
        <v>0</v>
      </c>
      <c r="AL105" s="111"/>
      <c r="AM105" s="112">
        <f t="shared" si="16"/>
        <v>0</v>
      </c>
      <c r="AN105" s="111"/>
      <c r="AO105" s="112"/>
      <c r="AP105" s="111"/>
      <c r="AQ105" s="112">
        <f t="shared" si="17"/>
        <v>0</v>
      </c>
      <c r="AR105" s="111"/>
      <c r="AS105" s="112"/>
      <c r="AT105" s="111"/>
      <c r="AU105" s="112">
        <f t="shared" si="18"/>
        <v>0</v>
      </c>
      <c r="AV105" s="111"/>
      <c r="AW105" s="112"/>
      <c r="AX105" s="111"/>
      <c r="AY105" s="112">
        <f t="shared" si="19"/>
        <v>0</v>
      </c>
      <c r="AZ105" s="111"/>
      <c r="BA105" s="112">
        <f t="shared" si="20"/>
        <v>0</v>
      </c>
      <c r="BB105" s="111"/>
      <c r="BC105" s="112">
        <f t="shared" si="21"/>
        <v>0</v>
      </c>
      <c r="BD105" s="111"/>
      <c r="BE105" s="112"/>
      <c r="BF105" s="111"/>
      <c r="BG105" s="112"/>
      <c r="BH105" s="111"/>
      <c r="BI105" s="112"/>
      <c r="BJ105" s="5">
        <f t="shared" si="22"/>
        <v>0</v>
      </c>
      <c r="BK105" s="105">
        <f t="shared" si="23"/>
        <v>0</v>
      </c>
      <c r="BL105" s="10">
        <f t="shared" si="24"/>
        <v>2</v>
      </c>
      <c r="BM105" s="5">
        <f t="shared" si="25"/>
        <v>0</v>
      </c>
      <c r="BN105" s="208" t="str">
        <f t="shared" si="26"/>
        <v/>
      </c>
      <c r="BO105" s="208" t="str">
        <f t="shared" si="27"/>
        <v/>
      </c>
      <c r="BP105" s="211"/>
      <c r="BQ105" s="150">
        <f t="shared" si="28"/>
        <v>0</v>
      </c>
      <c r="BR105" s="61">
        <f t="shared" si="29"/>
        <v>0</v>
      </c>
      <c r="BS105" s="131">
        <f t="shared" si="30"/>
        <v>0</v>
      </c>
      <c r="BT105" s="61">
        <f t="shared" si="31"/>
        <v>0</v>
      </c>
      <c r="BU105" s="131">
        <f t="shared" si="32"/>
        <v>0</v>
      </c>
      <c r="BV105" s="61">
        <f t="shared" si="33"/>
        <v>0</v>
      </c>
      <c r="BW105" s="131">
        <f t="shared" si="34"/>
        <v>0</v>
      </c>
      <c r="BX105" s="151">
        <f t="shared" si="35"/>
        <v>0</v>
      </c>
      <c r="BY105" s="83"/>
      <c r="BZ105" s="55"/>
      <c r="CA105" s="55"/>
      <c r="CB105" s="55"/>
      <c r="CC105" s="55"/>
      <c r="CD105" s="12"/>
    </row>
    <row r="106" spans="1:102" ht="12.75" customHeight="1" x14ac:dyDescent="0.2">
      <c r="A106" s="3"/>
      <c r="B106" s="5">
        <f t="shared" si="36"/>
        <v>40</v>
      </c>
      <c r="C106" s="410"/>
      <c r="D106" s="411"/>
      <c r="E106" s="13"/>
      <c r="F106" s="111"/>
      <c r="G106" s="112">
        <f t="shared" si="1"/>
        <v>0</v>
      </c>
      <c r="H106" s="111"/>
      <c r="I106" s="112">
        <f t="shared" si="2"/>
        <v>0</v>
      </c>
      <c r="J106" s="111"/>
      <c r="K106" s="112">
        <f t="shared" si="3"/>
        <v>0</v>
      </c>
      <c r="L106" s="111"/>
      <c r="M106" s="112">
        <f t="shared" si="4"/>
        <v>0</v>
      </c>
      <c r="N106" s="111"/>
      <c r="O106" s="112">
        <f t="shared" si="5"/>
        <v>0</v>
      </c>
      <c r="P106" s="111"/>
      <c r="Q106" s="112">
        <f t="shared" si="6"/>
        <v>0</v>
      </c>
      <c r="R106" s="111"/>
      <c r="S106" s="112">
        <f t="shared" si="7"/>
        <v>0</v>
      </c>
      <c r="T106" s="111"/>
      <c r="U106" s="112">
        <f t="shared" si="8"/>
        <v>0</v>
      </c>
      <c r="V106" s="111"/>
      <c r="W106" s="112">
        <f t="shared" si="9"/>
        <v>0</v>
      </c>
      <c r="X106" s="111"/>
      <c r="Y106" s="112">
        <f t="shared" si="10"/>
        <v>0</v>
      </c>
      <c r="Z106" s="111"/>
      <c r="AA106" s="112">
        <f t="shared" si="11"/>
        <v>0</v>
      </c>
      <c r="AB106" s="111"/>
      <c r="AC106" s="112">
        <f t="shared" si="12"/>
        <v>0</v>
      </c>
      <c r="AD106" s="111"/>
      <c r="AE106" s="112"/>
      <c r="AF106" s="111"/>
      <c r="AG106" s="112">
        <f t="shared" si="13"/>
        <v>0</v>
      </c>
      <c r="AH106" s="111"/>
      <c r="AI106" s="112">
        <f t="shared" si="14"/>
        <v>0</v>
      </c>
      <c r="AJ106" s="111"/>
      <c r="AK106" s="112">
        <f t="shared" si="15"/>
        <v>0</v>
      </c>
      <c r="AL106" s="111"/>
      <c r="AM106" s="112">
        <f t="shared" si="16"/>
        <v>0</v>
      </c>
      <c r="AN106" s="111"/>
      <c r="AO106" s="112"/>
      <c r="AP106" s="111"/>
      <c r="AQ106" s="112">
        <f t="shared" si="17"/>
        <v>0</v>
      </c>
      <c r="AR106" s="111"/>
      <c r="AS106" s="112"/>
      <c r="AT106" s="111"/>
      <c r="AU106" s="112">
        <f t="shared" si="18"/>
        <v>0</v>
      </c>
      <c r="AV106" s="111"/>
      <c r="AW106" s="112"/>
      <c r="AX106" s="111"/>
      <c r="AY106" s="112">
        <f t="shared" si="19"/>
        <v>0</v>
      </c>
      <c r="AZ106" s="111"/>
      <c r="BA106" s="112">
        <f t="shared" si="20"/>
        <v>0</v>
      </c>
      <c r="BB106" s="111"/>
      <c r="BC106" s="112">
        <f t="shared" si="21"/>
        <v>0</v>
      </c>
      <c r="BD106" s="111"/>
      <c r="BE106" s="112"/>
      <c r="BF106" s="111"/>
      <c r="BG106" s="112"/>
      <c r="BH106" s="111"/>
      <c r="BI106" s="112"/>
      <c r="BJ106" s="5">
        <f t="shared" si="22"/>
        <v>0</v>
      </c>
      <c r="BK106" s="105">
        <f t="shared" si="23"/>
        <v>0</v>
      </c>
      <c r="BL106" s="10">
        <f t="shared" si="24"/>
        <v>2</v>
      </c>
      <c r="BM106" s="5">
        <f t="shared" si="25"/>
        <v>0</v>
      </c>
      <c r="BN106" s="208" t="str">
        <f t="shared" si="26"/>
        <v/>
      </c>
      <c r="BO106" s="208" t="str">
        <f t="shared" si="27"/>
        <v/>
      </c>
      <c r="BP106" s="211"/>
      <c r="BQ106" s="150">
        <f t="shared" si="28"/>
        <v>0</v>
      </c>
      <c r="BR106" s="61">
        <f t="shared" si="29"/>
        <v>0</v>
      </c>
      <c r="BS106" s="131">
        <f t="shared" si="30"/>
        <v>0</v>
      </c>
      <c r="BT106" s="61">
        <f t="shared" si="31"/>
        <v>0</v>
      </c>
      <c r="BU106" s="131">
        <f t="shared" si="32"/>
        <v>0</v>
      </c>
      <c r="BV106" s="61">
        <f t="shared" si="33"/>
        <v>0</v>
      </c>
      <c r="BW106" s="131">
        <f t="shared" si="34"/>
        <v>0</v>
      </c>
      <c r="BX106" s="151">
        <f t="shared" si="35"/>
        <v>0</v>
      </c>
      <c r="BY106" s="83"/>
      <c r="BZ106" s="55"/>
      <c r="CA106" s="55"/>
      <c r="CB106" s="55"/>
      <c r="CC106" s="55"/>
      <c r="CD106" s="12"/>
    </row>
    <row r="107" spans="1:102" ht="12.75" customHeight="1" x14ac:dyDescent="0.2">
      <c r="A107" s="3"/>
      <c r="B107" s="5">
        <f t="shared" si="36"/>
        <v>41</v>
      </c>
      <c r="C107" s="410"/>
      <c r="D107" s="411"/>
      <c r="E107" s="13"/>
      <c r="F107" s="111"/>
      <c r="G107" s="112">
        <f t="shared" si="1"/>
        <v>0</v>
      </c>
      <c r="H107" s="111"/>
      <c r="I107" s="112">
        <f t="shared" si="2"/>
        <v>0</v>
      </c>
      <c r="J107" s="111"/>
      <c r="K107" s="112">
        <f t="shared" si="3"/>
        <v>0</v>
      </c>
      <c r="L107" s="111"/>
      <c r="M107" s="112">
        <f t="shared" si="4"/>
        <v>0</v>
      </c>
      <c r="N107" s="111"/>
      <c r="O107" s="112">
        <f t="shared" si="5"/>
        <v>0</v>
      </c>
      <c r="P107" s="111"/>
      <c r="Q107" s="112">
        <f t="shared" si="6"/>
        <v>0</v>
      </c>
      <c r="R107" s="111"/>
      <c r="S107" s="112">
        <f t="shared" si="7"/>
        <v>0</v>
      </c>
      <c r="T107" s="111"/>
      <c r="U107" s="112">
        <f t="shared" si="8"/>
        <v>0</v>
      </c>
      <c r="V107" s="111"/>
      <c r="W107" s="112">
        <f t="shared" si="9"/>
        <v>0</v>
      </c>
      <c r="X107" s="111"/>
      <c r="Y107" s="112">
        <f t="shared" si="10"/>
        <v>0</v>
      </c>
      <c r="Z107" s="111"/>
      <c r="AA107" s="112">
        <f t="shared" si="11"/>
        <v>0</v>
      </c>
      <c r="AB107" s="111"/>
      <c r="AC107" s="112">
        <f t="shared" si="12"/>
        <v>0</v>
      </c>
      <c r="AD107" s="111"/>
      <c r="AE107" s="112"/>
      <c r="AF107" s="111"/>
      <c r="AG107" s="112">
        <f t="shared" si="13"/>
        <v>0</v>
      </c>
      <c r="AH107" s="111"/>
      <c r="AI107" s="112">
        <f t="shared" si="14"/>
        <v>0</v>
      </c>
      <c r="AJ107" s="111"/>
      <c r="AK107" s="112">
        <f t="shared" si="15"/>
        <v>0</v>
      </c>
      <c r="AL107" s="111"/>
      <c r="AM107" s="112">
        <f t="shared" si="16"/>
        <v>0</v>
      </c>
      <c r="AN107" s="111"/>
      <c r="AO107" s="112"/>
      <c r="AP107" s="111"/>
      <c r="AQ107" s="112">
        <f t="shared" si="17"/>
        <v>0</v>
      </c>
      <c r="AR107" s="111"/>
      <c r="AS107" s="112"/>
      <c r="AT107" s="111"/>
      <c r="AU107" s="112">
        <f t="shared" si="18"/>
        <v>0</v>
      </c>
      <c r="AV107" s="111"/>
      <c r="AW107" s="112"/>
      <c r="AX107" s="111"/>
      <c r="AY107" s="112">
        <f t="shared" si="19"/>
        <v>0</v>
      </c>
      <c r="AZ107" s="111"/>
      <c r="BA107" s="112">
        <f t="shared" si="20"/>
        <v>0</v>
      </c>
      <c r="BB107" s="111"/>
      <c r="BC107" s="112">
        <f t="shared" si="21"/>
        <v>0</v>
      </c>
      <c r="BD107" s="111"/>
      <c r="BE107" s="112"/>
      <c r="BF107" s="111"/>
      <c r="BG107" s="112"/>
      <c r="BH107" s="111"/>
      <c r="BI107" s="112"/>
      <c r="BJ107" s="5">
        <f t="shared" si="22"/>
        <v>0</v>
      </c>
      <c r="BK107" s="105">
        <f t="shared" si="23"/>
        <v>0</v>
      </c>
      <c r="BL107" s="10">
        <f t="shared" si="24"/>
        <v>2</v>
      </c>
      <c r="BM107" s="5">
        <f t="shared" si="25"/>
        <v>0</v>
      </c>
      <c r="BN107" s="208" t="str">
        <f t="shared" si="26"/>
        <v/>
      </c>
      <c r="BO107" s="208" t="str">
        <f t="shared" si="27"/>
        <v/>
      </c>
      <c r="BP107" s="211"/>
      <c r="BQ107" s="150">
        <f t="shared" si="28"/>
        <v>0</v>
      </c>
      <c r="BR107" s="61">
        <f t="shared" si="29"/>
        <v>0</v>
      </c>
      <c r="BS107" s="131">
        <f t="shared" si="30"/>
        <v>0</v>
      </c>
      <c r="BT107" s="61">
        <f t="shared" si="31"/>
        <v>0</v>
      </c>
      <c r="BU107" s="131">
        <f t="shared" si="32"/>
        <v>0</v>
      </c>
      <c r="BV107" s="61">
        <f t="shared" si="33"/>
        <v>0</v>
      </c>
      <c r="BW107" s="131">
        <f t="shared" si="34"/>
        <v>0</v>
      </c>
      <c r="BX107" s="151">
        <f t="shared" si="35"/>
        <v>0</v>
      </c>
      <c r="BY107" s="83"/>
      <c r="BZ107" s="55"/>
      <c r="CA107" s="55"/>
      <c r="CB107" s="55"/>
      <c r="CC107" s="55"/>
      <c r="CD107" s="12"/>
    </row>
    <row r="108" spans="1:102" ht="12.75" customHeight="1" x14ac:dyDescent="0.2">
      <c r="A108" s="3"/>
      <c r="B108" s="5">
        <f t="shared" si="36"/>
        <v>42</v>
      </c>
      <c r="C108" s="410"/>
      <c r="D108" s="411"/>
      <c r="E108" s="13"/>
      <c r="F108" s="111"/>
      <c r="G108" s="112">
        <f t="shared" si="1"/>
        <v>0</v>
      </c>
      <c r="H108" s="111"/>
      <c r="I108" s="112">
        <f t="shared" si="2"/>
        <v>0</v>
      </c>
      <c r="J108" s="111"/>
      <c r="K108" s="112">
        <f t="shared" si="3"/>
        <v>0</v>
      </c>
      <c r="L108" s="111"/>
      <c r="M108" s="112">
        <f t="shared" si="4"/>
        <v>0</v>
      </c>
      <c r="N108" s="111"/>
      <c r="O108" s="112">
        <f t="shared" si="5"/>
        <v>0</v>
      </c>
      <c r="P108" s="111"/>
      <c r="Q108" s="112">
        <f t="shared" si="6"/>
        <v>0</v>
      </c>
      <c r="R108" s="111"/>
      <c r="S108" s="112">
        <f t="shared" si="7"/>
        <v>0</v>
      </c>
      <c r="T108" s="111"/>
      <c r="U108" s="112">
        <f t="shared" si="8"/>
        <v>0</v>
      </c>
      <c r="V108" s="111"/>
      <c r="W108" s="112">
        <f t="shared" si="9"/>
        <v>0</v>
      </c>
      <c r="X108" s="111"/>
      <c r="Y108" s="112">
        <f t="shared" si="10"/>
        <v>0</v>
      </c>
      <c r="Z108" s="111"/>
      <c r="AA108" s="112">
        <f t="shared" si="11"/>
        <v>0</v>
      </c>
      <c r="AB108" s="111"/>
      <c r="AC108" s="112">
        <f t="shared" si="12"/>
        <v>0</v>
      </c>
      <c r="AD108" s="111"/>
      <c r="AE108" s="112"/>
      <c r="AF108" s="111"/>
      <c r="AG108" s="112">
        <f t="shared" si="13"/>
        <v>0</v>
      </c>
      <c r="AH108" s="111"/>
      <c r="AI108" s="112">
        <f t="shared" si="14"/>
        <v>0</v>
      </c>
      <c r="AJ108" s="111"/>
      <c r="AK108" s="112">
        <f t="shared" si="15"/>
        <v>0</v>
      </c>
      <c r="AL108" s="111"/>
      <c r="AM108" s="112">
        <f t="shared" si="16"/>
        <v>0</v>
      </c>
      <c r="AN108" s="111"/>
      <c r="AO108" s="112"/>
      <c r="AP108" s="111"/>
      <c r="AQ108" s="112">
        <f t="shared" si="17"/>
        <v>0</v>
      </c>
      <c r="AR108" s="111"/>
      <c r="AS108" s="112"/>
      <c r="AT108" s="111"/>
      <c r="AU108" s="112">
        <f t="shared" si="18"/>
        <v>0</v>
      </c>
      <c r="AV108" s="111"/>
      <c r="AW108" s="112"/>
      <c r="AX108" s="111"/>
      <c r="AY108" s="112">
        <f t="shared" si="19"/>
        <v>0</v>
      </c>
      <c r="AZ108" s="111"/>
      <c r="BA108" s="112">
        <f t="shared" si="20"/>
        <v>0</v>
      </c>
      <c r="BB108" s="111"/>
      <c r="BC108" s="112">
        <f t="shared" si="21"/>
        <v>0</v>
      </c>
      <c r="BD108" s="111"/>
      <c r="BE108" s="112"/>
      <c r="BF108" s="111"/>
      <c r="BG108" s="112"/>
      <c r="BH108" s="111"/>
      <c r="BI108" s="112"/>
      <c r="BJ108" s="5">
        <f t="shared" si="22"/>
        <v>0</v>
      </c>
      <c r="BK108" s="105">
        <f t="shared" si="23"/>
        <v>0</v>
      </c>
      <c r="BL108" s="10">
        <f t="shared" si="24"/>
        <v>2</v>
      </c>
      <c r="BM108" s="5">
        <f t="shared" si="25"/>
        <v>0</v>
      </c>
      <c r="BN108" s="208" t="str">
        <f t="shared" si="26"/>
        <v/>
      </c>
      <c r="BO108" s="208" t="str">
        <f t="shared" si="27"/>
        <v/>
      </c>
      <c r="BP108" s="211"/>
      <c r="BQ108" s="150">
        <f t="shared" si="28"/>
        <v>0</v>
      </c>
      <c r="BR108" s="61">
        <f t="shared" si="29"/>
        <v>0</v>
      </c>
      <c r="BS108" s="131">
        <f t="shared" si="30"/>
        <v>0</v>
      </c>
      <c r="BT108" s="61">
        <f t="shared" si="31"/>
        <v>0</v>
      </c>
      <c r="BU108" s="131">
        <f t="shared" si="32"/>
        <v>0</v>
      </c>
      <c r="BV108" s="61">
        <f t="shared" si="33"/>
        <v>0</v>
      </c>
      <c r="BW108" s="131">
        <f t="shared" si="34"/>
        <v>0</v>
      </c>
      <c r="BX108" s="151">
        <f t="shared" si="35"/>
        <v>0</v>
      </c>
      <c r="BY108" s="83"/>
      <c r="BZ108" s="55"/>
      <c r="CA108" s="55"/>
      <c r="CB108" s="55"/>
      <c r="CC108" s="55"/>
      <c r="CD108" s="12"/>
    </row>
    <row r="109" spans="1:102" ht="12.75" customHeight="1" x14ac:dyDescent="0.2">
      <c r="A109" s="3"/>
      <c r="B109" s="5">
        <f t="shared" si="36"/>
        <v>43</v>
      </c>
      <c r="C109" s="410"/>
      <c r="D109" s="411"/>
      <c r="E109" s="13"/>
      <c r="F109" s="111"/>
      <c r="G109" s="112">
        <f t="shared" si="1"/>
        <v>0</v>
      </c>
      <c r="H109" s="111"/>
      <c r="I109" s="112">
        <f t="shared" si="2"/>
        <v>0</v>
      </c>
      <c r="J109" s="111"/>
      <c r="K109" s="112">
        <f t="shared" si="3"/>
        <v>0</v>
      </c>
      <c r="L109" s="111"/>
      <c r="M109" s="112">
        <f t="shared" si="4"/>
        <v>0</v>
      </c>
      <c r="N109" s="111"/>
      <c r="O109" s="112">
        <f t="shared" si="5"/>
        <v>0</v>
      </c>
      <c r="P109" s="111"/>
      <c r="Q109" s="112">
        <f t="shared" si="6"/>
        <v>0</v>
      </c>
      <c r="R109" s="111"/>
      <c r="S109" s="112">
        <f t="shared" si="7"/>
        <v>0</v>
      </c>
      <c r="T109" s="111"/>
      <c r="U109" s="112">
        <f t="shared" si="8"/>
        <v>0</v>
      </c>
      <c r="V109" s="111"/>
      <c r="W109" s="112">
        <f t="shared" si="9"/>
        <v>0</v>
      </c>
      <c r="X109" s="111"/>
      <c r="Y109" s="112">
        <f t="shared" si="10"/>
        <v>0</v>
      </c>
      <c r="Z109" s="111"/>
      <c r="AA109" s="112">
        <f t="shared" si="11"/>
        <v>0</v>
      </c>
      <c r="AB109" s="111"/>
      <c r="AC109" s="112">
        <f t="shared" si="12"/>
        <v>0</v>
      </c>
      <c r="AD109" s="111"/>
      <c r="AE109" s="112"/>
      <c r="AF109" s="111"/>
      <c r="AG109" s="112">
        <f t="shared" si="13"/>
        <v>0</v>
      </c>
      <c r="AH109" s="111"/>
      <c r="AI109" s="112">
        <f t="shared" si="14"/>
        <v>0</v>
      </c>
      <c r="AJ109" s="111"/>
      <c r="AK109" s="112">
        <f t="shared" si="15"/>
        <v>0</v>
      </c>
      <c r="AL109" s="111"/>
      <c r="AM109" s="112">
        <f t="shared" si="16"/>
        <v>0</v>
      </c>
      <c r="AN109" s="111"/>
      <c r="AO109" s="112"/>
      <c r="AP109" s="111"/>
      <c r="AQ109" s="112">
        <f t="shared" si="17"/>
        <v>0</v>
      </c>
      <c r="AR109" s="111"/>
      <c r="AS109" s="112"/>
      <c r="AT109" s="111"/>
      <c r="AU109" s="112">
        <f t="shared" si="18"/>
        <v>0</v>
      </c>
      <c r="AV109" s="111"/>
      <c r="AW109" s="112"/>
      <c r="AX109" s="111"/>
      <c r="AY109" s="112">
        <f t="shared" si="19"/>
        <v>0</v>
      </c>
      <c r="AZ109" s="111"/>
      <c r="BA109" s="112">
        <f t="shared" si="20"/>
        <v>0</v>
      </c>
      <c r="BB109" s="111"/>
      <c r="BC109" s="112">
        <f t="shared" si="21"/>
        <v>0</v>
      </c>
      <c r="BD109" s="111"/>
      <c r="BE109" s="112"/>
      <c r="BF109" s="111"/>
      <c r="BG109" s="112"/>
      <c r="BH109" s="111"/>
      <c r="BI109" s="112"/>
      <c r="BJ109" s="5">
        <f t="shared" si="22"/>
        <v>0</v>
      </c>
      <c r="BK109" s="105">
        <f t="shared" si="23"/>
        <v>0</v>
      </c>
      <c r="BL109" s="10">
        <f t="shared" si="24"/>
        <v>2</v>
      </c>
      <c r="BM109" s="5">
        <f t="shared" si="25"/>
        <v>0</v>
      </c>
      <c r="BN109" s="208" t="str">
        <f t="shared" si="26"/>
        <v/>
      </c>
      <c r="BO109" s="208" t="str">
        <f t="shared" si="27"/>
        <v/>
      </c>
      <c r="BP109" s="211"/>
      <c r="BQ109" s="150">
        <f t="shared" si="28"/>
        <v>0</v>
      </c>
      <c r="BR109" s="61">
        <f t="shared" si="29"/>
        <v>0</v>
      </c>
      <c r="BS109" s="131">
        <f t="shared" si="30"/>
        <v>0</v>
      </c>
      <c r="BT109" s="61">
        <f t="shared" si="31"/>
        <v>0</v>
      </c>
      <c r="BU109" s="131">
        <f t="shared" si="32"/>
        <v>0</v>
      </c>
      <c r="BV109" s="61">
        <f t="shared" si="33"/>
        <v>0</v>
      </c>
      <c r="BW109" s="131">
        <f t="shared" si="34"/>
        <v>0</v>
      </c>
      <c r="BX109" s="151">
        <f t="shared" si="35"/>
        <v>0</v>
      </c>
      <c r="BY109" s="83"/>
      <c r="BZ109" s="55"/>
      <c r="CA109" s="55"/>
      <c r="CB109" s="55"/>
      <c r="CC109" s="55"/>
      <c r="CD109" s="12"/>
    </row>
    <row r="110" spans="1:102" ht="12.75" customHeight="1" x14ac:dyDescent="0.2">
      <c r="A110" s="3"/>
      <c r="B110" s="5">
        <f>B109+1</f>
        <v>44</v>
      </c>
      <c r="C110" s="410"/>
      <c r="D110" s="411"/>
      <c r="E110" s="13"/>
      <c r="F110" s="111"/>
      <c r="G110" s="112">
        <f t="shared" si="1"/>
        <v>0</v>
      </c>
      <c r="H110" s="111"/>
      <c r="I110" s="112">
        <f t="shared" si="2"/>
        <v>0</v>
      </c>
      <c r="J110" s="111"/>
      <c r="K110" s="112">
        <f t="shared" si="3"/>
        <v>0</v>
      </c>
      <c r="L110" s="111"/>
      <c r="M110" s="112">
        <f t="shared" si="4"/>
        <v>0</v>
      </c>
      <c r="N110" s="111"/>
      <c r="O110" s="112">
        <f t="shared" si="5"/>
        <v>0</v>
      </c>
      <c r="P110" s="111"/>
      <c r="Q110" s="112">
        <f t="shared" si="6"/>
        <v>0</v>
      </c>
      <c r="R110" s="111"/>
      <c r="S110" s="112">
        <f t="shared" si="7"/>
        <v>0</v>
      </c>
      <c r="T110" s="111"/>
      <c r="U110" s="112">
        <f t="shared" si="8"/>
        <v>0</v>
      </c>
      <c r="V110" s="111"/>
      <c r="W110" s="112">
        <f t="shared" si="9"/>
        <v>0</v>
      </c>
      <c r="X110" s="111"/>
      <c r="Y110" s="112">
        <f t="shared" si="10"/>
        <v>0</v>
      </c>
      <c r="Z110" s="111"/>
      <c r="AA110" s="112">
        <f t="shared" si="11"/>
        <v>0</v>
      </c>
      <c r="AB110" s="111"/>
      <c r="AC110" s="112">
        <f t="shared" si="12"/>
        <v>0</v>
      </c>
      <c r="AD110" s="111"/>
      <c r="AE110" s="112"/>
      <c r="AF110" s="111"/>
      <c r="AG110" s="112">
        <f t="shared" si="13"/>
        <v>0</v>
      </c>
      <c r="AH110" s="111"/>
      <c r="AI110" s="112">
        <f t="shared" si="14"/>
        <v>0</v>
      </c>
      <c r="AJ110" s="111"/>
      <c r="AK110" s="112">
        <f t="shared" si="15"/>
        <v>0</v>
      </c>
      <c r="AL110" s="111"/>
      <c r="AM110" s="112">
        <f t="shared" si="16"/>
        <v>0</v>
      </c>
      <c r="AN110" s="111"/>
      <c r="AO110" s="112"/>
      <c r="AP110" s="111"/>
      <c r="AQ110" s="112">
        <f t="shared" si="17"/>
        <v>0</v>
      </c>
      <c r="AR110" s="111"/>
      <c r="AS110" s="112"/>
      <c r="AT110" s="111"/>
      <c r="AU110" s="112">
        <f t="shared" si="18"/>
        <v>0</v>
      </c>
      <c r="AV110" s="111"/>
      <c r="AW110" s="112"/>
      <c r="AX110" s="111"/>
      <c r="AY110" s="112">
        <f t="shared" si="19"/>
        <v>0</v>
      </c>
      <c r="AZ110" s="111"/>
      <c r="BA110" s="112">
        <f t="shared" si="20"/>
        <v>0</v>
      </c>
      <c r="BB110" s="111"/>
      <c r="BC110" s="112">
        <f t="shared" si="21"/>
        <v>0</v>
      </c>
      <c r="BD110" s="111"/>
      <c r="BE110" s="112"/>
      <c r="BF110" s="111"/>
      <c r="BG110" s="112"/>
      <c r="BH110" s="111"/>
      <c r="BI110" s="112"/>
      <c r="BJ110" s="5">
        <f t="shared" si="22"/>
        <v>0</v>
      </c>
      <c r="BK110" s="105">
        <f t="shared" si="23"/>
        <v>0</v>
      </c>
      <c r="BL110" s="10">
        <f t="shared" si="24"/>
        <v>2</v>
      </c>
      <c r="BM110" s="5">
        <f t="shared" si="25"/>
        <v>0</v>
      </c>
      <c r="BN110" s="208" t="str">
        <f t="shared" si="26"/>
        <v/>
      </c>
      <c r="BO110" s="208" t="str">
        <f t="shared" si="27"/>
        <v/>
      </c>
      <c r="BP110" s="211"/>
      <c r="BQ110" s="150">
        <f t="shared" si="28"/>
        <v>0</v>
      </c>
      <c r="BR110" s="61">
        <f t="shared" si="29"/>
        <v>0</v>
      </c>
      <c r="BS110" s="131">
        <f t="shared" si="30"/>
        <v>0</v>
      </c>
      <c r="BT110" s="61">
        <f t="shared" si="31"/>
        <v>0</v>
      </c>
      <c r="BU110" s="131">
        <f t="shared" si="32"/>
        <v>0</v>
      </c>
      <c r="BV110" s="61">
        <f t="shared" si="33"/>
        <v>0</v>
      </c>
      <c r="BW110" s="131">
        <f t="shared" si="34"/>
        <v>0</v>
      </c>
      <c r="BX110" s="151">
        <f t="shared" si="35"/>
        <v>0</v>
      </c>
      <c r="BY110" s="83"/>
      <c r="BZ110" s="55"/>
      <c r="CA110" s="55"/>
      <c r="CB110" s="55"/>
      <c r="CC110" s="55"/>
      <c r="CD110" s="12"/>
    </row>
    <row r="111" spans="1:102" ht="12.75" customHeight="1" x14ac:dyDescent="0.2">
      <c r="A111" s="3"/>
      <c r="B111" s="5">
        <f t="shared" si="36"/>
        <v>45</v>
      </c>
      <c r="C111" s="410"/>
      <c r="D111" s="411"/>
      <c r="E111" s="13"/>
      <c r="F111" s="111"/>
      <c r="G111" s="112">
        <f t="shared" si="1"/>
        <v>0</v>
      </c>
      <c r="H111" s="111"/>
      <c r="I111" s="112">
        <f t="shared" si="2"/>
        <v>0</v>
      </c>
      <c r="J111" s="111"/>
      <c r="K111" s="112">
        <f t="shared" si="3"/>
        <v>0</v>
      </c>
      <c r="L111" s="111"/>
      <c r="M111" s="112">
        <f t="shared" si="4"/>
        <v>0</v>
      </c>
      <c r="N111" s="111"/>
      <c r="O111" s="112">
        <f t="shared" si="5"/>
        <v>0</v>
      </c>
      <c r="P111" s="111"/>
      <c r="Q111" s="112">
        <f t="shared" si="6"/>
        <v>0</v>
      </c>
      <c r="R111" s="111"/>
      <c r="S111" s="112">
        <f t="shared" si="7"/>
        <v>0</v>
      </c>
      <c r="T111" s="111"/>
      <c r="U111" s="112">
        <f t="shared" si="8"/>
        <v>0</v>
      </c>
      <c r="V111" s="111"/>
      <c r="W111" s="112">
        <f t="shared" si="9"/>
        <v>0</v>
      </c>
      <c r="X111" s="111"/>
      <c r="Y111" s="112">
        <f t="shared" si="10"/>
        <v>0</v>
      </c>
      <c r="Z111" s="111"/>
      <c r="AA111" s="112">
        <f t="shared" si="11"/>
        <v>0</v>
      </c>
      <c r="AB111" s="111"/>
      <c r="AC111" s="112">
        <f t="shared" si="12"/>
        <v>0</v>
      </c>
      <c r="AD111" s="111"/>
      <c r="AE111" s="112"/>
      <c r="AF111" s="111"/>
      <c r="AG111" s="112">
        <f t="shared" si="13"/>
        <v>0</v>
      </c>
      <c r="AH111" s="111"/>
      <c r="AI111" s="112">
        <f t="shared" si="14"/>
        <v>0</v>
      </c>
      <c r="AJ111" s="111"/>
      <c r="AK111" s="112">
        <f t="shared" si="15"/>
        <v>0</v>
      </c>
      <c r="AL111" s="111"/>
      <c r="AM111" s="112">
        <f t="shared" si="16"/>
        <v>0</v>
      </c>
      <c r="AN111" s="111"/>
      <c r="AO111" s="112"/>
      <c r="AP111" s="111"/>
      <c r="AQ111" s="112">
        <f t="shared" si="17"/>
        <v>0</v>
      </c>
      <c r="AR111" s="111"/>
      <c r="AS111" s="112"/>
      <c r="AT111" s="111"/>
      <c r="AU111" s="112">
        <f t="shared" si="18"/>
        <v>0</v>
      </c>
      <c r="AV111" s="111"/>
      <c r="AW111" s="112"/>
      <c r="AX111" s="111"/>
      <c r="AY111" s="112">
        <f t="shared" si="19"/>
        <v>0</v>
      </c>
      <c r="AZ111" s="111"/>
      <c r="BA111" s="112">
        <f t="shared" si="20"/>
        <v>0</v>
      </c>
      <c r="BB111" s="111"/>
      <c r="BC111" s="112">
        <f t="shared" si="21"/>
        <v>0</v>
      </c>
      <c r="BD111" s="111"/>
      <c r="BE111" s="112"/>
      <c r="BF111" s="111"/>
      <c r="BG111" s="112"/>
      <c r="BH111" s="111"/>
      <c r="BI111" s="112"/>
      <c r="BJ111" s="5">
        <f t="shared" si="22"/>
        <v>0</v>
      </c>
      <c r="BK111" s="105">
        <f t="shared" si="23"/>
        <v>0</v>
      </c>
      <c r="BL111" s="10">
        <f t="shared" si="24"/>
        <v>2</v>
      </c>
      <c r="BM111" s="5">
        <f t="shared" si="25"/>
        <v>0</v>
      </c>
      <c r="BN111" s="208" t="str">
        <f t="shared" si="26"/>
        <v/>
      </c>
      <c r="BO111" s="208" t="str">
        <f t="shared" si="27"/>
        <v/>
      </c>
      <c r="BP111" s="211"/>
      <c r="BQ111" s="150">
        <f t="shared" si="28"/>
        <v>0</v>
      </c>
      <c r="BR111" s="61">
        <f t="shared" si="29"/>
        <v>0</v>
      </c>
      <c r="BS111" s="131">
        <f t="shared" si="30"/>
        <v>0</v>
      </c>
      <c r="BT111" s="61">
        <f t="shared" si="31"/>
        <v>0</v>
      </c>
      <c r="BU111" s="131">
        <f t="shared" si="32"/>
        <v>0</v>
      </c>
      <c r="BV111" s="61">
        <f t="shared" si="33"/>
        <v>0</v>
      </c>
      <c r="BW111" s="131">
        <f t="shared" si="34"/>
        <v>0</v>
      </c>
      <c r="BX111" s="151">
        <f t="shared" si="35"/>
        <v>0</v>
      </c>
      <c r="BY111" s="83"/>
      <c r="BZ111" s="55"/>
      <c r="CA111" s="55"/>
      <c r="CB111" s="55"/>
      <c r="CC111" s="55"/>
      <c r="CD111" s="12"/>
    </row>
    <row r="112" spans="1:102" ht="12.75" customHeight="1" x14ac:dyDescent="0.2">
      <c r="A112" s="3"/>
      <c r="B112" s="5">
        <f t="shared" si="36"/>
        <v>46</v>
      </c>
      <c r="C112" s="410"/>
      <c r="D112" s="411"/>
      <c r="E112" s="13"/>
      <c r="F112" s="111"/>
      <c r="G112" s="112">
        <f t="shared" si="1"/>
        <v>0</v>
      </c>
      <c r="H112" s="111"/>
      <c r="I112" s="112">
        <f t="shared" si="2"/>
        <v>0</v>
      </c>
      <c r="J112" s="111"/>
      <c r="K112" s="112">
        <f t="shared" si="3"/>
        <v>0</v>
      </c>
      <c r="L112" s="111"/>
      <c r="M112" s="112">
        <f t="shared" si="4"/>
        <v>0</v>
      </c>
      <c r="N112" s="111"/>
      <c r="O112" s="112">
        <f t="shared" si="5"/>
        <v>0</v>
      </c>
      <c r="P112" s="111"/>
      <c r="Q112" s="112">
        <f t="shared" si="6"/>
        <v>0</v>
      </c>
      <c r="R112" s="111"/>
      <c r="S112" s="112">
        <f t="shared" si="7"/>
        <v>0</v>
      </c>
      <c r="T112" s="111"/>
      <c r="U112" s="112">
        <f t="shared" si="8"/>
        <v>0</v>
      </c>
      <c r="V112" s="111"/>
      <c r="W112" s="112">
        <f t="shared" si="9"/>
        <v>0</v>
      </c>
      <c r="X112" s="111"/>
      <c r="Y112" s="112">
        <f t="shared" si="10"/>
        <v>0</v>
      </c>
      <c r="Z112" s="111"/>
      <c r="AA112" s="112">
        <f t="shared" si="11"/>
        <v>0</v>
      </c>
      <c r="AB112" s="111"/>
      <c r="AC112" s="112">
        <f t="shared" si="12"/>
        <v>0</v>
      </c>
      <c r="AD112" s="111"/>
      <c r="AE112" s="112"/>
      <c r="AF112" s="111"/>
      <c r="AG112" s="112">
        <f t="shared" si="13"/>
        <v>0</v>
      </c>
      <c r="AH112" s="111"/>
      <c r="AI112" s="112">
        <f t="shared" si="14"/>
        <v>0</v>
      </c>
      <c r="AJ112" s="111"/>
      <c r="AK112" s="112">
        <f t="shared" si="15"/>
        <v>0</v>
      </c>
      <c r="AL112" s="111"/>
      <c r="AM112" s="112">
        <f t="shared" si="16"/>
        <v>0</v>
      </c>
      <c r="AN112" s="111"/>
      <c r="AO112" s="112"/>
      <c r="AP112" s="111"/>
      <c r="AQ112" s="112">
        <f t="shared" si="17"/>
        <v>0</v>
      </c>
      <c r="AR112" s="111"/>
      <c r="AS112" s="112"/>
      <c r="AT112" s="111"/>
      <c r="AU112" s="112">
        <f t="shared" si="18"/>
        <v>0</v>
      </c>
      <c r="AV112" s="111"/>
      <c r="AW112" s="112"/>
      <c r="AX112" s="111"/>
      <c r="AY112" s="112">
        <f t="shared" si="19"/>
        <v>0</v>
      </c>
      <c r="AZ112" s="111"/>
      <c r="BA112" s="112">
        <f t="shared" si="20"/>
        <v>0</v>
      </c>
      <c r="BB112" s="111"/>
      <c r="BC112" s="112">
        <f t="shared" si="21"/>
        <v>0</v>
      </c>
      <c r="BD112" s="111"/>
      <c r="BE112" s="112"/>
      <c r="BF112" s="111"/>
      <c r="BG112" s="112"/>
      <c r="BH112" s="111"/>
      <c r="BI112" s="112"/>
      <c r="BJ112" s="5">
        <f t="shared" si="22"/>
        <v>0</v>
      </c>
      <c r="BK112" s="105">
        <f t="shared" si="23"/>
        <v>0</v>
      </c>
      <c r="BL112" s="10">
        <f t="shared" si="24"/>
        <v>2</v>
      </c>
      <c r="BM112" s="5">
        <f t="shared" si="25"/>
        <v>0</v>
      </c>
      <c r="BN112" s="208" t="str">
        <f t="shared" si="26"/>
        <v/>
      </c>
      <c r="BO112" s="208" t="str">
        <f t="shared" si="27"/>
        <v/>
      </c>
      <c r="BP112" s="211"/>
      <c r="BQ112" s="150">
        <f t="shared" si="28"/>
        <v>0</v>
      </c>
      <c r="BR112" s="61">
        <f t="shared" si="29"/>
        <v>0</v>
      </c>
      <c r="BS112" s="131">
        <f t="shared" si="30"/>
        <v>0</v>
      </c>
      <c r="BT112" s="61">
        <f t="shared" si="31"/>
        <v>0</v>
      </c>
      <c r="BU112" s="131">
        <f t="shared" si="32"/>
        <v>0</v>
      </c>
      <c r="BV112" s="61">
        <f t="shared" si="33"/>
        <v>0</v>
      </c>
      <c r="BW112" s="131">
        <f t="shared" si="34"/>
        <v>0</v>
      </c>
      <c r="BX112" s="151">
        <f t="shared" si="35"/>
        <v>0</v>
      </c>
      <c r="BY112" s="83"/>
      <c r="BZ112" s="55"/>
      <c r="CA112" s="55"/>
      <c r="CB112" s="55"/>
      <c r="CC112" s="55"/>
      <c r="CD112" s="12"/>
    </row>
    <row r="113" spans="1:89" ht="12.75" customHeight="1" thickBot="1" x14ac:dyDescent="0.25">
      <c r="A113" s="3"/>
      <c r="B113" s="5">
        <v>47</v>
      </c>
      <c r="C113" s="410"/>
      <c r="D113" s="411"/>
      <c r="E113" s="13"/>
      <c r="F113" s="111"/>
      <c r="G113" s="112">
        <f t="shared" si="1"/>
        <v>0</v>
      </c>
      <c r="H113" s="111"/>
      <c r="I113" s="112">
        <f t="shared" si="2"/>
        <v>0</v>
      </c>
      <c r="J113" s="111"/>
      <c r="K113" s="112">
        <f t="shared" si="3"/>
        <v>0</v>
      </c>
      <c r="L113" s="111"/>
      <c r="M113" s="112">
        <f t="shared" si="4"/>
        <v>0</v>
      </c>
      <c r="N113" s="111"/>
      <c r="O113" s="112">
        <f t="shared" si="5"/>
        <v>0</v>
      </c>
      <c r="P113" s="111"/>
      <c r="Q113" s="112">
        <f t="shared" si="6"/>
        <v>0</v>
      </c>
      <c r="R113" s="111"/>
      <c r="S113" s="112">
        <f t="shared" si="7"/>
        <v>0</v>
      </c>
      <c r="T113" s="111"/>
      <c r="U113" s="112">
        <f t="shared" si="8"/>
        <v>0</v>
      </c>
      <c r="V113" s="111"/>
      <c r="W113" s="112">
        <f t="shared" si="9"/>
        <v>0</v>
      </c>
      <c r="X113" s="111"/>
      <c r="Y113" s="112">
        <f t="shared" si="10"/>
        <v>0</v>
      </c>
      <c r="Z113" s="111"/>
      <c r="AA113" s="112">
        <f t="shared" si="11"/>
        <v>0</v>
      </c>
      <c r="AB113" s="111"/>
      <c r="AC113" s="112">
        <f t="shared" si="12"/>
        <v>0</v>
      </c>
      <c r="AD113" s="111"/>
      <c r="AE113" s="112"/>
      <c r="AF113" s="111"/>
      <c r="AG113" s="112">
        <f t="shared" si="13"/>
        <v>0</v>
      </c>
      <c r="AH113" s="111"/>
      <c r="AI113" s="112">
        <f t="shared" si="14"/>
        <v>0</v>
      </c>
      <c r="AJ113" s="111"/>
      <c r="AK113" s="112">
        <f t="shared" si="15"/>
        <v>0</v>
      </c>
      <c r="AL113" s="111"/>
      <c r="AM113" s="112">
        <f t="shared" si="16"/>
        <v>0</v>
      </c>
      <c r="AN113" s="111"/>
      <c r="AO113" s="112"/>
      <c r="AP113" s="111"/>
      <c r="AQ113" s="112">
        <f t="shared" si="17"/>
        <v>0</v>
      </c>
      <c r="AR113" s="111"/>
      <c r="AS113" s="112"/>
      <c r="AT113" s="111"/>
      <c r="AU113" s="112">
        <f t="shared" si="18"/>
        <v>0</v>
      </c>
      <c r="AV113" s="111"/>
      <c r="AW113" s="112"/>
      <c r="AX113" s="111"/>
      <c r="AY113" s="112">
        <f t="shared" si="19"/>
        <v>0</v>
      </c>
      <c r="AZ113" s="111"/>
      <c r="BA113" s="112">
        <f t="shared" si="20"/>
        <v>0</v>
      </c>
      <c r="BB113" s="111"/>
      <c r="BC113" s="112">
        <f t="shared" si="21"/>
        <v>0</v>
      </c>
      <c r="BD113" s="111"/>
      <c r="BE113" s="112"/>
      <c r="BF113" s="111"/>
      <c r="BG113" s="112"/>
      <c r="BH113" s="111"/>
      <c r="BI113" s="112"/>
      <c r="BJ113" s="5">
        <f t="shared" si="22"/>
        <v>0</v>
      </c>
      <c r="BK113" s="105">
        <f t="shared" si="23"/>
        <v>0</v>
      </c>
      <c r="BL113" s="10">
        <f t="shared" si="24"/>
        <v>2</v>
      </c>
      <c r="BM113" s="5">
        <f t="shared" si="25"/>
        <v>0</v>
      </c>
      <c r="BN113" s="208" t="str">
        <f t="shared" si="26"/>
        <v/>
      </c>
      <c r="BO113" s="208" t="str">
        <f t="shared" si="27"/>
        <v/>
      </c>
      <c r="BP113" s="211"/>
      <c r="BQ113" s="152">
        <f t="shared" si="28"/>
        <v>0</v>
      </c>
      <c r="BR113" s="153">
        <f t="shared" si="29"/>
        <v>0</v>
      </c>
      <c r="BS113" s="154">
        <f t="shared" si="30"/>
        <v>0</v>
      </c>
      <c r="BT113" s="153">
        <f t="shared" si="31"/>
        <v>0</v>
      </c>
      <c r="BU113" s="154">
        <f t="shared" si="32"/>
        <v>0</v>
      </c>
      <c r="BV113" s="153">
        <f t="shared" si="33"/>
        <v>0</v>
      </c>
      <c r="BW113" s="154">
        <f t="shared" si="34"/>
        <v>0</v>
      </c>
      <c r="BX113" s="155">
        <f t="shared" si="35"/>
        <v>0</v>
      </c>
      <c r="BY113" s="83"/>
      <c r="BZ113" s="55"/>
      <c r="CA113" s="55"/>
      <c r="CB113" s="55"/>
      <c r="CC113" s="55"/>
      <c r="CD113" s="12"/>
    </row>
    <row r="114" spans="1:89" ht="12.75" customHeight="1" thickBot="1" x14ac:dyDescent="0.25">
      <c r="B114" s="8"/>
      <c r="C114" s="426"/>
      <c r="D114" s="426"/>
      <c r="E114" s="17"/>
      <c r="F114" s="156">
        <v>1</v>
      </c>
      <c r="G114" s="157"/>
      <c r="H114" s="156">
        <f>F114+1</f>
        <v>2</v>
      </c>
      <c r="I114" s="156"/>
      <c r="J114" s="156">
        <f t="shared" ref="J114:BH114" si="37">H114+1</f>
        <v>3</v>
      </c>
      <c r="K114" s="156"/>
      <c r="L114" s="156">
        <f t="shared" si="37"/>
        <v>4</v>
      </c>
      <c r="M114" s="156"/>
      <c r="N114" s="156">
        <f t="shared" si="37"/>
        <v>5</v>
      </c>
      <c r="O114" s="156"/>
      <c r="P114" s="156">
        <f t="shared" si="37"/>
        <v>6</v>
      </c>
      <c r="Q114" s="156"/>
      <c r="R114" s="156">
        <f t="shared" si="37"/>
        <v>7</v>
      </c>
      <c r="S114" s="156"/>
      <c r="T114" s="156">
        <f t="shared" si="37"/>
        <v>8</v>
      </c>
      <c r="U114" s="156"/>
      <c r="V114" s="156">
        <f t="shared" si="37"/>
        <v>9</v>
      </c>
      <c r="W114" s="156"/>
      <c r="X114" s="156">
        <f t="shared" si="37"/>
        <v>10</v>
      </c>
      <c r="Y114" s="156"/>
      <c r="Z114" s="156">
        <f t="shared" si="37"/>
        <v>11</v>
      </c>
      <c r="AA114" s="156"/>
      <c r="AB114" s="156">
        <f t="shared" si="37"/>
        <v>12</v>
      </c>
      <c r="AC114" s="156"/>
      <c r="AD114" s="156">
        <f t="shared" si="37"/>
        <v>13</v>
      </c>
      <c r="AE114" s="156"/>
      <c r="AF114" s="156">
        <f t="shared" si="37"/>
        <v>14</v>
      </c>
      <c r="AG114" s="156"/>
      <c r="AH114" s="156">
        <f t="shared" si="37"/>
        <v>15</v>
      </c>
      <c r="AI114" s="156"/>
      <c r="AJ114" s="156">
        <f t="shared" si="37"/>
        <v>16</v>
      </c>
      <c r="AK114" s="156"/>
      <c r="AL114" s="156">
        <f t="shared" si="37"/>
        <v>17</v>
      </c>
      <c r="AM114" s="156"/>
      <c r="AN114" s="156">
        <f t="shared" si="37"/>
        <v>18</v>
      </c>
      <c r="AO114" s="156"/>
      <c r="AP114" s="156">
        <f t="shared" si="37"/>
        <v>19</v>
      </c>
      <c r="AQ114" s="156"/>
      <c r="AR114" s="156">
        <f t="shared" si="37"/>
        <v>20</v>
      </c>
      <c r="AS114" s="156"/>
      <c r="AT114" s="156">
        <f t="shared" si="37"/>
        <v>21</v>
      </c>
      <c r="AU114" s="156"/>
      <c r="AV114" s="156">
        <f t="shared" si="37"/>
        <v>22</v>
      </c>
      <c r="AW114" s="156"/>
      <c r="AX114" s="156">
        <f t="shared" si="37"/>
        <v>23</v>
      </c>
      <c r="AY114" s="156"/>
      <c r="AZ114" s="156">
        <f t="shared" si="37"/>
        <v>24</v>
      </c>
      <c r="BA114" s="156"/>
      <c r="BB114" s="156">
        <f t="shared" si="37"/>
        <v>25</v>
      </c>
      <c r="BC114" s="156"/>
      <c r="BD114" s="156">
        <f t="shared" si="37"/>
        <v>26</v>
      </c>
      <c r="BE114" s="156"/>
      <c r="BF114" s="156">
        <f t="shared" si="37"/>
        <v>27</v>
      </c>
      <c r="BG114" s="156"/>
      <c r="BH114" s="156">
        <f t="shared" si="37"/>
        <v>28</v>
      </c>
      <c r="BI114" s="17"/>
      <c r="BJ114" s="8"/>
      <c r="BK114" s="8"/>
      <c r="BL114" s="8"/>
      <c r="BM114" s="8"/>
      <c r="BP114" s="12"/>
      <c r="BQ114" s="12"/>
      <c r="BR114" s="12"/>
      <c r="BS114" s="12"/>
      <c r="BT114" s="12"/>
      <c r="BU114" s="12"/>
      <c r="BV114" s="12"/>
      <c r="BW114" s="12"/>
      <c r="BX114" s="12"/>
      <c r="BY114" s="96"/>
      <c r="BZ114" s="12"/>
      <c r="CA114" s="12"/>
      <c r="CB114" s="12"/>
      <c r="CC114" s="12"/>
    </row>
    <row r="115" spans="1:89" ht="12.75" customHeight="1" thickBot="1" x14ac:dyDescent="0.25">
      <c r="B115" s="3"/>
      <c r="C115" s="427" t="s">
        <v>42</v>
      </c>
      <c r="D115" s="428"/>
      <c r="E115" s="429"/>
      <c r="F115" s="113">
        <f>SUMIF($E$67:$E$113,"=P",G67:G113)</f>
        <v>0</v>
      </c>
      <c r="G115" s="114"/>
      <c r="H115" s="113">
        <f>SUMIF($E$67:$E$113,"=P",I67:I113)</f>
        <v>0</v>
      </c>
      <c r="I115" s="113"/>
      <c r="J115" s="113">
        <f>SUMIF($E$67:$E$113,"=P",K67:K113)</f>
        <v>0</v>
      </c>
      <c r="K115" s="113"/>
      <c r="L115" s="113">
        <f>SUMIF($E$67:$E$113,"=P",M67:M113)</f>
        <v>0</v>
      </c>
      <c r="M115" s="113"/>
      <c r="N115" s="113">
        <f>SUMIF($E$67:$E$113,"=P",O67:O113)</f>
        <v>0</v>
      </c>
      <c r="O115" s="113"/>
      <c r="P115" s="113">
        <f>SUMIF($E$67:$E$113,"=P",Q67:Q113)</f>
        <v>0</v>
      </c>
      <c r="Q115" s="113"/>
      <c r="R115" s="113">
        <f>SUMIF($E$67:$E$113,"=P",S67:S113)</f>
        <v>0</v>
      </c>
      <c r="S115" s="113"/>
      <c r="T115" s="113">
        <f>SUMIF($E$67:$E$113,"=P",U67:U113)</f>
        <v>0</v>
      </c>
      <c r="U115" s="113"/>
      <c r="V115" s="113">
        <f>SUMIF($E$67:$E$113,"=P",W67:W113)</f>
        <v>0</v>
      </c>
      <c r="W115" s="113"/>
      <c r="X115" s="113">
        <f>SUMIF($E$67:$E$113,"=P",Y67:Y113)</f>
        <v>0</v>
      </c>
      <c r="Y115" s="113"/>
      <c r="Z115" s="113">
        <f>SUMIF($E$67:$E$113,"=P",AA67:AA113)</f>
        <v>0</v>
      </c>
      <c r="AA115" s="113"/>
      <c r="AB115" s="113">
        <f>SUMIF($E$67:$E$113,"=P",AC67:AC113)</f>
        <v>0</v>
      </c>
      <c r="AC115" s="113"/>
      <c r="AD115" s="113">
        <f>SUMIF($E$67:$E$113,"=P",AD67:AD113)</f>
        <v>0</v>
      </c>
      <c r="AE115" s="113"/>
      <c r="AF115" s="113">
        <f>SUMIF($E$67:$E$113,"=P",AG67:AG113)</f>
        <v>0</v>
      </c>
      <c r="AG115" s="113"/>
      <c r="AH115" s="113">
        <f>SUMIF($E$67:$E$113,"=P",AI67:AI113)</f>
        <v>0</v>
      </c>
      <c r="AI115" s="113"/>
      <c r="AJ115" s="113">
        <f>SUMIF($E$67:$E$113,"=P",AK67:AK113)</f>
        <v>0</v>
      </c>
      <c r="AK115" s="113"/>
      <c r="AL115" s="113">
        <f>SUMIF($E$67:$E$113,"=P",AM67:AM113)</f>
        <v>0</v>
      </c>
      <c r="AM115" s="113"/>
      <c r="AN115" s="113">
        <f>SUMIF($E$67:$E$113,"=P",AN67:AN113)</f>
        <v>0</v>
      </c>
      <c r="AO115" s="113"/>
      <c r="AP115" s="113">
        <f>SUMIF($E$67:$E$113,"=P",AQ67:AQ113)</f>
        <v>0</v>
      </c>
      <c r="AQ115" s="113"/>
      <c r="AR115" s="113">
        <f>SUMIF($E$67:$E$113,"=P",AR67:AR113)</f>
        <v>0</v>
      </c>
      <c r="AS115" s="113"/>
      <c r="AT115" s="113">
        <f>SUMIF($E$67:$E$113,"=P",AU67:AU113)</f>
        <v>0</v>
      </c>
      <c r="AU115" s="113"/>
      <c r="AV115" s="113">
        <f>SUMIF($E$67:$E$113,"=P",AV67:AV113)</f>
        <v>0</v>
      </c>
      <c r="AW115" s="113"/>
      <c r="AX115" s="113">
        <f>SUMIF($E$67:$E$113,"=P",AY67:AY113)</f>
        <v>0</v>
      </c>
      <c r="AY115" s="113"/>
      <c r="AZ115" s="113">
        <f>SUMIF($E$67:$E$113,"=P",BA67:BA113)</f>
        <v>0</v>
      </c>
      <c r="BA115" s="113"/>
      <c r="BB115" s="113">
        <f>SUMIF($E$67:$E$113,"=P",BC67:BC113)</f>
        <v>0</v>
      </c>
      <c r="BC115" s="113"/>
      <c r="BD115" s="113">
        <f>SUMIF($E$67:$E$113,"=P",BD67:BD113)</f>
        <v>0</v>
      </c>
      <c r="BE115" s="113"/>
      <c r="BF115" s="113">
        <f>SUMIF($E$67:$E$113,"=P",BF67:BF113)</f>
        <v>0</v>
      </c>
      <c r="BG115" s="113"/>
      <c r="BH115" s="113">
        <f>SUMIF($E$67:$E$113,"=P",BH67:BH113)</f>
        <v>0</v>
      </c>
      <c r="BI115" s="113"/>
      <c r="BJ115" s="7"/>
      <c r="BK115" s="115" t="s">
        <v>25</v>
      </c>
      <c r="BL115" s="119" t="s">
        <v>24</v>
      </c>
      <c r="BM115" s="121" t="s">
        <v>44</v>
      </c>
      <c r="BP115" s="12"/>
      <c r="BQ115" s="12"/>
      <c r="BR115" s="12"/>
      <c r="BS115" s="12"/>
      <c r="BT115" s="12"/>
      <c r="BU115" s="12"/>
      <c r="BV115" s="12"/>
      <c r="BW115" s="12"/>
      <c r="BX115" s="12"/>
      <c r="BY115" s="96"/>
      <c r="BZ115" s="12"/>
      <c r="CA115" s="12"/>
      <c r="CB115" s="12"/>
      <c r="CC115" s="12"/>
    </row>
    <row r="116" spans="1:89" ht="12.75" customHeight="1" thickBot="1" x14ac:dyDescent="0.25">
      <c r="B116" s="3"/>
      <c r="C116" s="431" t="s">
        <v>28</v>
      </c>
      <c r="D116" s="431"/>
      <c r="E116" s="431"/>
      <c r="F116" s="9" t="e">
        <f>(F115*100)/(C17*F11)</f>
        <v>#DIV/0!</v>
      </c>
      <c r="G116" s="42"/>
      <c r="H116" s="9" t="e">
        <f>(H115*100)/(C18*F11)</f>
        <v>#DIV/0!</v>
      </c>
      <c r="I116" s="9"/>
      <c r="J116" s="9" t="e">
        <f>(J115*100)/(C19*F11)</f>
        <v>#DIV/0!</v>
      </c>
      <c r="K116" s="9"/>
      <c r="L116" s="9" t="e">
        <f>(L115*100)/(C20*F11)</f>
        <v>#DIV/0!</v>
      </c>
      <c r="M116" s="9"/>
      <c r="N116" s="9" t="e">
        <f>(N115*100)/(C21*F11)</f>
        <v>#DIV/0!</v>
      </c>
      <c r="O116" s="9"/>
      <c r="P116" s="9" t="e">
        <f>(P115*100)/(C22*F11)</f>
        <v>#DIV/0!</v>
      </c>
      <c r="Q116" s="9"/>
      <c r="R116" s="9" t="e">
        <f>(R115*100)/(C23*F11)</f>
        <v>#DIV/0!</v>
      </c>
      <c r="S116" s="9"/>
      <c r="T116" s="9" t="e">
        <f>(T115*100)/(C24*F11)</f>
        <v>#DIV/0!</v>
      </c>
      <c r="U116" s="9"/>
      <c r="V116" s="9" t="e">
        <f>(V115*100)/(C25*F11)</f>
        <v>#DIV/0!</v>
      </c>
      <c r="W116" s="9"/>
      <c r="X116" s="9" t="e">
        <f>(X115*100)/(C26*F11)</f>
        <v>#DIV/0!</v>
      </c>
      <c r="Y116" s="9"/>
      <c r="Z116" s="9" t="e">
        <f>(Z115*100)/(C27*F11)</f>
        <v>#DIV/0!</v>
      </c>
      <c r="AA116" s="9"/>
      <c r="AB116" s="9" t="e">
        <f>(AB115*100)/(C28*F11)</f>
        <v>#DIV/0!</v>
      </c>
      <c r="AC116" s="9"/>
      <c r="AD116" s="9" t="e">
        <f>(AD115*100)/(C29*F11)</f>
        <v>#DIV/0!</v>
      </c>
      <c r="AE116" s="9"/>
      <c r="AF116" s="9" t="e">
        <f>(AF115*100)/(C30*F11)</f>
        <v>#DIV/0!</v>
      </c>
      <c r="AG116" s="9"/>
      <c r="AH116" s="9" t="e">
        <f>(AH115*100)/(C31*F11)</f>
        <v>#DIV/0!</v>
      </c>
      <c r="AI116" s="10"/>
      <c r="AJ116" s="9" t="e">
        <f>(AJ115*100)/(C32*F11)</f>
        <v>#DIV/0!</v>
      </c>
      <c r="AK116" s="10"/>
      <c r="AL116" s="9" t="e">
        <f>(AL115*100)/(C33*F11)</f>
        <v>#DIV/0!</v>
      </c>
      <c r="AM116" s="10"/>
      <c r="AN116" s="9" t="e">
        <f>(AN115*100)/(C34*F11)</f>
        <v>#DIV/0!</v>
      </c>
      <c r="AO116" s="10"/>
      <c r="AP116" s="9" t="e">
        <f>(AP115*100)/(C35*F11)</f>
        <v>#DIV/0!</v>
      </c>
      <c r="AQ116" s="10"/>
      <c r="AR116" s="9" t="e">
        <f>(AR115*100)/(C36*F11)</f>
        <v>#DIV/0!</v>
      </c>
      <c r="AS116" s="10"/>
      <c r="AT116" s="9" t="e">
        <f>(AT115*100)/(C37*F11)</f>
        <v>#DIV/0!</v>
      </c>
      <c r="AU116" s="10"/>
      <c r="AV116" s="9" t="e">
        <f>(AV115*100)/(C38*F11)</f>
        <v>#DIV/0!</v>
      </c>
      <c r="AW116" s="10"/>
      <c r="AX116" s="9" t="e">
        <f>(AX115*100)/(C39*F11)</f>
        <v>#DIV/0!</v>
      </c>
      <c r="AY116" s="10"/>
      <c r="AZ116" s="9" t="e">
        <f>(AZ115*100)/(C40*F11)</f>
        <v>#DIV/0!</v>
      </c>
      <c r="BA116" s="10"/>
      <c r="BB116" s="9" t="e">
        <f>(BB115*100)/(C41*F11)</f>
        <v>#DIV/0!</v>
      </c>
      <c r="BC116" s="10"/>
      <c r="BD116" s="9" t="e">
        <f>(BD115*100)/(C42*F11)</f>
        <v>#DIV/0!</v>
      </c>
      <c r="BE116" s="10"/>
      <c r="BF116" s="9" t="e">
        <f>(BF115*100)/(C43*F11)</f>
        <v>#DIV/0!</v>
      </c>
      <c r="BG116" s="10"/>
      <c r="BH116" s="9" t="e">
        <f>(BH115*100)/(C44*F11)</f>
        <v>#DIV/0!</v>
      </c>
      <c r="BI116" s="10"/>
      <c r="BJ116" s="7"/>
      <c r="BK116" s="116" t="e">
        <f>SUM(BK67:BK113)/COUNTIF(BK67:BK113,"&gt;0")</f>
        <v>#DIV/0!</v>
      </c>
      <c r="BL116" s="120" t="e">
        <f>SUMIF($E$67:$E$113,"=P",$BL$67:$BL$113)/COUNTIF($E$67:$E$113,"=P")</f>
        <v>#DIV/0!</v>
      </c>
      <c r="BM116" s="122" t="e">
        <f>IF(BK116&lt;=25%,"B",IF(BK116&lt;=50%,"MB",IF(BK116&lt;=75%,"MA",IF(BK116&lt;=100%,"A"))))</f>
        <v>#DIV/0!</v>
      </c>
      <c r="BP116" s="12"/>
      <c r="BQ116" s="12"/>
      <c r="BR116" s="12"/>
      <c r="BS116" s="12"/>
      <c r="BT116" s="12"/>
      <c r="BU116" s="12"/>
      <c r="BV116" s="12"/>
      <c r="BW116" s="12"/>
      <c r="BX116" s="12"/>
      <c r="BY116" s="96"/>
      <c r="BZ116" s="12"/>
      <c r="CA116" s="12"/>
      <c r="CB116" s="12"/>
      <c r="CC116" s="12"/>
    </row>
    <row r="117" spans="1:89" ht="12.75" customHeight="1" x14ac:dyDescent="0.2">
      <c r="B117" s="12"/>
      <c r="C117" s="89"/>
      <c r="D117" s="89"/>
      <c r="E117" s="89"/>
      <c r="F117" s="101"/>
      <c r="G117" s="102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3"/>
      <c r="AJ117" s="101"/>
      <c r="AK117" s="103"/>
      <c r="AL117" s="101"/>
      <c r="AM117" s="103"/>
      <c r="AN117" s="101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1"/>
      <c r="BI117" s="103"/>
      <c r="BJ117" s="12"/>
      <c r="BK117" s="117"/>
      <c r="BL117" s="118"/>
      <c r="BM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96"/>
      <c r="BZ117" s="12"/>
      <c r="CA117" s="12"/>
      <c r="CB117" s="12"/>
      <c r="CC117" s="12"/>
    </row>
    <row r="118" spans="1:89" ht="12.75" customHeight="1" x14ac:dyDescent="0.25">
      <c r="C118" s="431" t="s">
        <v>56</v>
      </c>
      <c r="D118" s="431"/>
      <c r="E118" s="431"/>
      <c r="F118" s="45" t="e">
        <f>AVERAGE(F116)</f>
        <v>#DIV/0!</v>
      </c>
      <c r="G118" s="45"/>
      <c r="H118" s="45" t="e">
        <f>AVERAGE(H116)</f>
        <v>#DIV/0!</v>
      </c>
      <c r="I118" s="45"/>
      <c r="J118" s="45" t="e">
        <f>AVERAGE(J116)</f>
        <v>#DIV/0!</v>
      </c>
      <c r="K118" s="45"/>
      <c r="L118" s="45" t="e">
        <f>AVERAGE(L116,N116)</f>
        <v>#DIV/0!</v>
      </c>
      <c r="M118" s="45"/>
      <c r="N118" s="45" t="e">
        <f>AVERAGE(P116,R116)</f>
        <v>#DIV/0!</v>
      </c>
      <c r="O118" s="45"/>
      <c r="P118" s="45" t="e">
        <f>AVERAGE(T116,V116)</f>
        <v>#DIV/0!</v>
      </c>
      <c r="Q118" s="45"/>
      <c r="R118" s="45" t="e">
        <f>AVERAGE(X116,Z116,AB116)</f>
        <v>#DIV/0!</v>
      </c>
      <c r="S118" s="45"/>
      <c r="T118" s="45" t="e">
        <f>AVERAGE(AD116,AF116,AH116)</f>
        <v>#DIV/0!</v>
      </c>
      <c r="U118" s="45"/>
      <c r="V118" s="45" t="e">
        <f>AVERAGE(AJ116)</f>
        <v>#DIV/0!</v>
      </c>
      <c r="W118" s="45"/>
      <c r="X118" s="45" t="e">
        <f>AVERAGE(AL116,AN116,AP116)</f>
        <v>#DIV/0!</v>
      </c>
      <c r="Y118" s="45"/>
      <c r="Z118" s="45" t="e">
        <f>AVERAGE(AR116,AT116,AV116)</f>
        <v>#DIV/0!</v>
      </c>
      <c r="AA118" s="45"/>
      <c r="AB118" s="45" t="e">
        <f>AVERAGE(AX116,AZ116)</f>
        <v>#DIV/0!</v>
      </c>
      <c r="AC118" s="45"/>
      <c r="AD118" s="45" t="e">
        <f>AVERAGE(BB116,BD116,BF116)</f>
        <v>#DIV/0!</v>
      </c>
      <c r="AE118" s="45"/>
      <c r="AF118" s="45" t="e">
        <f>AVERAGE(BH116)</f>
        <v>#DIV/0!</v>
      </c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M118" s="72"/>
      <c r="BP118" s="72"/>
      <c r="BQ118" s="433"/>
      <c r="BR118" s="434"/>
      <c r="BS118" s="434"/>
      <c r="BT118" s="434"/>
      <c r="BU118" s="434"/>
      <c r="BV118" s="434"/>
      <c r="BW118" s="434"/>
      <c r="BX118" s="434"/>
      <c r="BY118" s="97"/>
      <c r="CH118" s="44" t="s">
        <v>36</v>
      </c>
      <c r="CI118" s="44" t="s">
        <v>37</v>
      </c>
      <c r="CJ118" s="44" t="s">
        <v>38</v>
      </c>
      <c r="CK118" s="44"/>
    </row>
    <row r="119" spans="1:89" s="36" customFormat="1" ht="12.75" customHeight="1" x14ac:dyDescent="0.2">
      <c r="C119" s="435"/>
      <c r="D119" s="435"/>
      <c r="E119" s="435"/>
      <c r="F119" s="37"/>
      <c r="G119" s="12"/>
      <c r="H119" s="12"/>
      <c r="I119" s="12"/>
      <c r="J119" s="12"/>
      <c r="K119" s="12"/>
      <c r="L119" s="12"/>
      <c r="M119" s="35"/>
      <c r="N119" s="436"/>
      <c r="O119" s="437"/>
      <c r="P119" s="437"/>
      <c r="Q119" s="437"/>
      <c r="R119" s="437"/>
      <c r="S119" s="35"/>
      <c r="T119" s="38"/>
      <c r="U119" s="35"/>
      <c r="V119" s="436"/>
      <c r="W119" s="437"/>
      <c r="X119" s="437"/>
      <c r="Y119" s="437"/>
      <c r="Z119" s="437"/>
      <c r="AA119" s="35"/>
      <c r="AB119" s="38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K119" s="12"/>
      <c r="BL119" s="12"/>
      <c r="BN119"/>
      <c r="BO119"/>
      <c r="BP119" s="54"/>
      <c r="BQ119" s="54"/>
      <c r="BR119" s="54"/>
      <c r="BS119" s="54"/>
      <c r="BT119" s="54"/>
      <c r="BU119" s="54"/>
      <c r="BV119" s="54"/>
      <c r="BW119" s="54"/>
      <c r="BX119" s="54"/>
      <c r="BY119" s="79"/>
      <c r="BZ119" s="54"/>
      <c r="CA119" s="54"/>
      <c r="CB119" s="54"/>
      <c r="CC119" s="54"/>
      <c r="CD119" s="54"/>
    </row>
    <row r="120" spans="1:89" s="36" customFormat="1" ht="12.75" customHeight="1" x14ac:dyDescent="0.2">
      <c r="C120" s="431" t="s">
        <v>46</v>
      </c>
      <c r="D120" s="431"/>
      <c r="E120" s="431"/>
      <c r="F120" s="45" t="e">
        <f>AVERAGE(L116:S116)</f>
        <v>#DIV/0!</v>
      </c>
      <c r="G120" s="46"/>
      <c r="H120" s="45" t="e">
        <f>AVERAGE(T116:AP116)</f>
        <v>#DIV/0!</v>
      </c>
      <c r="I120" s="45"/>
      <c r="J120" s="45" t="e">
        <f>AVERAGE(AR116:BH116)</f>
        <v>#DIV/0!</v>
      </c>
      <c r="K120" s="45"/>
      <c r="L120" s="45" t="e">
        <f>AVERAGE(F116:K116)</f>
        <v>#DIV/0!</v>
      </c>
      <c r="M120" s="49"/>
      <c r="N120" s="48"/>
      <c r="O120" s="49"/>
      <c r="P120" s="48"/>
      <c r="Q120" s="35"/>
      <c r="R120" s="35"/>
      <c r="S120" s="35"/>
      <c r="T120" s="38"/>
      <c r="U120" s="35"/>
      <c r="V120" s="38"/>
      <c r="W120" s="35"/>
      <c r="X120" s="35"/>
      <c r="Y120" s="35"/>
      <c r="Z120" s="35"/>
      <c r="AA120" s="35"/>
      <c r="AB120" s="38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K120" s="12"/>
      <c r="BL120" s="12"/>
      <c r="BP120" s="54"/>
      <c r="BQ120" s="54"/>
      <c r="BR120" s="54"/>
      <c r="BS120" s="54"/>
      <c r="BT120" s="54"/>
      <c r="BU120" s="54"/>
      <c r="BV120" s="54"/>
      <c r="BW120" s="54"/>
      <c r="BX120" s="54"/>
      <c r="BY120" s="79"/>
      <c r="BZ120" s="54"/>
      <c r="CA120" s="54"/>
      <c r="CB120" s="54"/>
      <c r="CC120" s="54"/>
      <c r="CD120" s="54"/>
    </row>
    <row r="121" spans="1:89" s="36" customFormat="1" ht="12.75" customHeight="1" x14ac:dyDescent="0.2">
      <c r="C121" s="139"/>
      <c r="D121" s="139"/>
      <c r="E121" s="139"/>
      <c r="F121" s="37"/>
      <c r="G121" s="12"/>
      <c r="H121" s="12"/>
      <c r="I121" s="12"/>
      <c r="J121" s="12"/>
      <c r="K121" s="12"/>
      <c r="L121" s="12"/>
      <c r="M121" s="35"/>
      <c r="N121" s="38"/>
      <c r="O121" s="35"/>
      <c r="P121" s="35"/>
      <c r="Q121" s="35"/>
      <c r="R121" s="35"/>
      <c r="S121" s="35"/>
      <c r="T121" s="38"/>
      <c r="U121" s="35"/>
      <c r="V121" s="38"/>
      <c r="W121" s="35"/>
      <c r="X121" s="35"/>
      <c r="Y121" s="35"/>
      <c r="Z121" s="35"/>
      <c r="AA121" s="35"/>
      <c r="AB121" s="38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 t="s">
        <v>31</v>
      </c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K121" s="12"/>
      <c r="BL121" s="12"/>
      <c r="BP121" s="54"/>
      <c r="BQ121" s="54"/>
      <c r="BR121" s="54"/>
      <c r="BS121" s="54"/>
      <c r="BT121" s="54"/>
      <c r="BU121" s="54"/>
      <c r="BV121" s="54"/>
      <c r="BW121" s="54"/>
      <c r="BX121" s="54"/>
      <c r="BY121" s="79"/>
      <c r="BZ121" s="54"/>
      <c r="CA121" s="54"/>
      <c r="CB121" s="54"/>
      <c r="CC121" s="54"/>
      <c r="CD121" s="54"/>
    </row>
    <row r="122" spans="1:89" ht="12.75" customHeight="1" x14ac:dyDescent="0.25">
      <c r="C122" s="431" t="s">
        <v>47</v>
      </c>
      <c r="D122" s="431"/>
      <c r="E122" s="431"/>
      <c r="F122" s="45" t="e">
        <f>AVERAGE(F116,J116:P116,V116,AB116,AP116,AZ116:BB116)</f>
        <v>#DIV/0!</v>
      </c>
      <c r="G122" s="46"/>
      <c r="H122" s="45" t="e">
        <f>AVERAGE(H116)</f>
        <v>#DIV/0!</v>
      </c>
      <c r="I122" s="45"/>
      <c r="J122" s="45" t="e">
        <f>AVERAGE(R116,V116,AD116,AH116:AK116,AT116:AX116)</f>
        <v>#DIV/0!</v>
      </c>
      <c r="K122" s="45"/>
      <c r="L122" s="45" t="e">
        <f>AVERAGE(T116,Z116,BH116)</f>
        <v>#DIV/0!</v>
      </c>
      <c r="M122" s="45"/>
      <c r="N122" s="45" t="e">
        <f>AVERAGE(AF116,BD116)</f>
        <v>#DIV/0!</v>
      </c>
      <c r="O122" s="45"/>
      <c r="P122" s="45" t="e">
        <f>AVERAGE(AL116)</f>
        <v>#DIV/0!</v>
      </c>
      <c r="Q122" s="45"/>
      <c r="R122" s="45" t="e">
        <f>AVERAGE(AN116)</f>
        <v>#DIV/0!</v>
      </c>
      <c r="S122" s="45"/>
      <c r="T122" s="45" t="e">
        <f>AVERAGE(AR116)</f>
        <v>#DIV/0!</v>
      </c>
      <c r="U122" s="48"/>
      <c r="V122" s="45" t="e">
        <f>AVERAGE(BF116)</f>
        <v>#DIV/0!</v>
      </c>
      <c r="W122" s="48"/>
      <c r="X122" s="48"/>
      <c r="Y122" s="48"/>
      <c r="Z122" s="48"/>
      <c r="AA122" s="48"/>
      <c r="AB122" s="48"/>
      <c r="BM122" s="72"/>
      <c r="BN122" s="72"/>
      <c r="BO122" s="72"/>
      <c r="BP122" s="72"/>
      <c r="BQ122" s="432"/>
      <c r="BR122" s="432"/>
      <c r="BS122" s="432"/>
      <c r="BT122" s="432"/>
      <c r="BU122" s="432"/>
      <c r="BV122" s="432"/>
      <c r="BW122" s="432"/>
      <c r="BX122" s="432"/>
      <c r="BY122" s="98"/>
    </row>
    <row r="123" spans="1:89" ht="12.75" customHeight="1" x14ac:dyDescent="0.25">
      <c r="Q123" s="47"/>
      <c r="R123" s="47"/>
      <c r="S123" s="47"/>
      <c r="T123" s="47"/>
      <c r="U123" s="47"/>
      <c r="V123" s="47"/>
      <c r="W123" s="44"/>
      <c r="X123" s="44"/>
      <c r="BM123" s="72"/>
      <c r="BN123" s="72"/>
      <c r="BO123" s="72"/>
      <c r="BP123" s="72"/>
      <c r="BQ123" s="432"/>
      <c r="BR123" s="432"/>
      <c r="BS123" s="432"/>
      <c r="BT123" s="432"/>
      <c r="BU123" s="432"/>
      <c r="BV123" s="432"/>
      <c r="BW123" s="432"/>
      <c r="BX123" s="432"/>
      <c r="BY123" s="98"/>
    </row>
    <row r="124" spans="1:89" ht="12.75" customHeight="1" x14ac:dyDescent="0.25">
      <c r="BM124" s="72"/>
      <c r="BN124" s="72"/>
      <c r="BO124" s="72"/>
      <c r="BP124" s="72"/>
      <c r="BQ124" s="432"/>
      <c r="BR124" s="432"/>
      <c r="BS124" s="432"/>
      <c r="BT124" s="432"/>
      <c r="BU124" s="432"/>
      <c r="BV124" s="432"/>
      <c r="BW124" s="432"/>
      <c r="BX124" s="432"/>
      <c r="BY124" s="98"/>
    </row>
    <row r="126" spans="1:89" ht="12.75" customHeight="1" x14ac:dyDescent="0.25">
      <c r="BM126" s="430"/>
      <c r="BN126" s="430"/>
      <c r="BO126" s="430"/>
      <c r="BP126" s="430"/>
      <c r="BQ126" s="73"/>
      <c r="BR126" s="74"/>
      <c r="BS126" s="73"/>
      <c r="BT126" s="74"/>
      <c r="BU126" s="73"/>
      <c r="BV126" s="74"/>
      <c r="BW126" s="73"/>
      <c r="BX126" s="74"/>
      <c r="BY126" s="99"/>
    </row>
    <row r="127" spans="1:89" ht="12.75" customHeight="1" x14ac:dyDescent="0.25">
      <c r="BM127" s="430"/>
      <c r="BN127" s="430"/>
      <c r="BO127" s="430"/>
      <c r="BP127" s="430"/>
      <c r="BQ127" s="73"/>
      <c r="BR127" s="74"/>
      <c r="BS127" s="73"/>
      <c r="BT127" s="74"/>
      <c r="BU127" s="73"/>
      <c r="BV127" s="74"/>
      <c r="BW127" s="73"/>
      <c r="BX127" s="74"/>
      <c r="BY127" s="99"/>
    </row>
    <row r="128" spans="1:89" ht="12.75" customHeight="1" x14ac:dyDescent="0.25">
      <c r="BM128" s="430"/>
      <c r="BN128" s="430"/>
      <c r="BO128" s="430"/>
      <c r="BP128" s="430"/>
      <c r="BQ128" s="73"/>
      <c r="BR128" s="74"/>
      <c r="BS128" s="73"/>
      <c r="BT128" s="74"/>
      <c r="BU128" s="73"/>
      <c r="BV128" s="74"/>
      <c r="BW128" s="73"/>
      <c r="BX128" s="74"/>
      <c r="BY128" s="99"/>
    </row>
  </sheetData>
  <sheetProtection password="88B8" sheet="1" scenarios="1" selectLockedCells="1"/>
  <dataConsolidate/>
  <mergeCells count="166">
    <mergeCell ref="BM126:BP126"/>
    <mergeCell ref="BM127:BP127"/>
    <mergeCell ref="BM128:BP128"/>
    <mergeCell ref="C120:E120"/>
    <mergeCell ref="C122:E122"/>
    <mergeCell ref="BQ122:BR124"/>
    <mergeCell ref="BS122:BT124"/>
    <mergeCell ref="BU122:BV124"/>
    <mergeCell ref="BW122:BX124"/>
    <mergeCell ref="C116:E116"/>
    <mergeCell ref="C118:E118"/>
    <mergeCell ref="BQ118:BX118"/>
    <mergeCell ref="C119:E119"/>
    <mergeCell ref="N119:R119"/>
    <mergeCell ref="V119:Z119"/>
    <mergeCell ref="C110:D110"/>
    <mergeCell ref="C111:D111"/>
    <mergeCell ref="C112:D112"/>
    <mergeCell ref="C113:D113"/>
    <mergeCell ref="C114:D114"/>
    <mergeCell ref="C115:E115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96:D96"/>
    <mergeCell ref="C97:D97"/>
    <mergeCell ref="C87:D87"/>
    <mergeCell ref="CU87:CW87"/>
    <mergeCell ref="C88:D88"/>
    <mergeCell ref="C89:D89"/>
    <mergeCell ref="C90:D90"/>
    <mergeCell ref="C91:D91"/>
    <mergeCell ref="C84:D84"/>
    <mergeCell ref="CU84:CW84"/>
    <mergeCell ref="C85:D85"/>
    <mergeCell ref="CU85:CW85"/>
    <mergeCell ref="C86:D86"/>
    <mergeCell ref="CU86:CW86"/>
    <mergeCell ref="C81:D81"/>
    <mergeCell ref="CU81:CW81"/>
    <mergeCell ref="C82:D82"/>
    <mergeCell ref="CU82:CW82"/>
    <mergeCell ref="C83:D83"/>
    <mergeCell ref="CU83:CW83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6:D66"/>
    <mergeCell ref="C67:D67"/>
    <mergeCell ref="C68:D68"/>
    <mergeCell ref="BW63:BX63"/>
    <mergeCell ref="CA63:CA66"/>
    <mergeCell ref="CB63:CB66"/>
    <mergeCell ref="F63:BI63"/>
    <mergeCell ref="BJ63:BJ66"/>
    <mergeCell ref="BK63:BK66"/>
    <mergeCell ref="BL63:BL66"/>
    <mergeCell ref="BM63:BM66"/>
    <mergeCell ref="CC63:CC66"/>
    <mergeCell ref="CD63:CD66"/>
    <mergeCell ref="BQ64:BR64"/>
    <mergeCell ref="BS64:BT64"/>
    <mergeCell ref="BU64:BV64"/>
    <mergeCell ref="BW64:BX64"/>
    <mergeCell ref="BQ65:BR65"/>
    <mergeCell ref="BQ62:BX62"/>
    <mergeCell ref="CA62:CD62"/>
    <mergeCell ref="BQ63:BR63"/>
    <mergeCell ref="BS63:BT63"/>
    <mergeCell ref="BU63:BV63"/>
    <mergeCell ref="BS65:BT65"/>
    <mergeCell ref="BU65:BV65"/>
    <mergeCell ref="BW65:BX65"/>
    <mergeCell ref="BQ50:BX51"/>
    <mergeCell ref="BQ52:BR54"/>
    <mergeCell ref="BS52:BT54"/>
    <mergeCell ref="BU52:BV54"/>
    <mergeCell ref="BW52:BX54"/>
    <mergeCell ref="F56:BL56"/>
    <mergeCell ref="AP42:BF42"/>
    <mergeCell ref="AP43:BF43"/>
    <mergeCell ref="D44:V44"/>
    <mergeCell ref="AP44:BF44"/>
    <mergeCell ref="D47:E47"/>
    <mergeCell ref="D48:E48"/>
    <mergeCell ref="D36:V38"/>
    <mergeCell ref="X36:AN44"/>
    <mergeCell ref="AP36:BF36"/>
    <mergeCell ref="AP37:BF37"/>
    <mergeCell ref="AP38:BF38"/>
    <mergeCell ref="D39:V40"/>
    <mergeCell ref="AP39:BF39"/>
    <mergeCell ref="AP40:BF40"/>
    <mergeCell ref="D41:V43"/>
    <mergeCell ref="AP41:BF41"/>
    <mergeCell ref="AP30:BF30"/>
    <mergeCell ref="AP31:BF31"/>
    <mergeCell ref="D32:V32"/>
    <mergeCell ref="AP32:BF32"/>
    <mergeCell ref="D33:V35"/>
    <mergeCell ref="AP33:BF33"/>
    <mergeCell ref="AP34:BF34"/>
    <mergeCell ref="AP35:BF35"/>
    <mergeCell ref="D24:V25"/>
    <mergeCell ref="X24:AN35"/>
    <mergeCell ref="AP24:BF24"/>
    <mergeCell ref="AP25:BF25"/>
    <mergeCell ref="D26:V28"/>
    <mergeCell ref="AP26:BF26"/>
    <mergeCell ref="AP27:BF27"/>
    <mergeCell ref="AP28:BF28"/>
    <mergeCell ref="D29:V31"/>
    <mergeCell ref="AP29:BF29"/>
    <mergeCell ref="AP19:BF19"/>
    <mergeCell ref="D20:V21"/>
    <mergeCell ref="X20:AN23"/>
    <mergeCell ref="AP20:BF20"/>
    <mergeCell ref="AP21:BF21"/>
    <mergeCell ref="D22:V23"/>
    <mergeCell ref="AP22:BF22"/>
    <mergeCell ref="AP23:BF23"/>
    <mergeCell ref="C15:BF15"/>
    <mergeCell ref="D16:V16"/>
    <mergeCell ref="W16:AN16"/>
    <mergeCell ref="AP16:BG16"/>
    <mergeCell ref="D17:V17"/>
    <mergeCell ref="X17:AN19"/>
    <mergeCell ref="AP17:BF17"/>
    <mergeCell ref="D18:V18"/>
    <mergeCell ref="AP18:BF18"/>
    <mergeCell ref="D19:V19"/>
    <mergeCell ref="D9:H9"/>
    <mergeCell ref="C10:E10"/>
    <mergeCell ref="F10:H10"/>
    <mergeCell ref="C11:E11"/>
    <mergeCell ref="F11:H11"/>
    <mergeCell ref="C12:E12"/>
    <mergeCell ref="F12:H12"/>
    <mergeCell ref="C2:N2"/>
    <mergeCell ref="C3:N3"/>
    <mergeCell ref="C5:N5"/>
    <mergeCell ref="D7:H7"/>
    <mergeCell ref="N7:P7"/>
    <mergeCell ref="D8:H8"/>
  </mergeCells>
  <conditionalFormatting sqref="BL116:BL117">
    <cfRule type="cellIs" dxfId="69" priority="63" stopIfTrue="1" operator="greaterThanOrEqual">
      <formula>3.95</formula>
    </cfRule>
    <cfRule type="cellIs" dxfId="68" priority="64" stopIfTrue="1" operator="between">
      <formula>2.05</formula>
      <formula>3.94</formula>
    </cfRule>
    <cfRule type="cellIs" dxfId="67" priority="65" stopIfTrue="1" operator="lessThanOrEqual">
      <formula>2</formula>
    </cfRule>
  </conditionalFormatting>
  <conditionalFormatting sqref="BL67:BL113">
    <cfRule type="cellIs" dxfId="66" priority="60" stopIfTrue="1" operator="greaterThanOrEqual">
      <formula>3.95</formula>
    </cfRule>
    <cfRule type="cellIs" dxfId="65" priority="61" stopIfTrue="1" operator="between">
      <formula>2.05</formula>
      <formula>3.94</formula>
    </cfRule>
    <cfRule type="cellIs" dxfId="64" priority="62" stopIfTrue="1" operator="lessThanOrEqual">
      <formula>2</formula>
    </cfRule>
  </conditionalFormatting>
  <conditionalFormatting sqref="F67:F113">
    <cfRule type="cellIs" dxfId="63" priority="24" stopIfTrue="1" operator="equal">
      <formula>$F$64</formula>
    </cfRule>
    <cfRule type="cellIs" dxfId="62" priority="25" stopIfTrue="1" operator="notEqual">
      <formula>$F$64</formula>
    </cfRule>
  </conditionalFormatting>
  <conditionalFormatting sqref="H67:H113">
    <cfRule type="cellIs" dxfId="61" priority="26" stopIfTrue="1" operator="equal">
      <formula>$H$64</formula>
    </cfRule>
    <cfRule type="cellIs" dxfId="60" priority="27" stopIfTrue="1" operator="notEqual">
      <formula>$H$64</formula>
    </cfRule>
  </conditionalFormatting>
  <conditionalFormatting sqref="L67:L113">
    <cfRule type="cellIs" dxfId="59" priority="30" stopIfTrue="1" operator="equal">
      <formula>$L$64</formula>
    </cfRule>
    <cfRule type="cellIs" dxfId="58" priority="31" stopIfTrue="1" operator="notEqual">
      <formula>$L$64</formula>
    </cfRule>
  </conditionalFormatting>
  <conditionalFormatting sqref="N67:N113">
    <cfRule type="cellIs" dxfId="57" priority="32" stopIfTrue="1" operator="equal">
      <formula>$N$64</formula>
    </cfRule>
    <cfRule type="cellIs" dxfId="56" priority="33" stopIfTrue="1" operator="notEqual">
      <formula>$N$64</formula>
    </cfRule>
  </conditionalFormatting>
  <conditionalFormatting sqref="P67:P113">
    <cfRule type="cellIs" dxfId="55" priority="34" stopIfTrue="1" operator="notEqual">
      <formula>$P$64</formula>
    </cfRule>
    <cfRule type="cellIs" dxfId="54" priority="35" stopIfTrue="1" operator="equal">
      <formula>$P$64</formula>
    </cfRule>
  </conditionalFormatting>
  <conditionalFormatting sqref="R67:R113">
    <cfRule type="cellIs" dxfId="53" priority="36" stopIfTrue="1" operator="equal">
      <formula>$R$64</formula>
    </cfRule>
    <cfRule type="cellIs" dxfId="52" priority="37" stopIfTrue="1" operator="notEqual">
      <formula>$R$64</formula>
    </cfRule>
  </conditionalFormatting>
  <conditionalFormatting sqref="T67:T113">
    <cfRule type="cellIs" dxfId="51" priority="38" stopIfTrue="1" operator="equal">
      <formula>$T$64</formula>
    </cfRule>
    <cfRule type="cellIs" dxfId="50" priority="39" stopIfTrue="1" operator="notEqual">
      <formula>$T$64</formula>
    </cfRule>
  </conditionalFormatting>
  <conditionalFormatting sqref="V67:V113">
    <cfRule type="cellIs" dxfId="49" priority="40" stopIfTrue="1" operator="equal">
      <formula>$V$64</formula>
    </cfRule>
    <cfRule type="cellIs" dxfId="48" priority="41" stopIfTrue="1" operator="notEqual">
      <formula>$V$64</formula>
    </cfRule>
  </conditionalFormatting>
  <conditionalFormatting sqref="AZ67:AZ113">
    <cfRule type="cellIs" dxfId="47" priority="58" stopIfTrue="1" operator="equal">
      <formula>$AZ$64</formula>
    </cfRule>
    <cfRule type="cellIs" dxfId="46" priority="59" stopIfTrue="1" operator="notEqual">
      <formula>$AZ$64</formula>
    </cfRule>
  </conditionalFormatting>
  <conditionalFormatting sqref="Z67:Z113">
    <cfRule type="cellIs" dxfId="45" priority="42" stopIfTrue="1" operator="equal">
      <formula>$Z$64</formula>
    </cfRule>
    <cfRule type="cellIs" dxfId="44" priority="43" stopIfTrue="1" operator="notEqual">
      <formula>$Z$64</formula>
    </cfRule>
  </conditionalFormatting>
  <conditionalFormatting sqref="AB67:AB113">
    <cfRule type="cellIs" dxfId="43" priority="44" stopIfTrue="1" operator="equal">
      <formula>$AB$64</formula>
    </cfRule>
    <cfRule type="cellIs" dxfId="42" priority="45" stopIfTrue="1" operator="notEqual">
      <formula>$AB$64</formula>
    </cfRule>
  </conditionalFormatting>
  <conditionalFormatting sqref="AF67:AF113">
    <cfRule type="cellIs" dxfId="41" priority="46" stopIfTrue="1" operator="equal">
      <formula>$AF$64</formula>
    </cfRule>
    <cfRule type="cellIs" dxfId="40" priority="47" stopIfTrue="1" operator="notEqual">
      <formula>$AF$64</formula>
    </cfRule>
  </conditionalFormatting>
  <conditionalFormatting sqref="AH67:AH113">
    <cfRule type="cellIs" dxfId="39" priority="48" stopIfTrue="1" operator="equal">
      <formula>$AH$64</formula>
    </cfRule>
    <cfRule type="cellIs" dxfId="38" priority="49" stopIfTrue="1" operator="notEqual">
      <formula>$AH$64</formula>
    </cfRule>
  </conditionalFormatting>
  <conditionalFormatting sqref="AJ67:AJ113">
    <cfRule type="cellIs" dxfId="37" priority="50" stopIfTrue="1" operator="equal">
      <formula>$AJ$64</formula>
    </cfRule>
    <cfRule type="cellIs" dxfId="36" priority="51" stopIfTrue="1" operator="notEqual">
      <formula>$AJ$64</formula>
    </cfRule>
  </conditionalFormatting>
  <conditionalFormatting sqref="AL67:AL113">
    <cfRule type="cellIs" dxfId="35" priority="52" stopIfTrue="1" operator="equal">
      <formula>$AL$64</formula>
    </cfRule>
    <cfRule type="cellIs" dxfId="34" priority="53" stopIfTrue="1" operator="notEqual">
      <formula>$AL$64</formula>
    </cfRule>
  </conditionalFormatting>
  <conditionalFormatting sqref="AP67:AP113">
    <cfRule type="cellIs" dxfId="33" priority="54" stopIfTrue="1" operator="equal">
      <formula>$AP$64</formula>
    </cfRule>
    <cfRule type="cellIs" dxfId="32" priority="55" stopIfTrue="1" operator="notEqual">
      <formula>$AP$64</formula>
    </cfRule>
  </conditionalFormatting>
  <conditionalFormatting sqref="AT67:AT113">
    <cfRule type="cellIs" dxfId="31" priority="56" stopIfTrue="1" operator="equal">
      <formula>$AT$64</formula>
    </cfRule>
    <cfRule type="cellIs" dxfId="30" priority="57" stopIfTrue="1" operator="notEqual">
      <formula>$AT$64</formula>
    </cfRule>
  </conditionalFormatting>
  <conditionalFormatting sqref="AR67:AR113">
    <cfRule type="cellIs" dxfId="29" priority="22" stopIfTrue="1" operator="equal">
      <formula>2</formula>
    </cfRule>
    <cfRule type="cellIs" dxfId="28" priority="23" stopIfTrue="1" operator="notEqual">
      <formula>2</formula>
    </cfRule>
  </conditionalFormatting>
  <conditionalFormatting sqref="BM115:BM116">
    <cfRule type="cellIs" dxfId="27" priority="19" stopIfTrue="1" operator="greaterThanOrEqual">
      <formula>3.95</formula>
    </cfRule>
    <cfRule type="cellIs" dxfId="26" priority="20" stopIfTrue="1" operator="between">
      <formula>2.05</formula>
      <formula>3.94</formula>
    </cfRule>
    <cfRule type="cellIs" dxfId="25" priority="21" stopIfTrue="1" operator="lessThanOrEqual">
      <formula>2</formula>
    </cfRule>
  </conditionalFormatting>
  <conditionalFormatting sqref="J67:J113">
    <cfRule type="cellIs" dxfId="24" priority="17" stopIfTrue="1" operator="equal">
      <formula>$J$64</formula>
    </cfRule>
    <cfRule type="cellIs" dxfId="23" priority="18" stopIfTrue="1" operator="notEqual">
      <formula>$J$64</formula>
    </cfRule>
  </conditionalFormatting>
  <conditionalFormatting sqref="X67:X113">
    <cfRule type="cellIs" dxfId="22" priority="15" stopIfTrue="1" operator="equal">
      <formula>$X$64</formula>
    </cfRule>
    <cfRule type="cellIs" dxfId="21" priority="16" stopIfTrue="1" operator="notEqual">
      <formula>$X$64</formula>
    </cfRule>
  </conditionalFormatting>
  <conditionalFormatting sqref="AX67:AX113">
    <cfRule type="cellIs" dxfId="20" priority="13" stopIfTrue="1" operator="equal">
      <formula>$AX$64</formula>
    </cfRule>
    <cfRule type="cellIs" dxfId="19" priority="14" stopIfTrue="1" operator="notEqual">
      <formula>$AX$64</formula>
    </cfRule>
  </conditionalFormatting>
  <conditionalFormatting sqref="BB67:BB113">
    <cfRule type="cellIs" dxfId="18" priority="11" stopIfTrue="1" operator="equal">
      <formula>$BB$64</formula>
    </cfRule>
    <cfRule type="cellIs" dxfId="17" priority="12" stopIfTrue="1" operator="notEqual">
      <formula>$BB$64</formula>
    </cfRule>
  </conditionalFormatting>
  <conditionalFormatting sqref="AD67:AD113">
    <cfRule type="cellIs" dxfId="16" priority="28" stopIfTrue="1" operator="equal">
      <formula>2</formula>
    </cfRule>
    <cfRule type="cellIs" dxfId="15" priority="29" stopIfTrue="1" operator="notEqual">
      <formula>2</formula>
    </cfRule>
  </conditionalFormatting>
  <conditionalFormatting sqref="AV67:AV113">
    <cfRule type="cellIs" dxfId="14" priority="9" stopIfTrue="1" operator="equal">
      <formula>2</formula>
    </cfRule>
    <cfRule type="cellIs" dxfId="13" priority="10" stopIfTrue="1" operator="notEqual">
      <formula>2</formula>
    </cfRule>
  </conditionalFormatting>
  <conditionalFormatting sqref="BD67:BD113">
    <cfRule type="cellIs" dxfId="12" priority="7" stopIfTrue="1" operator="equal">
      <formula>2</formula>
    </cfRule>
    <cfRule type="cellIs" dxfId="11" priority="8" stopIfTrue="1" operator="notEqual">
      <formula>2</formula>
    </cfRule>
  </conditionalFormatting>
  <conditionalFormatting sqref="BF67:BF113">
    <cfRule type="cellIs" dxfId="10" priority="5" stopIfTrue="1" operator="equal">
      <formula>2</formula>
    </cfRule>
    <cfRule type="cellIs" dxfId="9" priority="6" stopIfTrue="1" operator="notEqual">
      <formula>2</formula>
    </cfRule>
  </conditionalFormatting>
  <conditionalFormatting sqref="BH67:BH113">
    <cfRule type="cellIs" dxfId="8" priority="3" stopIfTrue="1" operator="equal">
      <formula>2</formula>
    </cfRule>
    <cfRule type="cellIs" dxfId="7" priority="4" stopIfTrue="1" operator="notEqual">
      <formula>2</formula>
    </cfRule>
  </conditionalFormatting>
  <conditionalFormatting sqref="AN67:AN113">
    <cfRule type="cellIs" dxfId="6" priority="1" stopIfTrue="1" operator="equal">
      <formula>2</formula>
    </cfRule>
    <cfRule type="cellIs" dxfId="5" priority="2" stopIfTrue="1" operator="notEqual">
      <formula>2</formula>
    </cfRule>
  </conditionalFormatting>
  <dataValidations count="5">
    <dataValidation type="decimal" allowBlank="1" showInputMessage="1" showErrorMessage="1" errorTitle="ERROR" error="Sólo se admiten valores decimales entre 0 y 2. Ingresar valores con coma decimal y no con punto, por ejemplo: 2,5 y no 2.5" sqref="AA67:AA113">
      <formula1>0</formula1>
      <formula2>2</formula2>
    </dataValidation>
    <dataValidation type="decimal" allowBlank="1" showInputMessage="1" showErrorMessage="1" errorTitle="ERROR" error="Sólo se admiten valores decimales entre 0 y 2,5._x000a_Ingresar valores con coma decimal y no con punto, por ejemplo: 1,5 y no 1.5" sqref="W67:W113">
      <formula1>0</formula1>
      <formula2>2.5</formula2>
    </dataValidation>
    <dataValidation type="list" allowBlank="1" showInputMessage="1" showErrorMessage="1" errorTitle="ERROR" error="SOLO SE ADMITEN LAS ALTERNATIVAS: A, B, C y D." sqref="R67:R113 BB67:BB113 P67:P113 AZ67:AZ113 N67:N113 AX67:AX113 AT67:AT113 L67:L113 AP67:AP113 J67:J113 AL67:AL113 AJ67:AJ113 AH67:AH113 AF67:AF113 AB67:AB113 H67:H113 F67:F113 Z67:Z113 V67:V113 T67:T113 X67:X113">
      <formula1>$J$8:$J$11</formula1>
    </dataValidation>
    <dataValidation type="list" allowBlank="1" showInputMessage="1" showErrorMessage="1" errorTitle="Error" error="DIGITAR &quot;p o P&quot; SI ALUMNO SE ENCUENTRA PRESENTE O BIEN &quot;a o A&quot;  SI ESTÁ AUSENTE." sqref="E67:E113">
      <formula1>$CI$14:$CI$15</formula1>
    </dataValidation>
    <dataValidation type="list" allowBlank="1" showInputMessage="1" showErrorMessage="1" errorTitle="ERROR" error="PREGUNTA ABIERTA, SOLO SE ADMITEN LOS VALORES NUMÉRICOS: 0, 1 Y 2." sqref="AD67:AD113 AR67:AR113 AV67:AV113 BD67:BD113 BF67:BF113 AN67:AN113 BH67:BH113">
      <formula1>$L$9:$L$11</formula1>
    </dataValidation>
  </dataValidations>
  <printOptions horizontalCentered="1" verticalCentered="1"/>
  <pageMargins left="0.15748031496062992" right="0.27559055118110237" top="0.19685039370078741" bottom="0.19685039370078741" header="0.15748031496062992" footer="0.27559055118110237"/>
  <pageSetup paperSize="258" scale="30" orientation="landscape" horizontalDpi="300" verticalDpi="300" r:id="rId1"/>
  <headerFooter alignWithMargins="0"/>
  <rowBreaks count="1" manualBreakCount="1">
    <brk id="123" max="16383" man="1"/>
  </rowBreaks>
  <colBreaks count="1" manualBreakCount="1">
    <brk id="85" max="122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</sheetPr>
  <dimension ref="B2:CG128"/>
  <sheetViews>
    <sheetView showGridLines="0" zoomScale="60" zoomScaleNormal="60" workbookViewId="0">
      <selection activeCell="D9" sqref="D9:G9"/>
    </sheetView>
  </sheetViews>
  <sheetFormatPr baseColWidth="10" defaultColWidth="9.140625" defaultRowHeight="12.75" x14ac:dyDescent="0.2"/>
  <cols>
    <col min="2" max="2" width="29.140625" customWidth="1"/>
    <col min="3" max="4" width="22.28515625" customWidth="1"/>
    <col min="5" max="5" width="22.28515625" style="16" customWidth="1"/>
    <col min="6" max="6" width="7.28515625" customWidth="1"/>
    <col min="7" max="7" width="7.7109375" customWidth="1"/>
    <col min="8" max="8" width="7.5703125" customWidth="1"/>
    <col min="9" max="9" width="13.28515625" customWidth="1"/>
    <col min="10" max="10" width="13.140625" style="16" customWidth="1"/>
    <col min="11" max="11" width="16.42578125" style="16" customWidth="1"/>
    <col min="12" max="12" width="8.5703125" style="16" customWidth="1"/>
    <col min="13" max="13" width="5.85546875" style="16" customWidth="1"/>
    <col min="14" max="20" width="7" style="16" customWidth="1"/>
    <col min="21" max="25" width="7.28515625" style="16" customWidth="1"/>
    <col min="26" max="26" width="7.28515625" customWidth="1"/>
    <col min="27" max="29" width="7.28515625" style="50" customWidth="1"/>
    <col min="30" max="31" width="5.85546875" style="50" customWidth="1"/>
    <col min="32" max="32" width="7.28515625" style="50" customWidth="1"/>
    <col min="33" max="33" width="29.5703125" style="50" customWidth="1"/>
    <col min="34" max="34" width="35.5703125" style="50" customWidth="1"/>
    <col min="35" max="35" width="17.7109375" style="50" customWidth="1"/>
    <col min="36" max="36" width="17.7109375" style="186" customWidth="1"/>
    <col min="37" max="38" width="17.7109375" style="50" customWidth="1"/>
    <col min="39" max="39" width="18.85546875" style="50" customWidth="1"/>
    <col min="40" max="43" width="20" style="50" customWidth="1"/>
    <col min="44" max="44" width="19.42578125" style="50" customWidth="1"/>
    <col min="45" max="45" width="15.140625" style="50" bestFit="1" customWidth="1"/>
    <col min="46" max="47" width="12.42578125" style="50" bestFit="1" customWidth="1"/>
    <col min="48" max="50" width="17.42578125" customWidth="1"/>
    <col min="51" max="51" width="13.42578125" customWidth="1"/>
    <col min="52" max="52" width="5.5703125" customWidth="1"/>
    <col min="56" max="56" width="46.140625" customWidth="1"/>
    <col min="57" max="57" width="10.7109375" customWidth="1"/>
    <col min="58" max="58" width="10.28515625" customWidth="1"/>
    <col min="59" max="59" width="10.7109375" customWidth="1"/>
    <col min="60" max="60" width="10.28515625" customWidth="1"/>
    <col min="61" max="61" width="10.7109375" customWidth="1"/>
    <col min="62" max="62" width="10.28515625" customWidth="1"/>
    <col min="63" max="63" width="10.7109375" customWidth="1"/>
    <col min="64" max="64" width="10.28515625" customWidth="1"/>
    <col min="65" max="65" width="10.7109375" customWidth="1"/>
    <col min="66" max="66" width="10.28515625" customWidth="1"/>
    <col min="67" max="69" width="10" customWidth="1"/>
    <col min="70" max="77" width="11.85546875" bestFit="1" customWidth="1"/>
    <col min="78" max="79" width="11.7109375" bestFit="1" customWidth="1"/>
    <col min="80" max="82" width="11.5703125" bestFit="1" customWidth="1"/>
  </cols>
  <sheetData>
    <row r="2" spans="2:64" ht="12.75" customHeight="1" x14ac:dyDescent="0.2">
      <c r="C2" s="337"/>
      <c r="D2" s="337"/>
      <c r="E2" s="337"/>
      <c r="F2" s="337"/>
      <c r="G2" s="337"/>
      <c r="H2" s="337"/>
      <c r="I2" s="337"/>
      <c r="J2" s="337"/>
    </row>
    <row r="3" spans="2:64" ht="12.75" customHeight="1" x14ac:dyDescent="0.2">
      <c r="C3" s="338"/>
      <c r="D3" s="339"/>
      <c r="E3" s="339"/>
      <c r="F3" s="339"/>
      <c r="G3" s="339"/>
      <c r="H3" s="339"/>
      <c r="I3" s="339"/>
      <c r="J3" s="339"/>
    </row>
    <row r="4" spans="2:64" ht="12.75" customHeight="1" x14ac:dyDescent="0.2">
      <c r="C4" s="1"/>
      <c r="D4" s="1"/>
      <c r="E4" s="1"/>
      <c r="F4" s="1"/>
      <c r="G4" s="1"/>
      <c r="H4" s="1"/>
      <c r="I4" s="1"/>
      <c r="J4" s="1"/>
    </row>
    <row r="5" spans="2:64" ht="23.25" customHeight="1" thickBot="1" x14ac:dyDescent="0.25">
      <c r="C5" s="531" t="s">
        <v>184</v>
      </c>
      <c r="D5" s="531"/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  <c r="S5" s="531"/>
      <c r="T5" s="531"/>
      <c r="U5" s="531"/>
      <c r="V5" s="531"/>
      <c r="W5" s="531"/>
      <c r="X5" s="531"/>
      <c r="Y5" s="531"/>
      <c r="Z5" s="531"/>
      <c r="AA5" s="531"/>
      <c r="AB5" s="531"/>
      <c r="BC5" s="187"/>
      <c r="BD5" s="187"/>
      <c r="BE5" s="188"/>
      <c r="BF5" s="188"/>
      <c r="BG5" s="188"/>
      <c r="BH5" s="188"/>
      <c r="BI5" s="188"/>
      <c r="BJ5" s="188"/>
      <c r="BK5" s="188"/>
      <c r="BL5" s="188"/>
    </row>
    <row r="6" spans="2:64" ht="47.25" customHeight="1" x14ac:dyDescent="0.2">
      <c r="C6" s="2"/>
      <c r="D6" s="2"/>
      <c r="E6" s="14"/>
      <c r="F6" s="2"/>
      <c r="G6" s="2"/>
      <c r="I6" s="12"/>
      <c r="J6" s="35"/>
      <c r="K6" s="35"/>
      <c r="L6" s="172"/>
      <c r="AI6" s="532" t="s">
        <v>216</v>
      </c>
      <c r="AJ6" s="533"/>
      <c r="BC6" s="187"/>
      <c r="BD6" s="187"/>
      <c r="BE6" s="534" t="s">
        <v>95</v>
      </c>
      <c r="BF6" s="535"/>
      <c r="BG6" s="535"/>
      <c r="BH6" s="535"/>
      <c r="BI6" s="535"/>
      <c r="BJ6" s="535"/>
      <c r="BK6" s="535"/>
      <c r="BL6" s="536"/>
    </row>
    <row r="7" spans="2:64" ht="25.5" customHeight="1" thickBot="1" x14ac:dyDescent="0.25">
      <c r="B7" s="3"/>
      <c r="C7" s="189" t="s">
        <v>96</v>
      </c>
      <c r="D7" s="540"/>
      <c r="E7" s="540"/>
      <c r="F7" s="540"/>
      <c r="G7" s="540"/>
      <c r="H7" s="62"/>
      <c r="I7" s="32"/>
      <c r="J7" s="32"/>
      <c r="K7" s="190"/>
      <c r="L7" s="172"/>
      <c r="AI7" s="191" t="s">
        <v>97</v>
      </c>
      <c r="AJ7" s="192" t="s">
        <v>98</v>
      </c>
      <c r="BC7" s="187"/>
      <c r="BD7" s="193"/>
      <c r="BE7" s="537"/>
      <c r="BF7" s="538"/>
      <c r="BG7" s="538"/>
      <c r="BH7" s="538"/>
      <c r="BI7" s="538"/>
      <c r="BJ7" s="538"/>
      <c r="BK7" s="538"/>
      <c r="BL7" s="539"/>
    </row>
    <row r="8" spans="2:64" ht="27" customHeight="1" x14ac:dyDescent="0.2">
      <c r="B8" s="3"/>
      <c r="C8" s="189" t="s">
        <v>1</v>
      </c>
      <c r="D8" s="546"/>
      <c r="E8" s="547"/>
      <c r="F8" s="547"/>
      <c r="G8" s="548"/>
      <c r="H8" s="158"/>
      <c r="I8" s="32"/>
      <c r="J8" s="32"/>
      <c r="K8" s="190"/>
      <c r="L8" s="172"/>
      <c r="M8" s="32"/>
      <c r="N8" s="32"/>
      <c r="O8" s="32"/>
      <c r="P8" s="32"/>
      <c r="Q8" s="32"/>
      <c r="R8" s="32"/>
      <c r="S8" s="32"/>
      <c r="T8" s="32"/>
      <c r="U8" s="32"/>
      <c r="V8" s="32"/>
      <c r="AI8" s="191">
        <v>1</v>
      </c>
      <c r="AJ8" s="194">
        <f>IFERROR(AVERAGEIF(BF21:BF23,"&gt;=0"),"")</f>
        <v>0</v>
      </c>
      <c r="BC8" s="195"/>
      <c r="BD8" s="196"/>
      <c r="BE8" s="549" t="s">
        <v>49</v>
      </c>
      <c r="BF8" s="550"/>
      <c r="BG8" s="555" t="s">
        <v>53</v>
      </c>
      <c r="BH8" s="555"/>
      <c r="BI8" s="511" t="s">
        <v>50</v>
      </c>
      <c r="BJ8" s="512"/>
      <c r="BK8" s="517" t="s">
        <v>54</v>
      </c>
      <c r="BL8" s="518"/>
    </row>
    <row r="9" spans="2:64" ht="27" customHeight="1" x14ac:dyDescent="0.2">
      <c r="B9" s="3"/>
      <c r="C9" s="189" t="s">
        <v>3</v>
      </c>
      <c r="D9" s="523">
        <f ca="1">TODAY()</f>
        <v>42450</v>
      </c>
      <c r="E9" s="524"/>
      <c r="F9" s="524"/>
      <c r="G9" s="525"/>
      <c r="H9" s="158"/>
      <c r="I9" s="32"/>
      <c r="J9" s="32"/>
      <c r="K9" s="190"/>
      <c r="L9" s="172"/>
      <c r="M9" s="32"/>
      <c r="N9" s="32"/>
      <c r="O9" s="32"/>
      <c r="P9" s="32"/>
      <c r="Q9" s="32"/>
      <c r="R9" s="32"/>
      <c r="S9" s="32"/>
      <c r="T9" s="32"/>
      <c r="U9" s="32"/>
      <c r="V9" s="32"/>
      <c r="AI9" s="191">
        <v>2</v>
      </c>
      <c r="AJ9" s="194">
        <f>IFERROR(AVERAGEIF(BG21:BG23,"&gt;=0"),"")</f>
        <v>0</v>
      </c>
      <c r="BC9" s="195"/>
      <c r="BD9" s="196"/>
      <c r="BE9" s="551"/>
      <c r="BF9" s="552"/>
      <c r="BG9" s="556"/>
      <c r="BH9" s="556"/>
      <c r="BI9" s="513"/>
      <c r="BJ9" s="514"/>
      <c r="BK9" s="519"/>
      <c r="BL9" s="520"/>
    </row>
    <row r="10" spans="2:64" ht="27" customHeight="1" thickBot="1" x14ac:dyDescent="0.25">
      <c r="B10" s="3"/>
      <c r="C10" s="526" t="s">
        <v>99</v>
      </c>
      <c r="D10" s="527"/>
      <c r="E10" s="528"/>
      <c r="F10" s="529" t="e">
        <f>SUM(#REF!,'5º básico A'!F10:H10,'5º básico B'!F10:H10)</f>
        <v>#REF!</v>
      </c>
      <c r="G10" s="530"/>
      <c r="H10" s="197"/>
      <c r="I10" s="32"/>
      <c r="J10" s="32"/>
      <c r="K10" s="190"/>
      <c r="L10" s="172"/>
      <c r="M10" s="32"/>
      <c r="N10" s="32"/>
      <c r="O10" s="32"/>
      <c r="P10" s="32"/>
      <c r="Q10" s="32"/>
      <c r="R10" s="32"/>
      <c r="S10" s="32"/>
      <c r="T10" s="32"/>
      <c r="U10" s="32"/>
      <c r="V10" s="32"/>
      <c r="AI10" s="191">
        <v>3</v>
      </c>
      <c r="AJ10" s="194">
        <f>IFERROR(AVERAGEIF(BH21:BH23,"&gt;=0"),"")</f>
        <v>0</v>
      </c>
      <c r="BC10" s="195"/>
      <c r="BD10" s="196"/>
      <c r="BE10" s="553"/>
      <c r="BF10" s="554"/>
      <c r="BG10" s="557"/>
      <c r="BH10" s="557"/>
      <c r="BI10" s="515"/>
      <c r="BJ10" s="516"/>
      <c r="BK10" s="521"/>
      <c r="BL10" s="522"/>
    </row>
    <row r="11" spans="2:64" ht="34.5" customHeight="1" thickBot="1" x14ac:dyDescent="0.25">
      <c r="B11" s="3"/>
      <c r="C11" s="526" t="s">
        <v>100</v>
      </c>
      <c r="D11" s="527"/>
      <c r="E11" s="528"/>
      <c r="F11" s="529" t="e">
        <f>SUM(#REF!,'5º básico A'!F11:H11,'5º básico B'!F11:H11)</f>
        <v>#REF!</v>
      </c>
      <c r="G11" s="530"/>
      <c r="H11" s="158"/>
      <c r="I11" s="32" t="s">
        <v>31</v>
      </c>
      <c r="J11" s="32"/>
      <c r="K11" s="32"/>
      <c r="L11" s="17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1"/>
      <c r="AA11" s="51"/>
      <c r="AB11" s="51"/>
      <c r="AC11" s="51"/>
      <c r="AD11" s="51"/>
      <c r="AE11" s="51"/>
      <c r="AF11" s="51"/>
      <c r="AG11" s="51"/>
      <c r="AH11" s="51"/>
      <c r="AI11" s="191">
        <v>4</v>
      </c>
      <c r="AJ11" s="194">
        <f>IFERROR(AVERAGEIF(BI21:BI23,"&gt;=0"),"")</f>
        <v>0</v>
      </c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BC11" s="195"/>
      <c r="BD11" s="196"/>
      <c r="BE11" s="198" t="s">
        <v>52</v>
      </c>
      <c r="BF11" s="298" t="s">
        <v>10</v>
      </c>
      <c r="BG11" s="295" t="s">
        <v>52</v>
      </c>
      <c r="BH11" s="293" t="s">
        <v>10</v>
      </c>
      <c r="BI11" s="296" t="s">
        <v>52</v>
      </c>
      <c r="BJ11" s="297" t="s">
        <v>10</v>
      </c>
      <c r="BK11" s="294" t="s">
        <v>52</v>
      </c>
      <c r="BL11" s="199" t="s">
        <v>10</v>
      </c>
    </row>
    <row r="12" spans="2:64" ht="25.5" customHeight="1" thickBot="1" x14ac:dyDescent="0.25">
      <c r="B12" s="3"/>
      <c r="C12" s="526" t="s">
        <v>9</v>
      </c>
      <c r="D12" s="527"/>
      <c r="E12" s="528"/>
      <c r="F12" s="529" t="e">
        <f>SUM(#REF!,'5º básico A'!F12:H12,'5º básico B'!F12:H12)</f>
        <v>#REF!</v>
      </c>
      <c r="G12" s="530"/>
      <c r="H12" s="43"/>
      <c r="I12" s="32"/>
      <c r="J12" s="32"/>
      <c r="K12" s="3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0"/>
      <c r="AA12" s="171"/>
      <c r="AB12" s="171"/>
      <c r="AC12" s="171"/>
      <c r="AD12" s="171"/>
      <c r="AE12" s="171"/>
      <c r="AF12" s="171"/>
      <c r="AG12" s="171"/>
      <c r="AH12" s="51"/>
      <c r="AI12" s="191">
        <v>5</v>
      </c>
      <c r="AJ12" s="194">
        <f>IFERROR(AVERAGEIF(BJ21:BJ23,"&gt;=0"),"")</f>
        <v>0</v>
      </c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BC12" s="200"/>
      <c r="BD12" s="201" t="s">
        <v>101</v>
      </c>
      <c r="BE12" s="202" t="e">
        <f>SUM(#REF!,'5º básico A'!BA48,'5º básico B'!BQ56)</f>
        <v>#REF!</v>
      </c>
      <c r="BF12" s="204" t="e">
        <f>BE12/$F$11</f>
        <v>#REF!</v>
      </c>
      <c r="BG12" s="287" t="e">
        <f>SUM(#REF!,'5º básico A'!BC48,'5º básico B'!BS56)</f>
        <v>#REF!</v>
      </c>
      <c r="BH12" s="203" t="e">
        <f>BG12/$F$11</f>
        <v>#REF!</v>
      </c>
      <c r="BI12" s="202" t="e">
        <f>SUM(#REF!,'5º básico A'!BE48,'5º básico B'!BU56)</f>
        <v>#REF!</v>
      </c>
      <c r="BJ12" s="204" t="e">
        <f>BI12/$F$11</f>
        <v>#REF!</v>
      </c>
      <c r="BK12" s="290" t="e">
        <f>SUM(#REF!,'5º básico A'!BG48,'5º básico B'!BW56)</f>
        <v>#REF!</v>
      </c>
      <c r="BL12" s="204" t="e">
        <f>BK12/$F$11</f>
        <v>#REF!</v>
      </c>
    </row>
    <row r="13" spans="2:64" ht="25.5" customHeight="1" thickBot="1" x14ac:dyDescent="0.25">
      <c r="C13" s="8"/>
      <c r="D13" s="8"/>
      <c r="E13" s="15"/>
      <c r="F13" s="8"/>
      <c r="G13" s="8"/>
      <c r="I13" s="32"/>
      <c r="J13" s="32"/>
      <c r="K13" s="3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0"/>
      <c r="AA13" s="171"/>
      <c r="AB13" s="171"/>
      <c r="AC13" s="171"/>
      <c r="AD13" s="171"/>
      <c r="AE13" s="171"/>
      <c r="AF13" s="171"/>
      <c r="AG13" s="171"/>
      <c r="AH13" s="51"/>
      <c r="AI13" s="191">
        <v>6</v>
      </c>
      <c r="AJ13" s="194">
        <f>IFERROR(AVERAGEIF(BK21:BK23,"&gt;=0"),"")</f>
        <v>0</v>
      </c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Y13" s="20"/>
      <c r="BC13" s="200"/>
      <c r="BD13" s="201" t="s">
        <v>102</v>
      </c>
      <c r="BE13" s="205" t="e">
        <f>SUM(#REF!,'5º básico A'!BA49,'5º básico B'!BQ57)</f>
        <v>#REF!</v>
      </c>
      <c r="BF13" s="207" t="e">
        <f>BE13/$F$11</f>
        <v>#REF!</v>
      </c>
      <c r="BG13" s="288" t="e">
        <f>SUM(#REF!,'5º básico A'!BC49,'5º básico B'!BS57)</f>
        <v>#REF!</v>
      </c>
      <c r="BH13" s="206" t="e">
        <f>BG13/$F$11</f>
        <v>#REF!</v>
      </c>
      <c r="BI13" s="205" t="e">
        <f>SUM(#REF!,'5º básico A'!BE49,'5º básico B'!BU57)</f>
        <v>#REF!</v>
      </c>
      <c r="BJ13" s="207" t="e">
        <f>BI13/$F$11</f>
        <v>#REF!</v>
      </c>
      <c r="BK13" s="291" t="e">
        <f>SUM(#REF!,'5º básico A'!BG49,'5º básico B'!BW57)</f>
        <v>#REF!</v>
      </c>
      <c r="BL13" s="207" t="e">
        <f>BK13/$F$11</f>
        <v>#REF!</v>
      </c>
    </row>
    <row r="14" spans="2:64" ht="25.5" customHeight="1" thickBot="1" x14ac:dyDescent="0.25"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44"/>
      <c r="AA14" s="209"/>
      <c r="AB14" s="209"/>
      <c r="AC14" s="209"/>
      <c r="AD14" s="171"/>
      <c r="AE14" s="171"/>
      <c r="AF14" s="171"/>
      <c r="AG14" s="171"/>
      <c r="AI14" s="191">
        <v>7</v>
      </c>
      <c r="AJ14" s="194">
        <f>IFERROR(AVERAGEIF(BL21:BL23,"&gt;=0"),"")</f>
        <v>0</v>
      </c>
      <c r="AY14" s="39" t="s">
        <v>0</v>
      </c>
      <c r="BC14" s="200"/>
      <c r="BD14" s="201" t="s">
        <v>103</v>
      </c>
      <c r="BE14" s="205" t="e">
        <f>SUM(#REF!,'5º básico A'!BA50,'5º básico B'!BQ58)</f>
        <v>#REF!</v>
      </c>
      <c r="BF14" s="207" t="e">
        <f>BE14/$F$11</f>
        <v>#REF!</v>
      </c>
      <c r="BG14" s="288" t="e">
        <f>SUM(#REF!,'5º básico A'!BC50,'5º básico B'!BS58)</f>
        <v>#REF!</v>
      </c>
      <c r="BH14" s="206" t="e">
        <f>BG14/$F$11</f>
        <v>#REF!</v>
      </c>
      <c r="BI14" s="205" t="e">
        <f>SUM(#REF!,'5º básico A'!BE50,'5º básico B'!BU58)</f>
        <v>#REF!</v>
      </c>
      <c r="BJ14" s="207" t="e">
        <f>BI14/$F$11</f>
        <v>#REF!</v>
      </c>
      <c r="BK14" s="291" t="e">
        <f>SUM(#REF!,'5º básico A'!BG50,'5º básico B'!BW58)</f>
        <v>#REF!</v>
      </c>
      <c r="BL14" s="207" t="e">
        <f>BK14/$F$11</f>
        <v>#REF!</v>
      </c>
    </row>
    <row r="15" spans="2:64" ht="25.5" customHeight="1" thickBot="1" x14ac:dyDescent="0.25">
      <c r="B15" s="12"/>
      <c r="C15" s="12"/>
      <c r="D15" s="12" t="s">
        <v>31</v>
      </c>
      <c r="L15" s="208"/>
      <c r="M15" s="210"/>
      <c r="N15" s="208" t="s">
        <v>104</v>
      </c>
      <c r="O15" s="208" t="s">
        <v>105</v>
      </c>
      <c r="P15" s="208" t="s">
        <v>106</v>
      </c>
      <c r="Q15" s="208" t="s">
        <v>107</v>
      </c>
      <c r="R15" s="208"/>
      <c r="S15" s="208"/>
      <c r="T15" s="208"/>
      <c r="U15" s="208" t="s">
        <v>108</v>
      </c>
      <c r="V15" s="208" t="s">
        <v>109</v>
      </c>
      <c r="W15" s="208" t="s">
        <v>110</v>
      </c>
      <c r="X15" s="208" t="s">
        <v>111</v>
      </c>
      <c r="Y15" s="208" t="s">
        <v>112</v>
      </c>
      <c r="Z15" s="208" t="s">
        <v>113</v>
      </c>
      <c r="AA15" s="208" t="s">
        <v>114</v>
      </c>
      <c r="AB15" s="208" t="s">
        <v>115</v>
      </c>
      <c r="AC15" s="208" t="s">
        <v>116</v>
      </c>
      <c r="AD15" s="211"/>
      <c r="AE15" s="173"/>
      <c r="AF15" s="171"/>
      <c r="AG15" s="171"/>
      <c r="AI15" s="191">
        <v>8</v>
      </c>
      <c r="AJ15" s="194">
        <f>IFERROR(AVERAGEIF(BM21:BM23,"&gt;=0"),"")</f>
        <v>0</v>
      </c>
      <c r="AY15" s="39" t="s">
        <v>2</v>
      </c>
      <c r="BC15" s="200"/>
      <c r="BD15" s="212" t="s">
        <v>117</v>
      </c>
      <c r="BE15" s="213" t="e">
        <f>SUM(#REF!,'5º básico A'!BA51,'5º básico B'!BQ59)</f>
        <v>#REF!</v>
      </c>
      <c r="BF15" s="215" t="e">
        <f>BE15/$F$11</f>
        <v>#REF!</v>
      </c>
      <c r="BG15" s="289" t="e">
        <f>SUM(#REF!,'5º básico A'!BC51,'5º básico B'!BS59)</f>
        <v>#REF!</v>
      </c>
      <c r="BH15" s="214" t="e">
        <f>BG15/$F$11</f>
        <v>#REF!</v>
      </c>
      <c r="BI15" s="213" t="e">
        <f>SUM(#REF!,'5º básico A'!BE51,'5º básico B'!BU59)</f>
        <v>#REF!</v>
      </c>
      <c r="BJ15" s="215" t="e">
        <f>BI15/$F$11</f>
        <v>#REF!</v>
      </c>
      <c r="BK15" s="292" t="e">
        <f>SUM(#REF!,'5º básico A'!BG51,'5º básico B'!BW59)</f>
        <v>#REF!</v>
      </c>
      <c r="BL15" s="215" t="e">
        <f>BK15/$F$11</f>
        <v>#REF!</v>
      </c>
    </row>
    <row r="16" spans="2:64" ht="22.5" customHeight="1" thickBot="1" x14ac:dyDescent="0.25">
      <c r="B16" s="541" t="s">
        <v>190</v>
      </c>
      <c r="C16" s="542"/>
      <c r="D16" s="542"/>
      <c r="E16" s="542"/>
      <c r="F16" s="542"/>
      <c r="G16" s="542"/>
      <c r="H16" s="542"/>
      <c r="I16" s="542"/>
      <c r="J16" s="542"/>
      <c r="K16" s="543"/>
      <c r="L16" s="216"/>
      <c r="M16" s="217" t="s">
        <v>191</v>
      </c>
      <c r="N16" s="218" t="e">
        <f>#REF!</f>
        <v>#REF!</v>
      </c>
      <c r="O16" s="218" t="e">
        <f>#REF!</f>
        <v>#REF!</v>
      </c>
      <c r="P16" s="218" t="e">
        <f>#REF!</f>
        <v>#REF!</v>
      </c>
      <c r="Q16" s="218" t="e">
        <f>#REF!</f>
        <v>#REF!</v>
      </c>
      <c r="R16" s="218"/>
      <c r="S16" s="218"/>
      <c r="T16" s="217" t="s">
        <v>191</v>
      </c>
      <c r="U16" s="218" t="e">
        <f>#REF!</f>
        <v>#REF!</v>
      </c>
      <c r="V16" s="218" t="e">
        <f>#REF!</f>
        <v>#REF!</v>
      </c>
      <c r="W16" s="219" t="e">
        <f>#REF!</f>
        <v>#REF!</v>
      </c>
      <c r="X16" s="219" t="e">
        <f>#REF!</f>
        <v>#REF!</v>
      </c>
      <c r="Y16" s="219" t="e">
        <f>#REF!</f>
        <v>#REF!</v>
      </c>
      <c r="Z16" s="220" t="e">
        <f>#REF!</f>
        <v>#REF!</v>
      </c>
      <c r="AA16" s="221" t="e">
        <f>#REF!</f>
        <v>#REF!</v>
      </c>
      <c r="AB16" s="221" t="e">
        <f>#REF!</f>
        <v>#REF!</v>
      </c>
      <c r="AC16" s="221" t="e">
        <f>#REF!</f>
        <v>#REF!</v>
      </c>
      <c r="AD16" s="221"/>
      <c r="AE16" s="222"/>
      <c r="AF16" s="171"/>
      <c r="AG16" s="171"/>
      <c r="AI16" s="191">
        <v>9</v>
      </c>
      <c r="AJ16" s="194">
        <f>IFERROR(AVERAGEIF(BN21:BN23,"&gt;=0"),"")</f>
        <v>0</v>
      </c>
      <c r="AY16" s="31"/>
    </row>
    <row r="17" spans="2:85" ht="30" customHeight="1" thickBot="1" x14ac:dyDescent="0.25">
      <c r="B17" s="223" t="s">
        <v>119</v>
      </c>
      <c r="C17" s="544" t="s">
        <v>120</v>
      </c>
      <c r="D17" s="545"/>
      <c r="E17" s="545"/>
      <c r="F17" s="545"/>
      <c r="G17" s="545"/>
      <c r="H17" s="545"/>
      <c r="I17" s="545"/>
      <c r="J17" s="545"/>
      <c r="K17" s="224" t="s">
        <v>98</v>
      </c>
      <c r="L17" s="208"/>
      <c r="M17" s="210" t="s">
        <v>192</v>
      </c>
      <c r="N17" s="218">
        <f>'5º básico A'!$F$112</f>
        <v>0</v>
      </c>
      <c r="O17" s="218" t="e">
        <f>'5º básico A'!$H$112</f>
        <v>#VALUE!</v>
      </c>
      <c r="P17" s="218" t="e">
        <f>'5º básico A'!$J$112</f>
        <v>#VALUE!</v>
      </c>
      <c r="Q17" s="218">
        <f>'5º básico A'!$L$112</f>
        <v>0</v>
      </c>
      <c r="R17" s="218"/>
      <c r="S17" s="218"/>
      <c r="T17" s="210" t="s">
        <v>192</v>
      </c>
      <c r="U17" s="218" t="e">
        <f>'5º básico A'!$F$114</f>
        <v>#REF!</v>
      </c>
      <c r="V17" s="218">
        <f>'5º básico A'!$H$114</f>
        <v>0</v>
      </c>
      <c r="W17" s="219" t="e">
        <f>'5º básico A'!$J$114</f>
        <v>#REF!</v>
      </c>
      <c r="X17" s="219" t="e">
        <f>'5º básico A'!$L$114</f>
        <v>#REF!</v>
      </c>
      <c r="Y17" s="219" t="e">
        <f>'5º básico A'!$N$114</f>
        <v>#REF!</v>
      </c>
      <c r="Z17" s="220">
        <f>'5º básico A'!$P$114</f>
        <v>0</v>
      </c>
      <c r="AA17" s="221">
        <f>'5º básico A'!$R$114</f>
        <v>0</v>
      </c>
      <c r="AB17" s="221" t="e">
        <f>'5º básico A'!$T$114</f>
        <v>#REF!</v>
      </c>
      <c r="AC17" s="221" t="e">
        <f>'5º básico A'!$V$114</f>
        <v>#REF!</v>
      </c>
      <c r="AD17" s="221"/>
      <c r="AE17" s="222"/>
      <c r="AF17" s="171"/>
      <c r="AG17" s="171"/>
      <c r="AI17" s="191">
        <v>10</v>
      </c>
      <c r="AJ17" s="194">
        <f>IFERROR(AVERAGEIF(BO$21:BO$23,"&gt;=0"),"")</f>
        <v>0</v>
      </c>
      <c r="AR17" s="52"/>
      <c r="AS17" s="52"/>
      <c r="AT17" s="52"/>
      <c r="AU17" s="52"/>
    </row>
    <row r="18" spans="2:85" ht="61.5" customHeight="1" x14ac:dyDescent="0.2">
      <c r="B18" s="225">
        <v>1</v>
      </c>
      <c r="C18" s="561" t="s">
        <v>65</v>
      </c>
      <c r="D18" s="562"/>
      <c r="E18" s="562"/>
      <c r="F18" s="562"/>
      <c r="G18" s="562"/>
      <c r="H18" s="562"/>
      <c r="I18" s="562"/>
      <c r="J18" s="563"/>
      <c r="K18" s="226">
        <f>IFERROR(AVERAGEIF(N20:N22,"&gt;=0"),"")</f>
        <v>0</v>
      </c>
      <c r="L18" s="220"/>
      <c r="M18" s="210" t="s">
        <v>193</v>
      </c>
      <c r="N18" s="218" t="e">
        <f>'5º básico B'!$F$120</f>
        <v>#DIV/0!</v>
      </c>
      <c r="O18" s="218" t="e">
        <f>'5º básico B'!$H$120</f>
        <v>#DIV/0!</v>
      </c>
      <c r="P18" s="218" t="e">
        <f>'5º básico B'!$J$120</f>
        <v>#DIV/0!</v>
      </c>
      <c r="Q18" s="218" t="e">
        <f>'5º básico B'!$L$120</f>
        <v>#DIV/0!</v>
      </c>
      <c r="R18" s="218"/>
      <c r="S18" s="218"/>
      <c r="T18" s="210" t="s">
        <v>193</v>
      </c>
      <c r="U18" s="218" t="e">
        <f>'5º básico B'!$F$122</f>
        <v>#DIV/0!</v>
      </c>
      <c r="V18" s="218" t="e">
        <f>'5º básico B'!$H$122</f>
        <v>#DIV/0!</v>
      </c>
      <c r="W18" s="219" t="e">
        <f>'5º básico B'!$J$122</f>
        <v>#DIV/0!</v>
      </c>
      <c r="X18" s="219" t="e">
        <f>'5º básico B'!$L$122</f>
        <v>#DIV/0!</v>
      </c>
      <c r="Y18" s="219" t="e">
        <f>'5º básico B'!$N$122</f>
        <v>#DIV/0!</v>
      </c>
      <c r="Z18" s="220" t="e">
        <f>'5º básico B'!$P$122</f>
        <v>#DIV/0!</v>
      </c>
      <c r="AA18" s="221" t="e">
        <f>'5º básico B'!$R$122</f>
        <v>#DIV/0!</v>
      </c>
      <c r="AB18" s="221" t="e">
        <f>'5º básico B'!$T$122</f>
        <v>#DIV/0!</v>
      </c>
      <c r="AC18" s="221" t="e">
        <f>'5º básico B'!$V$122</f>
        <v>#DIV/0!</v>
      </c>
      <c r="AD18" s="221"/>
      <c r="AE18" s="222"/>
      <c r="AF18" s="171"/>
      <c r="AG18" s="171"/>
      <c r="AI18" s="191">
        <v>11</v>
      </c>
      <c r="AJ18" s="194">
        <f>IFERROR(AVERAGEIF(BP$21:BP$23,"&gt;=0"),"")</f>
        <v>0</v>
      </c>
      <c r="AR18" s="52"/>
      <c r="AS18" s="52"/>
      <c r="AT18" s="52"/>
      <c r="AU18" s="52"/>
      <c r="BE18" s="170"/>
      <c r="BF18" s="170"/>
      <c r="BG18" s="170"/>
      <c r="BH18" s="170"/>
      <c r="BI18" s="170"/>
      <c r="BJ18" s="170"/>
      <c r="BK18" s="170"/>
      <c r="BL18" s="170"/>
      <c r="BO18" s="170"/>
      <c r="BP18" s="170"/>
      <c r="BQ18" s="170"/>
      <c r="BR18" s="170"/>
      <c r="BS18" s="170"/>
      <c r="BT18" s="170"/>
    </row>
    <row r="19" spans="2:85" ht="57.75" customHeight="1" x14ac:dyDescent="0.2">
      <c r="B19" s="227">
        <v>2</v>
      </c>
      <c r="C19" s="558" t="s">
        <v>194</v>
      </c>
      <c r="D19" s="559"/>
      <c r="E19" s="559"/>
      <c r="F19" s="559"/>
      <c r="G19" s="559"/>
      <c r="H19" s="559"/>
      <c r="I19" s="559"/>
      <c r="J19" s="560"/>
      <c r="K19" s="228">
        <f>IFERROR(AVERAGEIF(O20:O22,"&gt;=0"),"")</f>
        <v>0</v>
      </c>
      <c r="L19" s="220"/>
      <c r="M19" s="210"/>
      <c r="N19" s="218" t="s">
        <v>125</v>
      </c>
      <c r="O19" s="218" t="s">
        <v>126</v>
      </c>
      <c r="P19" s="218" t="s">
        <v>127</v>
      </c>
      <c r="Q19" s="218" t="s">
        <v>128</v>
      </c>
      <c r="R19" s="218" t="s">
        <v>129</v>
      </c>
      <c r="S19" s="218" t="s">
        <v>130</v>
      </c>
      <c r="T19" s="218" t="s">
        <v>131</v>
      </c>
      <c r="U19" s="218" t="s">
        <v>132</v>
      </c>
      <c r="V19" s="218" t="s">
        <v>133</v>
      </c>
      <c r="W19" s="218" t="s">
        <v>134</v>
      </c>
      <c r="X19" s="218" t="s">
        <v>135</v>
      </c>
      <c r="Y19" s="218" t="s">
        <v>136</v>
      </c>
      <c r="Z19" s="218" t="s">
        <v>137</v>
      </c>
      <c r="AA19" s="218" t="s">
        <v>138</v>
      </c>
      <c r="AB19" s="218"/>
      <c r="AC19" s="218"/>
      <c r="AD19" s="229"/>
      <c r="AE19" s="229"/>
      <c r="AF19" s="229"/>
      <c r="AG19" s="171"/>
      <c r="AI19" s="191">
        <v>12</v>
      </c>
      <c r="AJ19" s="194">
        <f>IFERROR(AVERAGEIF(BQ$21:BQ$23,"&gt;=0"),"")</f>
        <v>0</v>
      </c>
      <c r="AR19" s="52"/>
      <c r="AS19" s="52"/>
      <c r="AT19" s="52"/>
      <c r="AU19" s="52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</row>
    <row r="20" spans="2:85" ht="58.5" customHeight="1" x14ac:dyDescent="0.2">
      <c r="B20" s="227">
        <v>3</v>
      </c>
      <c r="C20" s="558" t="s">
        <v>67</v>
      </c>
      <c r="D20" s="559"/>
      <c r="E20" s="559"/>
      <c r="F20" s="559"/>
      <c r="G20" s="559"/>
      <c r="H20" s="559"/>
      <c r="I20" s="559"/>
      <c r="J20" s="560"/>
      <c r="K20" s="228">
        <f>IFERROR(AVERAGEIF(P20:P22,"&gt;=0"),"")</f>
        <v>0</v>
      </c>
      <c r="L20" s="220"/>
      <c r="M20" s="217" t="s">
        <v>191</v>
      </c>
      <c r="N20" s="218" t="e">
        <f>#REF!</f>
        <v>#REF!</v>
      </c>
      <c r="O20" s="218" t="e">
        <f>#REF!</f>
        <v>#REF!</v>
      </c>
      <c r="P20" s="218" t="e">
        <f>#REF!</f>
        <v>#REF!</v>
      </c>
      <c r="Q20" s="218" t="e">
        <f>#REF!</f>
        <v>#REF!</v>
      </c>
      <c r="R20" s="218" t="e">
        <f>#REF!</f>
        <v>#REF!</v>
      </c>
      <c r="S20" s="218" t="e">
        <f>#REF!</f>
        <v>#REF!</v>
      </c>
      <c r="T20" s="218" t="e">
        <f>#REF!</f>
        <v>#REF!</v>
      </c>
      <c r="U20" s="218" t="e">
        <f>#REF!</f>
        <v>#REF!</v>
      </c>
      <c r="V20" s="218" t="e">
        <f>#REF!</f>
        <v>#REF!</v>
      </c>
      <c r="W20" s="219" t="e">
        <f>#REF!</f>
        <v>#REF!</v>
      </c>
      <c r="X20" s="219" t="e">
        <f>#REF!</f>
        <v>#REF!</v>
      </c>
      <c r="Y20" s="219" t="e">
        <f>#REF!</f>
        <v>#REF!</v>
      </c>
      <c r="Z20" s="220" t="e">
        <f>#REF!</f>
        <v>#REF!</v>
      </c>
      <c r="AA20" s="221" t="e">
        <f>#REF!</f>
        <v>#REF!</v>
      </c>
      <c r="AB20" s="221"/>
      <c r="AC20" s="221"/>
      <c r="AD20" s="221"/>
      <c r="AE20" s="222"/>
      <c r="AF20" s="222"/>
      <c r="AG20" s="171"/>
      <c r="AI20" s="191">
        <v>13</v>
      </c>
      <c r="AJ20" s="194">
        <f>IFERROR(AVERAGEIF(BR$21:BR$23,"&gt;=0"),"")</f>
        <v>0</v>
      </c>
      <c r="AR20" s="52"/>
      <c r="AS20" s="52"/>
      <c r="AT20" s="52"/>
      <c r="AU20" s="52"/>
      <c r="BE20" s="44"/>
      <c r="BF20" s="230" t="s">
        <v>140</v>
      </c>
      <c r="BG20" s="230" t="s">
        <v>141</v>
      </c>
      <c r="BH20" s="230" t="s">
        <v>142</v>
      </c>
      <c r="BI20" s="230" t="s">
        <v>143</v>
      </c>
      <c r="BJ20" s="230" t="s">
        <v>144</v>
      </c>
      <c r="BK20" s="230" t="s">
        <v>145</v>
      </c>
      <c r="BL20" s="230" t="s">
        <v>146</v>
      </c>
      <c r="BM20" s="230" t="s">
        <v>147</v>
      </c>
      <c r="BN20" s="230" t="s">
        <v>148</v>
      </c>
      <c r="BO20" s="230" t="s">
        <v>149</v>
      </c>
      <c r="BP20" s="230" t="s">
        <v>150</v>
      </c>
      <c r="BQ20" s="230" t="s">
        <v>151</v>
      </c>
      <c r="BR20" s="230" t="s">
        <v>152</v>
      </c>
      <c r="BS20" s="230" t="s">
        <v>153</v>
      </c>
      <c r="BT20" s="230" t="s">
        <v>154</v>
      </c>
      <c r="BU20" s="230" t="s">
        <v>155</v>
      </c>
      <c r="BV20" s="230" t="s">
        <v>156</v>
      </c>
      <c r="BW20" s="230" t="s">
        <v>157</v>
      </c>
      <c r="BX20" s="230" t="s">
        <v>158</v>
      </c>
      <c r="BY20" s="230" t="s">
        <v>159</v>
      </c>
      <c r="BZ20" s="230" t="s">
        <v>160</v>
      </c>
      <c r="CA20" s="230" t="s">
        <v>161</v>
      </c>
      <c r="CB20" s="230" t="s">
        <v>162</v>
      </c>
      <c r="CC20" s="230" t="s">
        <v>163</v>
      </c>
      <c r="CD20" s="230" t="s">
        <v>164</v>
      </c>
      <c r="CE20" s="230" t="s">
        <v>217</v>
      </c>
      <c r="CF20" s="230" t="s">
        <v>218</v>
      </c>
      <c r="CG20" s="230" t="s">
        <v>219</v>
      </c>
    </row>
    <row r="21" spans="2:85" ht="39" customHeight="1" x14ac:dyDescent="0.2">
      <c r="B21" s="227" t="s">
        <v>124</v>
      </c>
      <c r="C21" s="558" t="s">
        <v>68</v>
      </c>
      <c r="D21" s="559"/>
      <c r="E21" s="559"/>
      <c r="F21" s="559"/>
      <c r="G21" s="559"/>
      <c r="H21" s="559"/>
      <c r="I21" s="559"/>
      <c r="J21" s="560"/>
      <c r="K21" s="228">
        <f>IFERROR(AVERAGEIF(Q20:Q22,"&gt;=0"),"")</f>
        <v>0</v>
      </c>
      <c r="L21" s="220"/>
      <c r="M21" s="210" t="s">
        <v>192</v>
      </c>
      <c r="N21" s="218">
        <f>'5º básico A'!$F$110</f>
        <v>0</v>
      </c>
      <c r="O21" s="218">
        <f>'5º básico A'!$H$110</f>
        <v>0</v>
      </c>
      <c r="P21" s="218">
        <f>'5º básico A'!$J$110</f>
        <v>0</v>
      </c>
      <c r="Q21" s="218">
        <f>'5º básico A'!$L$110</f>
        <v>0</v>
      </c>
      <c r="R21" s="218">
        <f>'5º básico A'!$N$110</f>
        <v>0</v>
      </c>
      <c r="S21" s="218">
        <f>'5º básico A'!$P$110</f>
        <v>0</v>
      </c>
      <c r="T21" s="218">
        <f>'5º básico A'!$R$110</f>
        <v>0</v>
      </c>
      <c r="U21" s="218">
        <f>'5º básico A'!$T$110</f>
        <v>0</v>
      </c>
      <c r="V21" s="218">
        <f>'5º básico A'!$V$110</f>
        <v>0</v>
      </c>
      <c r="W21" s="219">
        <f>'5º básico A'!$X$110</f>
        <v>0</v>
      </c>
      <c r="X21" s="219">
        <f>'5º básico A'!$Z$110</f>
        <v>0</v>
      </c>
      <c r="Y21" s="219">
        <f>'5º básico A'!$AB$110</f>
        <v>0</v>
      </c>
      <c r="Z21" s="220">
        <f>'5º básico A'!$AD$110</f>
        <v>0</v>
      </c>
      <c r="AA21" s="221">
        <f>'5º básico A'!$AF$110</f>
        <v>0</v>
      </c>
      <c r="AB21" s="221"/>
      <c r="AC21" s="221"/>
      <c r="AD21" s="221"/>
      <c r="AE21" s="222"/>
      <c r="AF21" s="222"/>
      <c r="AG21" s="171"/>
      <c r="AI21" s="191">
        <v>14</v>
      </c>
      <c r="AJ21" s="194">
        <f>IFERROR(AVERAGEIF(BS$21:BS$23,"&gt;=0"),"")</f>
        <v>0</v>
      </c>
      <c r="AR21" s="52"/>
      <c r="AS21" s="52"/>
      <c r="AT21" s="52"/>
      <c r="AU21" s="52"/>
      <c r="BE21" s="230" t="s">
        <v>118</v>
      </c>
      <c r="BF21" s="231" t="e">
        <f>#REF!</f>
        <v>#REF!</v>
      </c>
      <c r="BG21" s="231" t="e">
        <f>#REF!</f>
        <v>#REF!</v>
      </c>
      <c r="BH21" s="231" t="e">
        <f>#REF!</f>
        <v>#REF!</v>
      </c>
      <c r="BI21" s="231" t="e">
        <f>#REF!</f>
        <v>#REF!</v>
      </c>
      <c r="BJ21" s="231" t="e">
        <f>#REF!</f>
        <v>#REF!</v>
      </c>
      <c r="BK21" s="231" t="e">
        <f>#REF!</f>
        <v>#REF!</v>
      </c>
      <c r="BL21" s="231" t="e">
        <f>#REF!</f>
        <v>#REF!</v>
      </c>
      <c r="BM21" s="231" t="e">
        <f>#REF!</f>
        <v>#REF!</v>
      </c>
      <c r="BN21" s="231" t="e">
        <f>#REF!</f>
        <v>#REF!</v>
      </c>
      <c r="BO21" s="231" t="e">
        <f>#REF!</f>
        <v>#REF!</v>
      </c>
      <c r="BP21" s="231" t="e">
        <f>#REF!</f>
        <v>#REF!</v>
      </c>
      <c r="BQ21" s="231" t="e">
        <f>#REF!</f>
        <v>#REF!</v>
      </c>
      <c r="BR21" s="231" t="e">
        <f>#REF!</f>
        <v>#REF!</v>
      </c>
      <c r="BS21" s="231" t="e">
        <f>#REF!</f>
        <v>#REF!</v>
      </c>
      <c r="BT21" s="231" t="e">
        <f>#REF!</f>
        <v>#REF!</v>
      </c>
      <c r="BU21" s="231" t="e">
        <f>#REF!</f>
        <v>#REF!</v>
      </c>
      <c r="BV21" s="231" t="e">
        <f>#REF!</f>
        <v>#REF!</v>
      </c>
      <c r="BW21" s="231" t="e">
        <f>#REF!</f>
        <v>#REF!</v>
      </c>
      <c r="BX21" s="231" t="e">
        <f>#REF!</f>
        <v>#REF!</v>
      </c>
      <c r="BY21" s="231" t="e">
        <f>#REF!</f>
        <v>#REF!</v>
      </c>
      <c r="BZ21" s="231" t="e">
        <f>#REF!</f>
        <v>#REF!</v>
      </c>
      <c r="CA21" s="231" t="e">
        <f>#REF!</f>
        <v>#REF!</v>
      </c>
      <c r="CB21" s="231" t="e">
        <f>#REF!</f>
        <v>#REF!</v>
      </c>
      <c r="CC21" s="231" t="e">
        <f>#REF!</f>
        <v>#REF!</v>
      </c>
      <c r="CD21" s="231" t="e">
        <f>#REF!</f>
        <v>#REF!</v>
      </c>
      <c r="CE21" s="231" t="e">
        <f>#REF!</f>
        <v>#REF!</v>
      </c>
      <c r="CF21" s="231" t="e">
        <f>#REF!</f>
        <v>#REF!</v>
      </c>
      <c r="CG21" s="231" t="e">
        <f>#REF!</f>
        <v>#REF!</v>
      </c>
    </row>
    <row r="22" spans="2:85" ht="55.5" customHeight="1" x14ac:dyDescent="0.2">
      <c r="B22" s="227" t="s">
        <v>139</v>
      </c>
      <c r="C22" s="558" t="s">
        <v>83</v>
      </c>
      <c r="D22" s="559"/>
      <c r="E22" s="559"/>
      <c r="F22" s="559"/>
      <c r="G22" s="559"/>
      <c r="H22" s="559"/>
      <c r="I22" s="559"/>
      <c r="J22" s="560"/>
      <c r="K22" s="228">
        <f>IFERROR(AVERAGEIF(R20:R22,"&gt;=0"),"")</f>
        <v>0</v>
      </c>
      <c r="L22" s="220"/>
      <c r="M22" s="210" t="s">
        <v>193</v>
      </c>
      <c r="N22" s="218" t="e">
        <f>'5º básico B'!$F$118</f>
        <v>#DIV/0!</v>
      </c>
      <c r="O22" s="218" t="e">
        <f>'5º básico B'!$H$118</f>
        <v>#DIV/0!</v>
      </c>
      <c r="P22" s="218" t="e">
        <f>'5º básico B'!$J$118</f>
        <v>#DIV/0!</v>
      </c>
      <c r="Q22" s="218" t="e">
        <f>'5º básico B'!$L$118</f>
        <v>#DIV/0!</v>
      </c>
      <c r="R22" s="218" t="e">
        <f>'5º básico B'!$N$118</f>
        <v>#DIV/0!</v>
      </c>
      <c r="S22" s="218" t="e">
        <f>'5º básico B'!$P$118</f>
        <v>#DIV/0!</v>
      </c>
      <c r="T22" s="218" t="e">
        <f>'5º básico B'!$R$118</f>
        <v>#DIV/0!</v>
      </c>
      <c r="U22" s="218" t="e">
        <f>'5º básico B'!$T$118</f>
        <v>#DIV/0!</v>
      </c>
      <c r="V22" s="218" t="e">
        <f>'5º básico B'!$V$118</f>
        <v>#DIV/0!</v>
      </c>
      <c r="W22" s="219" t="e">
        <f>'5º básico B'!$X$118</f>
        <v>#DIV/0!</v>
      </c>
      <c r="X22" s="219" t="e">
        <f>'5º básico B'!$Z$118</f>
        <v>#DIV/0!</v>
      </c>
      <c r="Y22" s="219" t="e">
        <f>'5º básico B'!$AB$118</f>
        <v>#DIV/0!</v>
      </c>
      <c r="Z22" s="220" t="e">
        <f>'5º básico B'!$AD$118</f>
        <v>#DIV/0!</v>
      </c>
      <c r="AA22" s="221" t="e">
        <f>'5º básico B'!$AF$118</f>
        <v>#DIV/0!</v>
      </c>
      <c r="AB22" s="221"/>
      <c r="AC22" s="221"/>
      <c r="AD22" s="221"/>
      <c r="AE22" s="222"/>
      <c r="AF22" s="222"/>
      <c r="AG22" s="171"/>
      <c r="AI22" s="191">
        <v>15</v>
      </c>
      <c r="AJ22" s="194">
        <f>IFERROR(AVERAGEIF(BT$21:BT$23,"&gt;=0"),"")</f>
        <v>0</v>
      </c>
      <c r="AR22" s="52"/>
      <c r="AS22" s="52"/>
      <c r="AT22" s="52"/>
      <c r="AU22" s="52"/>
      <c r="BE22" s="230" t="s">
        <v>121</v>
      </c>
      <c r="BF22" s="231">
        <f>'5º básico A'!$F$108</f>
        <v>0</v>
      </c>
      <c r="BG22" s="231">
        <f>'5º básico A'!$H$108</f>
        <v>0</v>
      </c>
      <c r="BH22" s="231">
        <f>'5º básico A'!$J$108</f>
        <v>0</v>
      </c>
      <c r="BI22" s="231">
        <f>'5º básico A'!$L$108</f>
        <v>0</v>
      </c>
      <c r="BJ22" s="231">
        <f>'5º básico A'!$N$108</f>
        <v>0</v>
      </c>
      <c r="BK22" s="231">
        <f>'5º básico A'!$P$108</f>
        <v>0</v>
      </c>
      <c r="BL22" s="231">
        <f>'5º básico A'!$R$108</f>
        <v>0</v>
      </c>
      <c r="BM22" s="231">
        <f>'5º básico A'!$T$108</f>
        <v>0</v>
      </c>
      <c r="BN22" s="231">
        <f>'5º básico A'!$V$108</f>
        <v>0</v>
      </c>
      <c r="BO22" s="231">
        <f>'5º básico A'!$X$108</f>
        <v>0</v>
      </c>
      <c r="BP22" s="231">
        <f>'5º básico A'!$Z$108</f>
        <v>0</v>
      </c>
      <c r="BQ22" s="231">
        <f>'5º básico A'!$AB$108</f>
        <v>0</v>
      </c>
      <c r="BR22" s="231">
        <f>'5º básico A'!$AD$108</f>
        <v>0</v>
      </c>
      <c r="BS22" s="231">
        <f>'5º básico A'!$AF$108</f>
        <v>0</v>
      </c>
      <c r="BT22" s="231">
        <f>'5º básico A'!$AH$108</f>
        <v>0</v>
      </c>
      <c r="BU22" s="231">
        <f>'5º básico A'!$AJ$108</f>
        <v>0</v>
      </c>
      <c r="BV22" s="231">
        <f>'5º básico A'!$AL$108</f>
        <v>0</v>
      </c>
      <c r="BW22" s="231">
        <f>'5º básico A'!$AN$108</f>
        <v>0</v>
      </c>
      <c r="BX22" s="231">
        <f>'5º básico A'!$AP$108</f>
        <v>0</v>
      </c>
      <c r="BY22" s="231" t="e">
        <f>'5º básico A'!#REF!</f>
        <v>#REF!</v>
      </c>
      <c r="BZ22" s="231" t="e">
        <f>'5º básico A'!#REF!</f>
        <v>#REF!</v>
      </c>
      <c r="CA22" s="231" t="e">
        <f>'5º básico A'!#REF!</f>
        <v>#REF!</v>
      </c>
      <c r="CB22" s="231" t="e">
        <f>'5º básico A'!#REF!</f>
        <v>#REF!</v>
      </c>
      <c r="CC22" s="231" t="e">
        <f>'5º básico A'!#REF!</f>
        <v>#REF!</v>
      </c>
      <c r="CD22" s="231" t="e">
        <f>'5º básico A'!#REF!</f>
        <v>#REF!</v>
      </c>
      <c r="CE22" s="231" t="e">
        <f>'5º básico A'!#REF!</f>
        <v>#REF!</v>
      </c>
      <c r="CF22" s="231" t="e">
        <f>'5º básico A'!#REF!</f>
        <v>#REF!</v>
      </c>
      <c r="CG22" s="231" t="e">
        <f>'5º básico A'!#REF!</f>
        <v>#REF!</v>
      </c>
    </row>
    <row r="23" spans="2:85" ht="51.75" customHeight="1" x14ac:dyDescent="0.2">
      <c r="B23" s="227" t="s">
        <v>165</v>
      </c>
      <c r="C23" s="558" t="s">
        <v>69</v>
      </c>
      <c r="D23" s="559"/>
      <c r="E23" s="559"/>
      <c r="F23" s="559"/>
      <c r="G23" s="559"/>
      <c r="H23" s="559"/>
      <c r="I23" s="559"/>
      <c r="J23" s="560"/>
      <c r="K23" s="228">
        <f>IFERROR(AVERAGEIF(S20:S22,"&gt;=0"),"")</f>
        <v>0</v>
      </c>
      <c r="L23" s="232"/>
      <c r="M23" s="210"/>
      <c r="N23" s="218"/>
      <c r="O23" s="218"/>
      <c r="P23" s="218"/>
      <c r="Q23" s="218"/>
      <c r="R23" s="218"/>
      <c r="S23" s="218"/>
      <c r="T23" s="218"/>
      <c r="U23" s="218"/>
      <c r="V23" s="218"/>
      <c r="W23" s="219"/>
      <c r="X23" s="219"/>
      <c r="Y23" s="219"/>
      <c r="Z23" s="220"/>
      <c r="AA23" s="221"/>
      <c r="AB23" s="221"/>
      <c r="AC23" s="222"/>
      <c r="AD23" s="222"/>
      <c r="AE23" s="222"/>
      <c r="AF23" s="222"/>
      <c r="AI23" s="191">
        <v>16</v>
      </c>
      <c r="AJ23" s="194">
        <f>IFERROR(AVERAGEIF(BU$21:BU$23,"&gt;=0"),"")</f>
        <v>0</v>
      </c>
      <c r="AR23" s="52"/>
      <c r="AS23" s="52"/>
      <c r="AT23" s="52"/>
      <c r="AU23" s="52"/>
      <c r="BE23" s="230" t="s">
        <v>123</v>
      </c>
      <c r="BF23" s="231" t="e">
        <f>'5º básico B'!$F$116</f>
        <v>#DIV/0!</v>
      </c>
      <c r="BG23" s="231" t="e">
        <f>'5º básico B'!$H$116</f>
        <v>#DIV/0!</v>
      </c>
      <c r="BH23" s="231" t="e">
        <f>'5º básico B'!$J$116</f>
        <v>#DIV/0!</v>
      </c>
      <c r="BI23" s="231" t="e">
        <f>'5º básico B'!$L$116</f>
        <v>#DIV/0!</v>
      </c>
      <c r="BJ23" s="231" t="e">
        <f>'5º básico B'!$N$116</f>
        <v>#DIV/0!</v>
      </c>
      <c r="BK23" s="231" t="e">
        <f>'5º básico B'!$P$116</f>
        <v>#DIV/0!</v>
      </c>
      <c r="BL23" s="231" t="e">
        <f>'5º básico B'!$R$116</f>
        <v>#DIV/0!</v>
      </c>
      <c r="BM23" s="231" t="e">
        <f>'5º básico B'!$T$116</f>
        <v>#DIV/0!</v>
      </c>
      <c r="BN23" s="231" t="e">
        <f>'5º básico B'!$V$116</f>
        <v>#DIV/0!</v>
      </c>
      <c r="BO23" s="231" t="e">
        <f>'5º básico B'!$X$116</f>
        <v>#DIV/0!</v>
      </c>
      <c r="BP23" s="231" t="e">
        <f>'5º básico B'!$Z$116</f>
        <v>#DIV/0!</v>
      </c>
      <c r="BQ23" s="231" t="e">
        <f>'5º básico B'!$AB$116</f>
        <v>#DIV/0!</v>
      </c>
      <c r="BR23" s="231" t="e">
        <f>'5º básico B'!$AD$116</f>
        <v>#DIV/0!</v>
      </c>
      <c r="BS23" s="231" t="e">
        <f>'5º básico B'!$AF$116</f>
        <v>#DIV/0!</v>
      </c>
      <c r="BT23" s="231" t="e">
        <f>'5º básico B'!$AH$116</f>
        <v>#DIV/0!</v>
      </c>
      <c r="BU23" s="231" t="e">
        <f>'5º básico B'!$AJ$116</f>
        <v>#DIV/0!</v>
      </c>
      <c r="BV23" s="231" t="e">
        <f>'5º básico B'!$AL$116</f>
        <v>#DIV/0!</v>
      </c>
      <c r="BW23" s="231" t="e">
        <f>'5º básico B'!$AN$116</f>
        <v>#DIV/0!</v>
      </c>
      <c r="BX23" s="231" t="e">
        <f>'5º básico B'!$AP$116</f>
        <v>#DIV/0!</v>
      </c>
      <c r="BY23" s="231" t="e">
        <f>'5º básico B'!$AR$116</f>
        <v>#DIV/0!</v>
      </c>
      <c r="BZ23" s="231" t="e">
        <f>'5º básico B'!$AT$116</f>
        <v>#DIV/0!</v>
      </c>
      <c r="CA23" s="231" t="e">
        <f>'5º básico B'!$AV$116</f>
        <v>#DIV/0!</v>
      </c>
      <c r="CB23" s="231" t="e">
        <f>'5º básico B'!$AX$116</f>
        <v>#DIV/0!</v>
      </c>
      <c r="CC23" s="231" t="e">
        <f>'5º básico B'!$AZ$116</f>
        <v>#DIV/0!</v>
      </c>
      <c r="CD23" s="231" t="e">
        <f>'5º básico B'!$BB$116</f>
        <v>#DIV/0!</v>
      </c>
      <c r="CE23" s="231" t="e">
        <f>'5º básico B'!$BD$116</f>
        <v>#DIV/0!</v>
      </c>
      <c r="CF23" s="231" t="e">
        <f>'5º básico B'!$BF$116</f>
        <v>#DIV/0!</v>
      </c>
      <c r="CG23" s="231" t="e">
        <f>'5º básico B'!$BH$116</f>
        <v>#DIV/0!</v>
      </c>
    </row>
    <row r="24" spans="2:85" ht="45" customHeight="1" x14ac:dyDescent="0.2">
      <c r="B24" s="227" t="s">
        <v>195</v>
      </c>
      <c r="C24" s="558" t="s">
        <v>70</v>
      </c>
      <c r="D24" s="559"/>
      <c r="E24" s="559"/>
      <c r="F24" s="559"/>
      <c r="G24" s="559"/>
      <c r="H24" s="559"/>
      <c r="I24" s="559"/>
      <c r="J24" s="560"/>
      <c r="K24" s="228">
        <f>IFERROR(AVERAGEIF(T20:T22,"&gt;=0"),"")</f>
        <v>0</v>
      </c>
      <c r="L24" s="232"/>
      <c r="M24" s="233"/>
      <c r="N24" s="229"/>
      <c r="O24" s="229"/>
      <c r="P24" s="229"/>
      <c r="Q24" s="229"/>
      <c r="R24" s="229"/>
      <c r="S24" s="229"/>
      <c r="T24" s="229"/>
      <c r="U24" s="229"/>
      <c r="V24" s="229"/>
      <c r="W24" s="234"/>
      <c r="X24" s="234"/>
      <c r="Y24" s="234"/>
      <c r="Z24" s="232"/>
      <c r="AA24" s="222"/>
      <c r="AB24" s="222"/>
      <c r="AC24" s="222"/>
      <c r="AD24" s="222"/>
      <c r="AE24" s="222"/>
      <c r="AF24" s="222"/>
      <c r="AI24" s="191">
        <v>17</v>
      </c>
      <c r="AJ24" s="194">
        <f>IFERROR(AVERAGEIF(BV$21:BV$23,"&gt;=0"),"")</f>
        <v>0</v>
      </c>
      <c r="AR24" s="52"/>
      <c r="AS24" s="52"/>
      <c r="AT24" s="52"/>
      <c r="AU24" s="52"/>
      <c r="BE24" s="235"/>
      <c r="BF24" s="231"/>
      <c r="BG24" s="231"/>
      <c r="BH24" s="231"/>
      <c r="BI24" s="231"/>
      <c r="BJ24" s="231" t="s">
        <v>166</v>
      </c>
      <c r="BK24" s="231"/>
      <c r="BL24" s="231"/>
      <c r="BM24" s="231"/>
      <c r="BN24" s="231"/>
      <c r="BO24" s="231"/>
      <c r="BP24" s="231"/>
      <c r="BQ24" s="231"/>
      <c r="BR24" s="231"/>
      <c r="BS24" s="236"/>
      <c r="BT24" s="231"/>
    </row>
    <row r="25" spans="2:85" ht="54" customHeight="1" x14ac:dyDescent="0.2">
      <c r="B25" s="227" t="s">
        <v>196</v>
      </c>
      <c r="C25" s="558" t="s">
        <v>71</v>
      </c>
      <c r="D25" s="559"/>
      <c r="E25" s="559"/>
      <c r="F25" s="559"/>
      <c r="G25" s="559"/>
      <c r="H25" s="559"/>
      <c r="I25" s="559"/>
      <c r="J25" s="560"/>
      <c r="K25" s="228">
        <f>IFERROR(AVERAGEIF(U20:U22,"&gt;=0"),"")</f>
        <v>0</v>
      </c>
      <c r="L25" s="232"/>
      <c r="M25" s="233"/>
      <c r="N25" s="229"/>
      <c r="O25" s="229"/>
      <c r="P25" s="229"/>
      <c r="Q25" s="229"/>
      <c r="R25" s="229"/>
      <c r="S25" s="229"/>
      <c r="T25" s="229"/>
      <c r="U25" s="229"/>
      <c r="V25" s="229"/>
      <c r="W25" s="234"/>
      <c r="X25" s="234"/>
      <c r="Y25" s="234"/>
      <c r="Z25" s="232"/>
      <c r="AA25" s="222"/>
      <c r="AB25" s="222"/>
      <c r="AC25" s="222"/>
      <c r="AD25" s="222"/>
      <c r="AE25" s="222"/>
      <c r="AF25" s="222"/>
      <c r="AI25" s="191">
        <v>18</v>
      </c>
      <c r="AJ25" s="194">
        <f>IFERROR(AVERAGEIF(BW$21:BW$23,"&gt;=0"),"")</f>
        <v>0</v>
      </c>
      <c r="AR25" s="52"/>
      <c r="AS25" s="52"/>
      <c r="AT25" s="52"/>
      <c r="AU25" s="52"/>
      <c r="BE25" s="235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</row>
    <row r="26" spans="2:85" ht="42.75" customHeight="1" x14ac:dyDescent="0.2">
      <c r="B26" s="227">
        <v>16</v>
      </c>
      <c r="C26" s="558" t="s">
        <v>72</v>
      </c>
      <c r="D26" s="559"/>
      <c r="E26" s="559"/>
      <c r="F26" s="559"/>
      <c r="G26" s="559"/>
      <c r="H26" s="559"/>
      <c r="I26" s="559"/>
      <c r="J26" s="560"/>
      <c r="K26" s="228">
        <f>IFERROR(AVERAGEIF(V20:V22,"&gt;=0"),"")</f>
        <v>0</v>
      </c>
      <c r="L26" s="232"/>
      <c r="M26" s="233"/>
      <c r="N26" s="229"/>
      <c r="O26" s="229"/>
      <c r="P26" s="229"/>
      <c r="Q26" s="229"/>
      <c r="R26" s="229"/>
      <c r="S26" s="229"/>
      <c r="T26" s="229"/>
      <c r="U26" s="229"/>
      <c r="V26" s="229"/>
      <c r="W26" s="234"/>
      <c r="X26" s="234"/>
      <c r="Y26" s="234"/>
      <c r="Z26" s="232"/>
      <c r="AA26" s="222"/>
      <c r="AB26" s="222"/>
      <c r="AC26" s="222"/>
      <c r="AD26" s="222"/>
      <c r="AE26" s="222"/>
      <c r="AF26" s="222"/>
      <c r="AI26" s="191">
        <v>19</v>
      </c>
      <c r="AJ26" s="194">
        <f>IFERROR(AVERAGEIF(BX$21:BX$23,"&gt;=0"),"")</f>
        <v>0</v>
      </c>
      <c r="AR26" s="52"/>
      <c r="AS26" s="52"/>
      <c r="AT26" s="52"/>
      <c r="AU26" s="52"/>
      <c r="BE26" s="235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</row>
    <row r="27" spans="2:85" ht="45" customHeight="1" x14ac:dyDescent="0.2">
      <c r="B27" s="227" t="s">
        <v>197</v>
      </c>
      <c r="C27" s="558" t="s">
        <v>73</v>
      </c>
      <c r="D27" s="559"/>
      <c r="E27" s="559"/>
      <c r="F27" s="559"/>
      <c r="G27" s="559"/>
      <c r="H27" s="559"/>
      <c r="I27" s="559"/>
      <c r="J27" s="560"/>
      <c r="K27" s="228">
        <f>IFERROR(AVERAGEIF(W20:W22,"&gt;=0"),"")</f>
        <v>0</v>
      </c>
      <c r="L27" s="232"/>
      <c r="M27" s="233"/>
      <c r="N27" s="229"/>
      <c r="O27" s="229"/>
      <c r="P27" s="229"/>
      <c r="Q27" s="229"/>
      <c r="R27" s="229"/>
      <c r="S27" s="229"/>
      <c r="T27" s="229"/>
      <c r="U27" s="229"/>
      <c r="V27" s="229"/>
      <c r="W27" s="234"/>
      <c r="X27" s="234"/>
      <c r="Y27" s="234"/>
      <c r="Z27" s="232"/>
      <c r="AA27" s="222"/>
      <c r="AB27" s="222"/>
      <c r="AC27" s="222"/>
      <c r="AD27" s="222"/>
      <c r="AE27" s="222"/>
      <c r="AF27" s="222"/>
      <c r="AI27" s="191">
        <v>20</v>
      </c>
      <c r="AJ27" s="194" t="str">
        <f>IFERROR(AVERAGEIF(BY$21:BY$23,"&gt;=0"),"")</f>
        <v/>
      </c>
      <c r="AR27" s="52"/>
      <c r="AS27" s="52"/>
      <c r="AT27" s="52"/>
      <c r="AU27" s="52"/>
      <c r="BE27" s="235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</row>
    <row r="28" spans="2:85" ht="59.25" customHeight="1" x14ac:dyDescent="0.2">
      <c r="B28" s="227" t="s">
        <v>198</v>
      </c>
      <c r="C28" s="558" t="s">
        <v>74</v>
      </c>
      <c r="D28" s="559"/>
      <c r="E28" s="559"/>
      <c r="F28" s="559"/>
      <c r="G28" s="559"/>
      <c r="H28" s="559"/>
      <c r="I28" s="559"/>
      <c r="J28" s="560"/>
      <c r="K28" s="228">
        <f>IFERROR(AVERAGEIF(X20:X22,"&gt;=0"),"")</f>
        <v>0</v>
      </c>
      <c r="L28" s="232"/>
      <c r="M28" s="233"/>
      <c r="N28" s="229"/>
      <c r="O28" s="229"/>
      <c r="P28" s="229"/>
      <c r="Q28" s="229"/>
      <c r="R28" s="229"/>
      <c r="S28" s="229"/>
      <c r="T28" s="229"/>
      <c r="U28" s="229"/>
      <c r="V28" s="229"/>
      <c r="W28" s="234"/>
      <c r="X28" s="234"/>
      <c r="Y28" s="234"/>
      <c r="Z28" s="232"/>
      <c r="AA28" s="222"/>
      <c r="AB28" s="222"/>
      <c r="AC28" s="222"/>
      <c r="AD28" s="222"/>
      <c r="AE28" s="222"/>
      <c r="AF28" s="222"/>
      <c r="AI28" s="191">
        <v>21</v>
      </c>
      <c r="AJ28" s="194" t="str">
        <f>IFERROR(AVERAGEIF(BZ$21:BZ$23,"&gt;=0"),"")</f>
        <v/>
      </c>
      <c r="AR28" s="52"/>
      <c r="AS28" s="52"/>
      <c r="AT28" s="52"/>
      <c r="AU28" s="52"/>
      <c r="BE28" s="235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</row>
    <row r="29" spans="2:85" ht="54" customHeight="1" x14ac:dyDescent="0.2">
      <c r="B29" s="227" t="s">
        <v>199</v>
      </c>
      <c r="C29" s="558" t="s">
        <v>75</v>
      </c>
      <c r="D29" s="559"/>
      <c r="E29" s="559"/>
      <c r="F29" s="559"/>
      <c r="G29" s="559"/>
      <c r="H29" s="559"/>
      <c r="I29" s="559"/>
      <c r="J29" s="560"/>
      <c r="K29" s="228">
        <f>IFERROR(AVERAGEIF(Y20:Y22,"&gt;=0"),"")</f>
        <v>0</v>
      </c>
      <c r="L29" s="232"/>
      <c r="M29" s="233"/>
      <c r="N29" s="229"/>
      <c r="O29" s="229"/>
      <c r="P29" s="229"/>
      <c r="Q29" s="229"/>
      <c r="R29" s="229"/>
      <c r="S29" s="229"/>
      <c r="T29" s="229"/>
      <c r="U29" s="229"/>
      <c r="V29" s="229"/>
      <c r="W29" s="234"/>
      <c r="X29" s="234"/>
      <c r="Y29" s="234"/>
      <c r="Z29" s="232"/>
      <c r="AA29" s="222"/>
      <c r="AB29" s="222"/>
      <c r="AC29" s="222"/>
      <c r="AD29" s="222"/>
      <c r="AE29" s="222"/>
      <c r="AF29" s="222"/>
      <c r="AI29" s="191">
        <v>22</v>
      </c>
      <c r="AJ29" s="194" t="str">
        <f>IFERROR(AVERAGEIF(CA$21:CA$23,"&gt;=0"),"")</f>
        <v/>
      </c>
      <c r="AR29" s="52"/>
      <c r="AS29" s="52"/>
      <c r="AT29" s="52"/>
      <c r="AU29" s="52"/>
      <c r="BE29" s="235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  <c r="BS29" s="231"/>
      <c r="BT29" s="231"/>
    </row>
    <row r="30" spans="2:85" ht="54" customHeight="1" x14ac:dyDescent="0.2">
      <c r="B30" s="237" t="s">
        <v>200</v>
      </c>
      <c r="C30" s="558" t="s">
        <v>76</v>
      </c>
      <c r="D30" s="559"/>
      <c r="E30" s="559"/>
      <c r="F30" s="559"/>
      <c r="G30" s="559"/>
      <c r="H30" s="559"/>
      <c r="I30" s="559"/>
      <c r="J30" s="560"/>
      <c r="K30" s="238">
        <f>IFERROR(AVERAGEIF(Z20:Z22,"&gt;=0"),"")</f>
        <v>0</v>
      </c>
      <c r="L30" s="232"/>
      <c r="M30" s="233"/>
      <c r="N30" s="229"/>
      <c r="O30" s="229"/>
      <c r="P30" s="229"/>
      <c r="Q30" s="229"/>
      <c r="R30" s="229"/>
      <c r="S30" s="229"/>
      <c r="T30" s="229"/>
      <c r="U30" s="229"/>
      <c r="V30" s="229"/>
      <c r="W30" s="234"/>
      <c r="X30" s="234"/>
      <c r="Y30" s="234"/>
      <c r="Z30" s="232"/>
      <c r="AA30" s="222"/>
      <c r="AB30" s="222"/>
      <c r="AC30" s="222"/>
      <c r="AD30" s="222"/>
      <c r="AE30" s="222"/>
      <c r="AF30" s="222"/>
      <c r="AI30" s="191">
        <v>23</v>
      </c>
      <c r="AJ30" s="194" t="str">
        <f>IFERROR(AVERAGEIF(CB$21:CB$23,"&gt;=0"),"")</f>
        <v/>
      </c>
      <c r="AR30" s="52"/>
      <c r="AS30" s="52"/>
      <c r="AT30" s="52"/>
      <c r="AU30" s="52"/>
      <c r="BE30" s="235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</row>
    <row r="31" spans="2:85" ht="39" customHeight="1" thickBot="1" x14ac:dyDescent="0.25">
      <c r="B31" s="241">
        <v>28</v>
      </c>
      <c r="C31" s="574" t="s">
        <v>77</v>
      </c>
      <c r="D31" s="575"/>
      <c r="E31" s="575"/>
      <c r="F31" s="575"/>
      <c r="G31" s="575"/>
      <c r="H31" s="575"/>
      <c r="I31" s="575"/>
      <c r="J31" s="576"/>
      <c r="K31" s="242">
        <f>IFERROR(AVERAGEIF(AA20:AA22,"&gt;=0"),"")</f>
        <v>0</v>
      </c>
      <c r="L31" s="232"/>
      <c r="M31" s="233"/>
      <c r="N31" s="229"/>
      <c r="O31" s="229"/>
      <c r="P31" s="229"/>
      <c r="Q31" s="229"/>
      <c r="R31" s="229"/>
      <c r="S31" s="229"/>
      <c r="T31" s="229"/>
      <c r="U31" s="229"/>
      <c r="V31" s="229"/>
      <c r="W31" s="234"/>
      <c r="X31" s="234"/>
      <c r="Y31" s="234"/>
      <c r="Z31" s="232"/>
      <c r="AA31" s="222"/>
      <c r="AB31" s="222"/>
      <c r="AC31" s="222"/>
      <c r="AD31" s="222"/>
      <c r="AE31" s="222"/>
      <c r="AF31" s="222"/>
      <c r="AI31" s="191">
        <v>24</v>
      </c>
      <c r="AJ31" s="194" t="str">
        <f>IFERROR(AVERAGEIF(CC$21:CC$23,"&gt;=0"),"")</f>
        <v/>
      </c>
      <c r="AR31" s="52"/>
      <c r="AS31" s="52"/>
      <c r="AT31" s="52"/>
      <c r="AU31" s="52"/>
      <c r="BE31" s="235"/>
      <c r="BF31" s="231"/>
      <c r="BG31" s="231"/>
      <c r="BH31" s="231"/>
      <c r="BI31" s="231"/>
      <c r="BJ31" s="231"/>
      <c r="BK31" s="231"/>
      <c r="BL31" s="231"/>
      <c r="BM31" s="231"/>
      <c r="BN31" s="231"/>
      <c r="BO31" s="231"/>
      <c r="BP31" s="231"/>
      <c r="BQ31" s="231"/>
      <c r="BR31" s="231"/>
      <c r="BS31" s="231"/>
      <c r="BT31" s="231"/>
    </row>
    <row r="32" spans="2:85" ht="43.5" customHeight="1" x14ac:dyDescent="0.2">
      <c r="B32" s="245"/>
      <c r="C32" s="245"/>
      <c r="D32" s="245"/>
      <c r="E32" s="245"/>
      <c r="F32" s="245"/>
      <c r="G32" s="245"/>
      <c r="H32" s="245"/>
      <c r="I32" s="245"/>
      <c r="J32" s="245"/>
      <c r="K32" s="246" t="str">
        <f>IFERROR(AVERAGEIF(AB20:AB22,"&gt;=0"),"")</f>
        <v/>
      </c>
      <c r="L32" s="232"/>
      <c r="M32" s="233"/>
      <c r="N32" s="229"/>
      <c r="O32" s="229"/>
      <c r="P32" s="229"/>
      <c r="Q32" s="229"/>
      <c r="R32" s="229"/>
      <c r="S32" s="229"/>
      <c r="T32" s="229"/>
      <c r="U32" s="229"/>
      <c r="V32" s="229"/>
      <c r="W32" s="234"/>
      <c r="X32" s="234"/>
      <c r="Y32" s="234"/>
      <c r="Z32" s="232"/>
      <c r="AA32" s="222"/>
      <c r="AB32" s="222"/>
      <c r="AC32" s="222"/>
      <c r="AD32" s="222"/>
      <c r="AE32" s="222"/>
      <c r="AF32" s="222"/>
      <c r="AI32" s="191">
        <v>25</v>
      </c>
      <c r="AJ32" s="194" t="str">
        <f>IFERROR(AVERAGEIF(CD$21:CD$23,"&gt;=0"),"")</f>
        <v/>
      </c>
      <c r="AR32" s="52"/>
      <c r="AS32" s="52"/>
      <c r="AT32" s="52"/>
      <c r="AU32" s="52"/>
      <c r="BE32" s="235"/>
      <c r="BF32" s="231"/>
      <c r="BG32" s="231"/>
      <c r="BH32" s="231"/>
      <c r="BI32" s="231"/>
      <c r="BJ32" s="231"/>
      <c r="BK32" s="231"/>
      <c r="BL32" s="231"/>
      <c r="BM32" s="231"/>
      <c r="BN32" s="231"/>
      <c r="BO32" s="231"/>
      <c r="BP32" s="231"/>
      <c r="BQ32" s="231"/>
      <c r="BR32" s="231"/>
      <c r="BS32" s="231"/>
      <c r="BT32" s="231"/>
    </row>
    <row r="33" spans="2:72" ht="42.75" customHeight="1" x14ac:dyDescent="0.2">
      <c r="B33" s="245"/>
      <c r="C33" s="245"/>
      <c r="D33" s="245"/>
      <c r="E33" s="245"/>
      <c r="F33" s="245"/>
      <c r="G33" s="245"/>
      <c r="H33" s="245"/>
      <c r="I33" s="245"/>
      <c r="J33" s="245"/>
      <c r="K33" s="246" t="str">
        <f>IFERROR(AVERAGEIF(AC20:AC22,"&gt;=0"),"")</f>
        <v/>
      </c>
      <c r="L33" s="232"/>
      <c r="M33" s="233"/>
      <c r="N33" s="229"/>
      <c r="O33" s="229"/>
      <c r="P33" s="229"/>
      <c r="Q33" s="229"/>
      <c r="R33" s="229"/>
      <c r="S33" s="229"/>
      <c r="T33" s="229"/>
      <c r="U33" s="229"/>
      <c r="V33" s="229"/>
      <c r="W33" s="234"/>
      <c r="X33" s="234"/>
      <c r="Y33" s="234"/>
      <c r="Z33" s="232"/>
      <c r="AA33" s="222"/>
      <c r="AB33" s="222"/>
      <c r="AC33" s="222"/>
      <c r="AD33" s="222"/>
      <c r="AE33" s="222"/>
      <c r="AF33" s="222"/>
      <c r="AI33" s="191">
        <v>26</v>
      </c>
      <c r="AJ33" s="194" t="str">
        <f>IFERROR(AVERAGEIF(CE$21:CE$23,"&gt;=0"),"")</f>
        <v/>
      </c>
      <c r="AN33" s="300" t="s">
        <v>167</v>
      </c>
      <c r="AO33" s="300" t="s">
        <v>168</v>
      </c>
      <c r="AP33" s="300" t="s">
        <v>169</v>
      </c>
      <c r="AQ33" s="300" t="s">
        <v>170</v>
      </c>
      <c r="AR33" s="52"/>
      <c r="AS33" s="52"/>
      <c r="AT33" s="52"/>
      <c r="AU33" s="52"/>
      <c r="BE33" s="235"/>
      <c r="BF33" s="231"/>
      <c r="BG33" s="231"/>
      <c r="BH33" s="231"/>
      <c r="BI33" s="231"/>
      <c r="BJ33" s="231"/>
      <c r="BK33" s="231"/>
      <c r="BL33" s="231"/>
      <c r="BM33" s="231"/>
      <c r="BN33" s="231"/>
      <c r="BO33" s="231"/>
      <c r="BP33" s="231"/>
      <c r="BQ33" s="231"/>
      <c r="BR33" s="231"/>
      <c r="BS33" s="231"/>
      <c r="BT33" s="231"/>
    </row>
    <row r="34" spans="2:72" ht="42.75" customHeight="1" x14ac:dyDescent="0.2">
      <c r="B34" s="245"/>
      <c r="C34" s="245"/>
      <c r="D34" s="245"/>
      <c r="E34" s="245"/>
      <c r="F34" s="245"/>
      <c r="G34" s="245"/>
      <c r="H34" s="245"/>
      <c r="I34" s="245"/>
      <c r="J34" s="245"/>
      <c r="K34" s="246"/>
      <c r="L34" s="232"/>
      <c r="M34" s="233"/>
      <c r="N34" s="229"/>
      <c r="O34" s="229"/>
      <c r="P34" s="229"/>
      <c r="Q34" s="229"/>
      <c r="R34" s="229"/>
      <c r="S34" s="229"/>
      <c r="T34" s="229"/>
      <c r="U34" s="229"/>
      <c r="V34" s="229"/>
      <c r="W34" s="234"/>
      <c r="X34" s="234"/>
      <c r="Y34" s="234"/>
      <c r="Z34" s="232"/>
      <c r="AA34" s="222"/>
      <c r="AB34" s="222"/>
      <c r="AC34" s="222"/>
      <c r="AD34" s="222"/>
      <c r="AE34" s="222"/>
      <c r="AF34" s="222"/>
      <c r="AI34" s="191">
        <v>27</v>
      </c>
      <c r="AJ34" s="194" t="str">
        <f>IFERROR(AVERAGEIF(CF$21:CF$23,"&gt;=0"),"")</f>
        <v/>
      </c>
      <c r="AN34" s="247" t="e">
        <f>SUM(#REF!,'5º básico A'!BK59,'5º básico B'!CA67)</f>
        <v>#REF!</v>
      </c>
      <c r="AO34" s="247" t="e">
        <f>SUM(#REF!,'5º básico A'!BL59,'5º básico B'!CB67)</f>
        <v>#REF!</v>
      </c>
      <c r="AP34" s="247" t="e">
        <f>SUM(#REF!,'5º básico A'!BM59,'5º básico B'!CC67)</f>
        <v>#REF!</v>
      </c>
      <c r="AQ34" s="247" t="e">
        <f>SUM(#REF!,'5º básico A'!BN59,'5º básico B'!CD67)</f>
        <v>#REF!</v>
      </c>
      <c r="AR34" s="302" t="e">
        <f>SUM(AN34:AQ34)</f>
        <v>#REF!</v>
      </c>
      <c r="AS34" s="52"/>
      <c r="AT34" s="52"/>
      <c r="AU34" s="52"/>
      <c r="BE34" s="235"/>
      <c r="BF34" s="231"/>
      <c r="BG34" s="231"/>
      <c r="BH34" s="231"/>
      <c r="BI34" s="231"/>
      <c r="BJ34" s="231"/>
      <c r="BK34" s="231"/>
      <c r="BL34" s="231"/>
      <c r="BM34" s="231"/>
      <c r="BN34" s="231"/>
      <c r="BO34" s="231"/>
      <c r="BP34" s="231"/>
      <c r="BQ34" s="231"/>
      <c r="BR34" s="231"/>
      <c r="BS34" s="231"/>
      <c r="BT34" s="231"/>
    </row>
    <row r="35" spans="2:72" ht="54" customHeight="1" thickBot="1" x14ac:dyDescent="0.25">
      <c r="B35" s="245"/>
      <c r="C35" s="245"/>
      <c r="D35" s="245"/>
      <c r="E35" s="245"/>
      <c r="F35" s="245"/>
      <c r="G35" s="245"/>
      <c r="H35" s="245"/>
      <c r="I35" s="245"/>
      <c r="J35" s="245"/>
      <c r="K35" s="246"/>
      <c r="L35" s="232"/>
      <c r="M35" s="233"/>
      <c r="N35" s="229"/>
      <c r="O35" s="229"/>
      <c r="P35" s="229"/>
      <c r="Q35" s="229"/>
      <c r="R35" s="229"/>
      <c r="S35" s="229"/>
      <c r="T35" s="229"/>
      <c r="U35" s="229"/>
      <c r="V35" s="229"/>
      <c r="W35" s="234"/>
      <c r="X35" s="234"/>
      <c r="Y35" s="234"/>
      <c r="Z35" s="232"/>
      <c r="AA35" s="222"/>
      <c r="AB35" s="222"/>
      <c r="AC35" s="222"/>
      <c r="AD35" s="222"/>
      <c r="AE35" s="222"/>
      <c r="AF35" s="222"/>
      <c r="AI35" s="239">
        <v>28</v>
      </c>
      <c r="AJ35" s="240" t="str">
        <f>IFERROR(AVERAGEIF(CG$21:CG$23,"&gt;=0"),"")</f>
        <v/>
      </c>
      <c r="AN35" s="301" t="str">
        <f>IFERROR(AN34/$AR$34,"")</f>
        <v/>
      </c>
      <c r="AO35" s="301" t="str">
        <f>IFERROR(AO34/$AR$34,"")</f>
        <v/>
      </c>
      <c r="AP35" s="301" t="str">
        <f>IFERROR(AP34/$AR$34,"")</f>
        <v/>
      </c>
      <c r="AQ35" s="301" t="str">
        <f>IFERROR(AQ34/$AR$34,"")</f>
        <v/>
      </c>
      <c r="AR35" s="52"/>
      <c r="AS35" s="52"/>
      <c r="AT35" s="52"/>
      <c r="AU35" s="52"/>
      <c r="BE35" s="235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1"/>
      <c r="BS35" s="231"/>
      <c r="BT35" s="231"/>
    </row>
    <row r="36" spans="2:72" ht="29.25" customHeight="1" x14ac:dyDescent="0.2">
      <c r="B36" s="245"/>
      <c r="C36" s="245"/>
      <c r="D36" s="245"/>
      <c r="E36" s="245"/>
      <c r="F36" s="245"/>
      <c r="G36" s="245"/>
      <c r="H36" s="245"/>
      <c r="I36" s="245"/>
      <c r="J36" s="245"/>
      <c r="K36" s="246"/>
      <c r="L36" s="232"/>
      <c r="M36" s="233"/>
      <c r="N36" s="229"/>
      <c r="O36" s="229"/>
      <c r="P36" s="229"/>
      <c r="Q36" s="229"/>
      <c r="R36" s="229"/>
      <c r="S36" s="229"/>
      <c r="T36" s="229"/>
      <c r="U36" s="229"/>
      <c r="V36" s="229"/>
      <c r="W36" s="234"/>
      <c r="X36" s="234"/>
      <c r="Y36" s="234"/>
      <c r="Z36" s="232"/>
      <c r="AA36" s="222"/>
      <c r="AB36" s="222"/>
      <c r="AC36" s="222"/>
      <c r="AD36" s="222"/>
      <c r="AE36" s="222"/>
      <c r="AF36" s="222"/>
      <c r="AM36" s="248">
        <f>SUM(AI42:AL42)</f>
        <v>0</v>
      </c>
      <c r="AR36" s="52"/>
      <c r="AS36" s="52"/>
      <c r="AT36" s="52"/>
      <c r="AU36" s="52"/>
      <c r="BE36" s="235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1"/>
      <c r="BQ36" s="231"/>
      <c r="BR36" s="231"/>
      <c r="BS36" s="231"/>
      <c r="BT36" s="231"/>
    </row>
    <row r="37" spans="2:72" ht="29.25" customHeight="1" x14ac:dyDescent="0.2">
      <c r="B37" s="245"/>
      <c r="C37" s="245"/>
      <c r="D37" s="245"/>
      <c r="E37" s="245"/>
      <c r="F37" s="245"/>
      <c r="G37" s="245"/>
      <c r="H37" s="245"/>
      <c r="I37" s="245"/>
      <c r="J37" s="245"/>
      <c r="K37" s="246"/>
      <c r="L37" s="232"/>
      <c r="M37" s="233"/>
      <c r="N37" s="229"/>
      <c r="O37" s="229"/>
      <c r="P37" s="229"/>
      <c r="Q37" s="229"/>
      <c r="R37" s="229"/>
      <c r="S37" s="229"/>
      <c r="T37" s="229"/>
      <c r="U37" s="229"/>
      <c r="V37" s="229"/>
      <c r="W37" s="234"/>
      <c r="X37" s="234"/>
      <c r="Y37" s="234"/>
      <c r="Z37" s="232"/>
      <c r="AA37" s="222"/>
      <c r="AB37" s="222"/>
      <c r="AC37" s="222"/>
      <c r="AD37" s="222"/>
      <c r="AE37" s="222"/>
      <c r="AF37" s="222"/>
      <c r="AR37" s="52"/>
      <c r="AS37" s="52"/>
      <c r="AT37" s="52"/>
      <c r="AU37" s="52"/>
      <c r="BE37" s="235"/>
      <c r="BF37" s="231"/>
      <c r="BG37" s="231"/>
      <c r="BH37" s="231"/>
      <c r="BI37" s="231"/>
      <c r="BJ37" s="231"/>
      <c r="BK37" s="231"/>
      <c r="BL37" s="231"/>
      <c r="BM37" s="231"/>
      <c r="BN37" s="231"/>
      <c r="BO37" s="231"/>
      <c r="BP37" s="231"/>
      <c r="BQ37" s="231"/>
      <c r="BR37" s="231"/>
      <c r="BS37" s="231"/>
      <c r="BT37" s="231"/>
    </row>
    <row r="38" spans="2:72" ht="29.25" customHeight="1" x14ac:dyDescent="0.2">
      <c r="B38" s="245"/>
      <c r="C38" s="245"/>
      <c r="D38" s="245"/>
      <c r="E38" s="245"/>
      <c r="F38" s="245"/>
      <c r="G38" s="245"/>
      <c r="H38" s="245"/>
      <c r="I38" s="245"/>
      <c r="J38" s="245"/>
      <c r="K38" s="246"/>
      <c r="L38" s="232"/>
      <c r="M38" s="233"/>
      <c r="N38" s="229"/>
      <c r="O38" s="229"/>
      <c r="P38" s="229"/>
      <c r="Q38" s="229"/>
      <c r="R38" s="229"/>
      <c r="S38" s="229"/>
      <c r="T38" s="229"/>
      <c r="U38" s="229"/>
      <c r="V38" s="229"/>
      <c r="W38" s="234"/>
      <c r="X38" s="234"/>
      <c r="Y38" s="234"/>
      <c r="Z38" s="232"/>
      <c r="AA38" s="222"/>
      <c r="AB38" s="222"/>
      <c r="AC38" s="222"/>
      <c r="AD38" s="222"/>
      <c r="AE38" s="222"/>
      <c r="AF38" s="222"/>
      <c r="AI38" s="243"/>
      <c r="AJ38" s="244"/>
      <c r="AR38" s="52"/>
      <c r="AS38" s="52"/>
      <c r="AT38" s="52"/>
      <c r="AU38" s="52"/>
      <c r="BE38" s="235"/>
      <c r="BF38" s="231"/>
      <c r="BG38" s="231"/>
      <c r="BH38" s="231"/>
      <c r="BI38" s="231"/>
      <c r="BJ38" s="231"/>
      <c r="BK38" s="231"/>
      <c r="BL38" s="231"/>
      <c r="BM38" s="231"/>
      <c r="BN38" s="231"/>
      <c r="BO38" s="231"/>
      <c r="BP38" s="231"/>
      <c r="BQ38" s="231"/>
      <c r="BR38" s="231"/>
      <c r="BS38" s="231"/>
      <c r="BT38" s="231"/>
    </row>
    <row r="39" spans="2:72" ht="29.25" customHeight="1" x14ac:dyDescent="0.2">
      <c r="B39" s="245"/>
      <c r="C39" s="245"/>
      <c r="D39" s="245"/>
      <c r="E39" s="245"/>
      <c r="F39" s="245"/>
      <c r="G39" s="245"/>
      <c r="H39" s="245"/>
      <c r="I39" s="245"/>
      <c r="J39" s="245"/>
      <c r="K39" s="246"/>
      <c r="L39" s="232"/>
      <c r="M39" s="233"/>
      <c r="N39" s="229"/>
      <c r="O39" s="229"/>
      <c r="P39" s="229"/>
      <c r="Q39" s="229"/>
      <c r="R39" s="229"/>
      <c r="S39" s="229"/>
      <c r="T39" s="229"/>
      <c r="U39" s="229"/>
      <c r="V39" s="229"/>
      <c r="W39" s="234"/>
      <c r="X39" s="234"/>
      <c r="Y39" s="234"/>
      <c r="Z39" s="232"/>
      <c r="AA39" s="222"/>
      <c r="AB39" s="222"/>
      <c r="AC39" s="222"/>
      <c r="AD39" s="222"/>
      <c r="AE39" s="222"/>
      <c r="AF39" s="222"/>
      <c r="AI39" s="243"/>
      <c r="AJ39" s="244"/>
      <c r="AR39" s="52"/>
      <c r="AS39" s="52"/>
      <c r="AT39" s="52"/>
      <c r="AU39" s="52"/>
      <c r="BE39" s="235"/>
      <c r="BF39" s="231"/>
      <c r="BG39" s="231"/>
      <c r="BH39" s="231"/>
      <c r="BI39" s="231"/>
      <c r="BJ39" s="231"/>
      <c r="BK39" s="231"/>
      <c r="BL39" s="231"/>
      <c r="BM39" s="231"/>
      <c r="BN39" s="231"/>
      <c r="BO39" s="231"/>
      <c r="BP39" s="231"/>
      <c r="BQ39" s="231"/>
      <c r="BR39" s="231"/>
      <c r="BS39" s="231"/>
      <c r="BT39" s="231"/>
    </row>
    <row r="40" spans="2:72" ht="29.25" customHeight="1" thickBot="1" x14ac:dyDescent="0.25">
      <c r="B40" s="245"/>
      <c r="C40" s="245"/>
      <c r="D40" s="245"/>
      <c r="E40" s="245"/>
      <c r="F40" s="245"/>
      <c r="G40" s="245"/>
      <c r="H40" s="245"/>
      <c r="I40" s="245"/>
      <c r="J40" s="245"/>
      <c r="K40" s="246"/>
      <c r="L40" s="232"/>
      <c r="M40" s="233"/>
      <c r="N40" s="229"/>
      <c r="O40" s="229"/>
      <c r="P40" s="229"/>
      <c r="Q40" s="229"/>
      <c r="R40" s="229"/>
      <c r="S40" s="229"/>
      <c r="T40" s="229"/>
      <c r="U40" s="229"/>
      <c r="V40" s="229"/>
      <c r="W40" s="234"/>
      <c r="X40" s="234"/>
      <c r="Y40" s="234"/>
      <c r="Z40" s="232"/>
      <c r="AA40" s="222"/>
      <c r="AB40" s="222"/>
      <c r="AC40" s="222"/>
      <c r="AD40" s="222"/>
      <c r="AE40" s="222"/>
      <c r="AF40" s="222"/>
      <c r="AI40" s="243"/>
      <c r="AJ40" s="244"/>
      <c r="AR40" s="52"/>
      <c r="AS40" s="52"/>
      <c r="AT40" s="52"/>
      <c r="AU40" s="52"/>
      <c r="BE40" s="235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1"/>
      <c r="BR40" s="231"/>
      <c r="BS40" s="231"/>
      <c r="BT40" s="231"/>
    </row>
    <row r="41" spans="2:72" ht="56.25" customHeight="1" thickBot="1" x14ac:dyDescent="0.25">
      <c r="B41" s="541" t="s">
        <v>189</v>
      </c>
      <c r="C41" s="542"/>
      <c r="D41" s="542"/>
      <c r="E41" s="542"/>
      <c r="F41" s="542"/>
      <c r="G41" s="542"/>
      <c r="H41" s="542"/>
      <c r="I41" s="542"/>
      <c r="J41" s="542"/>
      <c r="K41" s="543"/>
      <c r="L41" s="232"/>
      <c r="M41" s="233"/>
      <c r="N41" s="229"/>
      <c r="O41" s="229"/>
      <c r="P41" s="229"/>
      <c r="Q41" s="229"/>
      <c r="R41" s="229"/>
      <c r="S41" s="229"/>
      <c r="T41" s="229"/>
      <c r="U41" s="229"/>
      <c r="V41" s="229"/>
      <c r="W41" s="234"/>
      <c r="X41" s="234"/>
      <c r="Y41" s="234"/>
      <c r="Z41" s="232"/>
      <c r="AA41" s="222"/>
      <c r="AB41" s="222"/>
      <c r="AC41" s="222"/>
      <c r="AD41" s="222"/>
      <c r="AE41" s="222"/>
      <c r="AF41" s="222"/>
      <c r="AI41" s="303"/>
      <c r="AJ41" s="303"/>
      <c r="AK41" s="303"/>
      <c r="AL41" s="303"/>
      <c r="AR41" s="52"/>
      <c r="AS41" s="52"/>
      <c r="AT41" s="52"/>
      <c r="AU41" s="52"/>
      <c r="BE41" s="235"/>
      <c r="BF41" s="231"/>
      <c r="BG41" s="231"/>
      <c r="BH41" s="231"/>
      <c r="BI41" s="231"/>
      <c r="BJ41" s="231"/>
      <c r="BK41" s="231"/>
      <c r="BL41" s="231"/>
      <c r="BM41" s="231"/>
      <c r="BN41" s="231"/>
      <c r="BO41" s="231"/>
      <c r="BP41" s="231"/>
      <c r="BQ41" s="231"/>
      <c r="BR41" s="231"/>
      <c r="BS41" s="231"/>
      <c r="BT41" s="231"/>
    </row>
    <row r="42" spans="2:72" ht="29.25" customHeight="1" thickBot="1" x14ac:dyDescent="0.25">
      <c r="B42" s="223" t="s">
        <v>119</v>
      </c>
      <c r="C42" s="544" t="s">
        <v>171</v>
      </c>
      <c r="D42" s="545"/>
      <c r="E42" s="545"/>
      <c r="F42" s="545"/>
      <c r="G42" s="545"/>
      <c r="H42" s="545"/>
      <c r="I42" s="545"/>
      <c r="J42" s="577"/>
      <c r="K42" s="224" t="s">
        <v>98</v>
      </c>
      <c r="L42" s="232"/>
      <c r="M42" s="233"/>
      <c r="N42" s="229"/>
      <c r="O42" s="229"/>
      <c r="P42" s="229"/>
      <c r="Q42" s="229"/>
      <c r="R42" s="229"/>
      <c r="S42" s="229"/>
      <c r="T42" s="229"/>
      <c r="U42" s="229"/>
      <c r="V42" s="229"/>
      <c r="W42" s="234"/>
      <c r="X42" s="234"/>
      <c r="Y42" s="234"/>
      <c r="Z42" s="232"/>
      <c r="AA42" s="222"/>
      <c r="AB42" s="222"/>
      <c r="AC42" s="222"/>
      <c r="AD42" s="222"/>
      <c r="AE42" s="222"/>
      <c r="AF42" s="222"/>
      <c r="AI42" s="304"/>
      <c r="AJ42" s="304"/>
      <c r="AK42" s="304"/>
      <c r="AL42" s="304"/>
      <c r="AM42" s="299"/>
      <c r="AR42" s="52"/>
      <c r="AS42" s="52"/>
      <c r="AT42" s="52"/>
      <c r="AU42" s="52"/>
      <c r="BE42" s="235"/>
      <c r="BF42" s="231"/>
      <c r="BG42" s="231"/>
      <c r="BH42" s="231"/>
      <c r="BI42" s="231"/>
      <c r="BJ42" s="231"/>
      <c r="BK42" s="231"/>
      <c r="BL42" s="231"/>
      <c r="BM42" s="231"/>
      <c r="BN42" s="231"/>
      <c r="BO42" s="231"/>
      <c r="BP42" s="231"/>
      <c r="BQ42" s="231"/>
      <c r="BR42" s="231"/>
      <c r="BS42" s="231"/>
      <c r="BT42" s="231"/>
    </row>
    <row r="43" spans="2:72" ht="29.25" customHeight="1" x14ac:dyDescent="0.2">
      <c r="B43" s="249" t="s">
        <v>201</v>
      </c>
      <c r="C43" s="564" t="s">
        <v>172</v>
      </c>
      <c r="D43" s="565"/>
      <c r="E43" s="565"/>
      <c r="F43" s="565"/>
      <c r="G43" s="565"/>
      <c r="H43" s="565"/>
      <c r="I43" s="565"/>
      <c r="J43" s="566"/>
      <c r="K43" s="250">
        <f>IFERROR(AVERAGEIF(N16:N18,"&gt;=0"),"")</f>
        <v>0</v>
      </c>
      <c r="L43" s="232"/>
      <c r="M43" s="233"/>
      <c r="N43" s="229"/>
      <c r="O43" s="229"/>
      <c r="P43" s="229"/>
      <c r="Q43" s="229"/>
      <c r="R43" s="229"/>
      <c r="S43" s="229"/>
      <c r="T43" s="229"/>
      <c r="U43" s="229"/>
      <c r="V43" s="229"/>
      <c r="W43" s="234"/>
      <c r="X43" s="234"/>
      <c r="Y43" s="234"/>
      <c r="Z43" s="232"/>
      <c r="AA43" s="222"/>
      <c r="AB43" s="222"/>
      <c r="AC43" s="222"/>
      <c r="AD43" s="222"/>
      <c r="AE43" s="222"/>
      <c r="AF43" s="222"/>
      <c r="AI43" s="305"/>
      <c r="AJ43" s="305"/>
      <c r="AK43" s="305"/>
      <c r="AL43" s="305"/>
      <c r="AR43" s="52"/>
      <c r="AS43" s="52"/>
      <c r="AT43" s="52"/>
      <c r="AU43" s="52"/>
      <c r="BE43" s="235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1"/>
      <c r="BS43" s="231"/>
      <c r="BT43" s="231"/>
    </row>
    <row r="44" spans="2:72" ht="28.5" customHeight="1" x14ac:dyDescent="0.2">
      <c r="B44" s="251" t="s">
        <v>202</v>
      </c>
      <c r="C44" s="567" t="s">
        <v>173</v>
      </c>
      <c r="D44" s="568"/>
      <c r="E44" s="568"/>
      <c r="F44" s="568"/>
      <c r="G44" s="568"/>
      <c r="H44" s="568"/>
      <c r="I44" s="568"/>
      <c r="J44" s="569"/>
      <c r="K44" s="252" t="str">
        <f>IFERROR(AVERAGEIF(O16:O18,"&gt;=0"),"")</f>
        <v/>
      </c>
      <c r="L44" s="232"/>
      <c r="Y44" s="56"/>
      <c r="AI44" s="243"/>
      <c r="AJ44" s="244"/>
      <c r="AR44" s="53"/>
      <c r="AS44" s="53"/>
      <c r="AT44" s="53"/>
      <c r="AU44" s="53"/>
      <c r="BE44" s="235"/>
      <c r="BF44" s="231"/>
      <c r="BG44" s="231"/>
      <c r="BH44" s="231"/>
      <c r="BI44" s="231"/>
      <c r="BJ44" s="231"/>
      <c r="BK44" s="231"/>
      <c r="BL44" s="231"/>
      <c r="BM44" s="231"/>
      <c r="BN44" s="231"/>
      <c r="BO44" s="231"/>
      <c r="BP44" s="231"/>
      <c r="BQ44" s="231"/>
      <c r="BR44" s="231"/>
      <c r="BS44" s="231"/>
      <c r="BT44" s="231"/>
    </row>
    <row r="45" spans="2:72" ht="28.5" customHeight="1" x14ac:dyDescent="0.2">
      <c r="B45" s="253" t="s">
        <v>203</v>
      </c>
      <c r="C45" s="567" t="s">
        <v>174</v>
      </c>
      <c r="D45" s="568"/>
      <c r="E45" s="568"/>
      <c r="F45" s="568"/>
      <c r="G45" s="568"/>
      <c r="H45" s="568"/>
      <c r="I45" s="568"/>
      <c r="J45" s="569"/>
      <c r="K45" s="252" t="str">
        <f>IFERROR(AVERAGEIF(P16:P18,"&gt;=0"),"")</f>
        <v/>
      </c>
      <c r="L45" s="232"/>
      <c r="Y45" s="56"/>
      <c r="AI45" s="243"/>
      <c r="AJ45" s="244"/>
      <c r="AR45" s="53"/>
      <c r="AS45" s="53"/>
      <c r="AT45" s="53"/>
      <c r="AU45" s="53"/>
      <c r="BE45" s="235"/>
      <c r="BF45" s="231"/>
      <c r="BG45" s="231"/>
      <c r="BH45" s="231"/>
      <c r="BI45" s="231"/>
      <c r="BJ45" s="231"/>
      <c r="BK45" s="231"/>
      <c r="BL45" s="231"/>
      <c r="BM45" s="231"/>
      <c r="BN45" s="231"/>
      <c r="BO45" s="231"/>
      <c r="BP45" s="231"/>
      <c r="BQ45" s="231"/>
      <c r="BR45" s="231"/>
      <c r="BS45" s="231"/>
      <c r="BT45" s="231"/>
    </row>
    <row r="46" spans="2:72" ht="28.5" customHeight="1" thickBot="1" x14ac:dyDescent="0.25">
      <c r="B46" s="254" t="s">
        <v>122</v>
      </c>
      <c r="C46" s="570" t="s">
        <v>175</v>
      </c>
      <c r="D46" s="571"/>
      <c r="E46" s="571"/>
      <c r="F46" s="571"/>
      <c r="G46" s="571"/>
      <c r="H46" s="571"/>
      <c r="I46" s="571"/>
      <c r="J46" s="572"/>
      <c r="K46" s="255">
        <f>IFERROR(AVERAGEIF(Q16:Q18,"&gt;=0"),"")</f>
        <v>0</v>
      </c>
      <c r="L46" s="232"/>
      <c r="Y46" s="56"/>
      <c r="AI46" s="243"/>
      <c r="AJ46" s="52"/>
      <c r="AR46" s="53"/>
      <c r="AS46" s="53"/>
      <c r="AT46" s="53"/>
      <c r="AU46" s="53"/>
      <c r="BE46" s="235"/>
      <c r="BF46" s="231"/>
      <c r="BG46" s="231"/>
      <c r="BH46" s="231"/>
      <c r="BI46" s="231"/>
      <c r="BJ46" s="231"/>
      <c r="BK46" s="231"/>
      <c r="BL46" s="231"/>
      <c r="BM46" s="231"/>
      <c r="BN46" s="231"/>
      <c r="BO46" s="231"/>
      <c r="BP46" s="231"/>
      <c r="BQ46" s="231"/>
      <c r="BR46" s="231"/>
      <c r="BS46" s="231"/>
      <c r="BT46" s="231"/>
    </row>
    <row r="47" spans="2:72" ht="28.5" customHeight="1" x14ac:dyDescent="0.2">
      <c r="B47" s="245"/>
      <c r="C47" s="245"/>
      <c r="D47" s="245"/>
      <c r="E47" s="245"/>
      <c r="F47" s="245"/>
      <c r="G47" s="245"/>
      <c r="H47" s="245"/>
      <c r="I47" s="245"/>
      <c r="J47" s="245"/>
      <c r="K47" s="246"/>
      <c r="L47" s="232"/>
      <c r="Y47" s="56"/>
      <c r="AJ47" s="244"/>
      <c r="AR47" s="35"/>
      <c r="AS47" s="35"/>
      <c r="AT47" s="35"/>
      <c r="AU47" s="35"/>
    </row>
    <row r="48" spans="2:72" ht="28.5" customHeight="1" x14ac:dyDescent="0.2">
      <c r="B48" s="245"/>
      <c r="C48" s="245"/>
      <c r="D48" s="245"/>
      <c r="E48" s="245"/>
      <c r="F48" s="245"/>
      <c r="G48" s="245"/>
      <c r="H48" s="245"/>
      <c r="I48" s="245"/>
      <c r="J48" s="245"/>
      <c r="K48" s="246"/>
      <c r="L48" s="232"/>
      <c r="Y48" s="56"/>
      <c r="AJ48" s="244"/>
      <c r="AR48" s="35"/>
      <c r="AS48" s="35"/>
      <c r="AT48" s="35"/>
      <c r="AU48" s="35"/>
    </row>
    <row r="49" spans="2:47" ht="28.5" customHeight="1" x14ac:dyDescent="0.2">
      <c r="C49" s="245"/>
      <c r="D49" s="245"/>
      <c r="E49" s="245"/>
      <c r="F49" s="245"/>
      <c r="G49" s="245"/>
      <c r="H49" s="245"/>
      <c r="I49" s="245"/>
      <c r="J49" s="245"/>
      <c r="L49" s="232"/>
      <c r="Y49" s="56"/>
      <c r="AJ49" s="244"/>
      <c r="AR49" s="35"/>
      <c r="AS49" s="35"/>
      <c r="AT49" s="35"/>
      <c r="AU49" s="35"/>
    </row>
    <row r="50" spans="2:47" ht="28.5" customHeight="1" thickBot="1" x14ac:dyDescent="0.25">
      <c r="C50" s="573"/>
      <c r="D50" s="573"/>
      <c r="E50" s="573"/>
      <c r="F50" s="573"/>
      <c r="G50" s="573"/>
      <c r="H50" s="573"/>
      <c r="I50" s="573"/>
      <c r="J50" s="573"/>
      <c r="L50" s="232"/>
      <c r="Y50" s="56"/>
      <c r="AJ50" s="244"/>
      <c r="AR50" s="35"/>
      <c r="AS50" s="35"/>
      <c r="AT50" s="35"/>
      <c r="AU50" s="35"/>
    </row>
    <row r="51" spans="2:47" ht="36" customHeight="1" thickBot="1" x14ac:dyDescent="0.25">
      <c r="B51" s="541" t="s">
        <v>188</v>
      </c>
      <c r="C51" s="542"/>
      <c r="D51" s="542"/>
      <c r="E51" s="542"/>
      <c r="F51" s="542"/>
      <c r="G51" s="542"/>
      <c r="H51" s="542"/>
      <c r="I51" s="542"/>
      <c r="J51" s="542"/>
      <c r="K51" s="543"/>
      <c r="L51" s="232"/>
      <c r="Y51" s="56"/>
      <c r="AJ51" s="244"/>
      <c r="AR51" s="35"/>
      <c r="AS51" s="35"/>
      <c r="AT51" s="35"/>
      <c r="AU51" s="35"/>
    </row>
    <row r="52" spans="2:47" ht="30" customHeight="1" thickBot="1" x14ac:dyDescent="0.25">
      <c r="B52" s="223" t="s">
        <v>119</v>
      </c>
      <c r="C52" s="544" t="s">
        <v>176</v>
      </c>
      <c r="D52" s="545"/>
      <c r="E52" s="545"/>
      <c r="F52" s="545"/>
      <c r="G52" s="545"/>
      <c r="H52" s="545"/>
      <c r="I52" s="545"/>
      <c r="J52" s="577"/>
      <c r="K52" s="224" t="s">
        <v>98</v>
      </c>
      <c r="L52" s="232"/>
      <c r="Y52" s="56"/>
      <c r="AJ52" s="244"/>
      <c r="AR52" s="35"/>
      <c r="AS52" s="35"/>
      <c r="AT52" s="35"/>
      <c r="AU52" s="35"/>
    </row>
    <row r="53" spans="2:47" ht="47.25" customHeight="1" x14ac:dyDescent="0.2">
      <c r="B53" s="225" t="s">
        <v>212</v>
      </c>
      <c r="C53" s="588" t="s">
        <v>204</v>
      </c>
      <c r="D53" s="589"/>
      <c r="E53" s="589"/>
      <c r="F53" s="589"/>
      <c r="G53" s="589"/>
      <c r="H53" s="589"/>
      <c r="I53" s="589"/>
      <c r="J53" s="590"/>
      <c r="K53" s="226" t="str">
        <f>IFERROR(AVERAGEIF(U16:U18,"&gt;=0"),"")</f>
        <v/>
      </c>
      <c r="L53" s="172"/>
      <c r="Y53" s="56"/>
      <c r="AK53" s="245"/>
      <c r="AL53" s="245"/>
      <c r="AM53" s="245"/>
      <c r="AP53" s="211">
        <f>SUM(AK53:AO53)</f>
        <v>0</v>
      </c>
      <c r="AR53" s="35"/>
      <c r="AS53" s="35"/>
      <c r="AT53" s="35"/>
      <c r="AU53" s="35"/>
    </row>
    <row r="54" spans="2:47" ht="30" customHeight="1" x14ac:dyDescent="0.25">
      <c r="B54" s="227">
        <v>2</v>
      </c>
      <c r="C54" s="578" t="s">
        <v>177</v>
      </c>
      <c r="D54" s="579"/>
      <c r="E54" s="579"/>
      <c r="F54" s="579"/>
      <c r="G54" s="579"/>
      <c r="H54" s="579"/>
      <c r="I54" s="579"/>
      <c r="J54" s="580"/>
      <c r="K54" s="228">
        <f>IFERROR(AVERAGEIF(V16:V18,"&gt;=0"),"")</f>
        <v>0</v>
      </c>
      <c r="L54" s="172"/>
      <c r="Y54" s="56"/>
      <c r="AK54" s="256"/>
      <c r="AL54" s="256"/>
      <c r="AM54" s="256"/>
      <c r="AR54" s="35"/>
      <c r="AS54" s="35"/>
      <c r="AT54" s="35"/>
      <c r="AU54" s="35"/>
    </row>
    <row r="55" spans="2:47" ht="38.25" customHeight="1" x14ac:dyDescent="0.2">
      <c r="B55" s="227" t="s">
        <v>213</v>
      </c>
      <c r="C55" s="578" t="s">
        <v>205</v>
      </c>
      <c r="D55" s="579"/>
      <c r="E55" s="579"/>
      <c r="F55" s="579"/>
      <c r="G55" s="579"/>
      <c r="H55" s="579"/>
      <c r="I55" s="579"/>
      <c r="J55" s="580"/>
      <c r="K55" s="228" t="str">
        <f>IFERROR(AVERAGEIF(W16:W18,"&gt;=0"),"")</f>
        <v/>
      </c>
      <c r="L55" s="172"/>
      <c r="Y55" s="56"/>
      <c r="AR55" s="35"/>
      <c r="AS55" s="35"/>
      <c r="AT55" s="35"/>
      <c r="AU55" s="35"/>
    </row>
    <row r="56" spans="2:47" ht="40.5" customHeight="1" x14ac:dyDescent="0.2">
      <c r="B56" s="227" t="s">
        <v>214</v>
      </c>
      <c r="C56" s="578" t="s">
        <v>206</v>
      </c>
      <c r="D56" s="579"/>
      <c r="E56" s="579"/>
      <c r="F56" s="579"/>
      <c r="G56" s="579"/>
      <c r="H56" s="579"/>
      <c r="I56" s="579"/>
      <c r="J56" s="580"/>
      <c r="K56" s="228" t="str">
        <f>IFERROR(AVERAGEIF(X16:X18,"&gt;=0"),"")</f>
        <v/>
      </c>
      <c r="L56" s="172"/>
      <c r="Y56" s="56"/>
      <c r="AR56" s="35"/>
      <c r="AS56" s="35"/>
      <c r="AT56" s="35"/>
      <c r="AU56" s="35"/>
    </row>
    <row r="57" spans="2:47" ht="30" customHeight="1" x14ac:dyDescent="0.2">
      <c r="B57" s="227" t="s">
        <v>215</v>
      </c>
      <c r="C57" s="578" t="s">
        <v>207</v>
      </c>
      <c r="D57" s="579"/>
      <c r="E57" s="579"/>
      <c r="F57" s="579"/>
      <c r="G57" s="579"/>
      <c r="H57" s="579"/>
      <c r="I57" s="579"/>
      <c r="J57" s="580"/>
      <c r="K57" s="228" t="str">
        <f>IFERROR(AVERAGEIF(Y16:Y18,"&gt;=0"),"")</f>
        <v/>
      </c>
      <c r="L57" s="172"/>
      <c r="Y57" s="56"/>
      <c r="AR57" s="35"/>
      <c r="AS57" s="35"/>
      <c r="AT57" s="35"/>
      <c r="AU57" s="35"/>
    </row>
    <row r="58" spans="2:47" ht="30" customHeight="1" x14ac:dyDescent="0.2">
      <c r="B58" s="227">
        <v>17</v>
      </c>
      <c r="C58" s="578" t="s">
        <v>208</v>
      </c>
      <c r="D58" s="579"/>
      <c r="E58" s="579"/>
      <c r="F58" s="579"/>
      <c r="G58" s="579"/>
      <c r="H58" s="579"/>
      <c r="I58" s="579"/>
      <c r="J58" s="580"/>
      <c r="K58" s="228">
        <f>IFERROR(AVERAGEIF(Z16:Z18,"&gt;=0"),"")</f>
        <v>0</v>
      </c>
      <c r="L58" s="172"/>
      <c r="Y58" s="56"/>
      <c r="AR58" s="35"/>
      <c r="AS58" s="35"/>
      <c r="AT58" s="35"/>
      <c r="AU58" s="35"/>
    </row>
    <row r="59" spans="2:47" ht="30" customHeight="1" x14ac:dyDescent="0.2">
      <c r="B59" s="227">
        <v>18</v>
      </c>
      <c r="C59" s="578" t="s">
        <v>209</v>
      </c>
      <c r="D59" s="579"/>
      <c r="E59" s="579"/>
      <c r="F59" s="579"/>
      <c r="G59" s="579"/>
      <c r="H59" s="579"/>
      <c r="I59" s="579"/>
      <c r="J59" s="580"/>
      <c r="K59" s="228">
        <f>IFERROR(AVERAGEIF(AA16:AA18,"&gt;=0"),"")</f>
        <v>0</v>
      </c>
      <c r="L59" s="172"/>
      <c r="Y59" s="56"/>
      <c r="AR59" s="35"/>
      <c r="AS59" s="35"/>
      <c r="AT59" s="35"/>
      <c r="AU59" s="35"/>
    </row>
    <row r="60" spans="2:47" ht="33.75" customHeight="1" x14ac:dyDescent="0.2">
      <c r="B60" s="227">
        <v>20</v>
      </c>
      <c r="C60" s="578" t="s">
        <v>210</v>
      </c>
      <c r="D60" s="579"/>
      <c r="E60" s="579"/>
      <c r="F60" s="579"/>
      <c r="G60" s="579"/>
      <c r="H60" s="579"/>
      <c r="I60" s="579"/>
      <c r="J60" s="580"/>
      <c r="K60" s="228" t="str">
        <f>IFERROR(AVERAGEIF(AB16:AB18,"&gt;=0"),"")</f>
        <v/>
      </c>
      <c r="L60" s="172"/>
      <c r="Y60" s="56"/>
      <c r="AR60" s="35"/>
      <c r="AS60" s="35"/>
      <c r="AT60" s="35"/>
      <c r="AU60" s="35"/>
    </row>
    <row r="61" spans="2:47" ht="33.75" customHeight="1" thickBot="1" x14ac:dyDescent="0.25">
      <c r="B61" s="241">
        <v>27</v>
      </c>
      <c r="C61" s="581" t="s">
        <v>211</v>
      </c>
      <c r="D61" s="582"/>
      <c r="E61" s="582"/>
      <c r="F61" s="582"/>
      <c r="G61" s="582"/>
      <c r="H61" s="582"/>
      <c r="I61" s="582"/>
      <c r="J61" s="583"/>
      <c r="K61" s="242" t="str">
        <f>IFERROR(AVERAGEIF(AC16:AC18,"&gt;=0"),"")</f>
        <v/>
      </c>
      <c r="L61" s="172"/>
      <c r="Y61" s="56"/>
      <c r="AR61" s="35"/>
      <c r="AS61" s="35"/>
      <c r="AT61" s="35"/>
      <c r="AU61" s="35"/>
    </row>
    <row r="62" spans="2:47" ht="57" customHeight="1" thickBot="1" x14ac:dyDescent="0.25">
      <c r="B62" s="257"/>
      <c r="C62" s="12"/>
      <c r="H62" s="64"/>
      <c r="I62" s="64"/>
      <c r="J62" s="64"/>
      <c r="K62" s="163"/>
      <c r="Y62" s="56"/>
      <c r="AK62" s="171"/>
      <c r="AL62" s="171"/>
      <c r="AM62" s="171"/>
      <c r="AR62" s="35"/>
      <c r="AS62" s="35"/>
      <c r="AT62" s="35"/>
      <c r="AU62" s="35"/>
    </row>
    <row r="63" spans="2:47" s="187" customFormat="1" ht="30" customHeight="1" thickBot="1" x14ac:dyDescent="0.25">
      <c r="C63" s="584" t="s">
        <v>178</v>
      </c>
      <c r="D63" s="585"/>
      <c r="E63" s="586"/>
      <c r="H63" s="258"/>
      <c r="I63" s="258"/>
      <c r="J63" s="258"/>
      <c r="K63" s="259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1"/>
      <c r="AA63" s="193"/>
      <c r="AB63" s="193"/>
      <c r="AC63" s="193"/>
      <c r="AD63" s="193"/>
      <c r="AE63" s="193"/>
      <c r="AF63" s="193"/>
      <c r="AG63" s="193"/>
      <c r="AH63" s="193"/>
      <c r="AI63" s="193"/>
      <c r="AJ63" s="262"/>
      <c r="AK63" s="186"/>
      <c r="AL63" s="50"/>
      <c r="AM63" s="50"/>
      <c r="AN63" s="193"/>
      <c r="AO63" s="193"/>
      <c r="AP63" s="193"/>
      <c r="AQ63" s="193"/>
      <c r="AR63" s="263"/>
      <c r="AS63" s="263"/>
      <c r="AT63" s="263"/>
      <c r="AU63" s="263"/>
    </row>
    <row r="64" spans="2:47" s="187" customFormat="1" ht="52.5" customHeight="1" thickBot="1" x14ac:dyDescent="0.25">
      <c r="B64" s="264" t="s">
        <v>179</v>
      </c>
      <c r="C64" s="265" t="s">
        <v>180</v>
      </c>
      <c r="D64" s="265" t="s">
        <v>181</v>
      </c>
      <c r="E64" s="266" t="s">
        <v>182</v>
      </c>
      <c r="H64" s="258"/>
      <c r="I64" s="258"/>
      <c r="J64" s="258"/>
      <c r="K64" s="259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1"/>
      <c r="AA64" s="193"/>
      <c r="AB64" s="193"/>
      <c r="AC64" s="193"/>
      <c r="AD64" s="193"/>
      <c r="AE64" s="193"/>
      <c r="AF64" s="193"/>
      <c r="AG64" s="193"/>
      <c r="AH64" s="193"/>
      <c r="AI64" s="193"/>
      <c r="AJ64" s="262"/>
      <c r="AK64" s="186"/>
      <c r="AL64" s="50"/>
      <c r="AM64" s="50"/>
      <c r="AN64" s="193"/>
      <c r="AO64" s="193"/>
      <c r="AP64" s="193"/>
      <c r="AQ64" s="193"/>
      <c r="AR64" s="263"/>
      <c r="AS64" s="263"/>
      <c r="AT64" s="263"/>
      <c r="AU64" s="263"/>
    </row>
    <row r="65" spans="2:76" s="187" customFormat="1" ht="30" customHeight="1" x14ac:dyDescent="0.2">
      <c r="B65" s="267" t="s">
        <v>187</v>
      </c>
      <c r="C65" s="268" t="str">
        <f>IFERROR(#REF!,"")</f>
        <v/>
      </c>
      <c r="D65" s="269" t="str">
        <f>IFERROR(#REF!,"")</f>
        <v/>
      </c>
      <c r="E65" s="270" t="str">
        <f>IFERROR(SQRT(#REF!/#REF!),"")</f>
        <v/>
      </c>
      <c r="H65" s="258"/>
      <c r="I65" s="258"/>
      <c r="J65" s="258"/>
      <c r="K65" s="259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1"/>
      <c r="AA65" s="193"/>
      <c r="AB65" s="193"/>
      <c r="AC65" s="193"/>
      <c r="AD65" s="193"/>
      <c r="AE65" s="193"/>
      <c r="AF65" s="193"/>
      <c r="AG65" s="193"/>
      <c r="AH65" s="193"/>
      <c r="AI65" s="193"/>
      <c r="AJ65" s="262"/>
      <c r="AK65" s="186"/>
      <c r="AL65" s="50"/>
      <c r="AM65" s="50"/>
      <c r="AN65" s="193"/>
      <c r="AO65" s="193"/>
      <c r="AP65" s="193"/>
      <c r="AQ65" s="193"/>
      <c r="AR65" s="263"/>
      <c r="AS65" s="263"/>
      <c r="AT65" s="263"/>
      <c r="AU65" s="263"/>
    </row>
    <row r="66" spans="2:76" s="187" customFormat="1" ht="30" customHeight="1" x14ac:dyDescent="0.2">
      <c r="B66" s="271" t="s">
        <v>185</v>
      </c>
      <c r="C66" s="271" t="str">
        <f>IFERROR('5º básico A'!$AU$108,"")</f>
        <v/>
      </c>
      <c r="D66" s="272">
        <f>IFERROR('5º básico A'!$AV$108,"")</f>
        <v>2</v>
      </c>
      <c r="E66" s="273">
        <f>IFERROR(SQRT('5º básico A'!$AZ$59/'5º básico A'!$AZ$60),"")</f>
        <v>0</v>
      </c>
      <c r="H66" s="258"/>
      <c r="I66" s="258"/>
      <c r="J66" s="258"/>
      <c r="K66" s="259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1"/>
      <c r="AA66" s="193"/>
      <c r="AB66" s="193"/>
      <c r="AC66" s="193"/>
      <c r="AD66" s="193"/>
      <c r="AE66" s="193"/>
      <c r="AF66" s="193"/>
      <c r="AG66" s="193"/>
      <c r="AH66" s="193"/>
      <c r="AI66" s="193"/>
      <c r="AJ66" s="262"/>
      <c r="AK66" s="186"/>
      <c r="AL66" s="50"/>
      <c r="AM66" s="50"/>
      <c r="AN66" s="193"/>
      <c r="AO66" s="193"/>
      <c r="AP66" s="193"/>
      <c r="AQ66" s="193"/>
      <c r="AR66" s="263"/>
      <c r="AS66" s="263"/>
      <c r="AT66" s="263"/>
      <c r="AU66" s="263"/>
    </row>
    <row r="67" spans="2:76" ht="30" customHeight="1" thickBot="1" x14ac:dyDescent="0.25">
      <c r="B67" s="227" t="s">
        <v>186</v>
      </c>
      <c r="C67" s="274" t="str">
        <f>IFERROR('5º básico B'!$BK$116,"")</f>
        <v/>
      </c>
      <c r="D67" s="275" t="str">
        <f>IFERROR('5º básico B'!$BL$116,"")</f>
        <v/>
      </c>
      <c r="E67" s="276" t="str">
        <f>IFERROR(SQRT('5º básico B'!$BP$67/'5º básico B'!$BP$68),"")</f>
        <v/>
      </c>
      <c r="H67" s="64"/>
      <c r="I67" s="64"/>
      <c r="J67" s="64"/>
      <c r="K67" s="163"/>
      <c r="Y67" s="56"/>
      <c r="AC67" s="186"/>
      <c r="AJ67" s="50"/>
      <c r="AK67" s="35"/>
      <c r="AL67" s="35"/>
      <c r="AM67" s="35"/>
      <c r="AN67" s="35"/>
      <c r="AO67"/>
      <c r="AP67"/>
      <c r="AQ67"/>
      <c r="AR67"/>
      <c r="AS67"/>
      <c r="AT67"/>
      <c r="AU67"/>
      <c r="BR67" s="50"/>
      <c r="BS67" s="186"/>
      <c r="BT67" s="50"/>
      <c r="BU67" s="50"/>
      <c r="BV67" s="50"/>
      <c r="BW67" s="50"/>
      <c r="BX67" s="50"/>
    </row>
    <row r="68" spans="2:76" ht="36" customHeight="1" thickBot="1" x14ac:dyDescent="0.25">
      <c r="B68" s="277" t="s">
        <v>183</v>
      </c>
      <c r="C68" s="278" t="str">
        <f>IFERROR(AVERAGEIF(C65:C67,"&gt;=0"),"")</f>
        <v/>
      </c>
      <c r="D68" s="279">
        <f>IFERROR(AVERAGEIF(D65:D67,"&gt;=0"),"")</f>
        <v>2</v>
      </c>
      <c r="H68" s="64"/>
      <c r="I68" s="64"/>
      <c r="J68" s="64"/>
      <c r="K68" s="163"/>
      <c r="L68" s="163"/>
      <c r="M68" s="163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36"/>
      <c r="AA68" s="54"/>
      <c r="AB68" s="193"/>
      <c r="AC68" s="262"/>
      <c r="AD68" s="587"/>
      <c r="AE68" s="587"/>
      <c r="AF68" s="587"/>
      <c r="AG68" s="193"/>
      <c r="AH68" s="193"/>
      <c r="AI68" s="193"/>
      <c r="AJ68" s="193"/>
      <c r="AK68" s="263"/>
      <c r="AL68" s="263"/>
      <c r="AM68" s="263"/>
      <c r="AN68" s="263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187"/>
      <c r="BI68" s="187"/>
      <c r="BJ68" s="187"/>
      <c r="BK68" s="187"/>
      <c r="BL68" s="187"/>
      <c r="BM68" s="187"/>
      <c r="BN68" s="187"/>
      <c r="BO68" s="187"/>
      <c r="BP68" s="187"/>
      <c r="BQ68" s="187"/>
      <c r="BR68" s="193"/>
      <c r="BS68" s="262"/>
      <c r="BT68" s="587"/>
      <c r="BU68" s="587"/>
      <c r="BV68" s="587"/>
      <c r="BW68" s="193"/>
      <c r="BX68" s="193"/>
    </row>
    <row r="69" spans="2:76" ht="21" customHeight="1" x14ac:dyDescent="0.2">
      <c r="B69" s="245"/>
      <c r="C69" s="36"/>
      <c r="L69" s="163"/>
      <c r="M69" s="163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36"/>
      <c r="AA69" s="54"/>
      <c r="AB69" s="193"/>
      <c r="AC69" s="262"/>
      <c r="AD69" s="587"/>
      <c r="AE69" s="587"/>
      <c r="AF69" s="587"/>
      <c r="AG69" s="193"/>
      <c r="AH69" s="193"/>
      <c r="AI69" s="193"/>
      <c r="AJ69" s="193"/>
      <c r="AK69" s="263"/>
      <c r="AL69" s="263"/>
      <c r="AM69" s="263"/>
      <c r="AN69" s="263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187"/>
      <c r="BI69" s="187"/>
      <c r="BJ69" s="187"/>
      <c r="BK69" s="187"/>
      <c r="BL69" s="187"/>
      <c r="BM69" s="187"/>
      <c r="BN69" s="187"/>
      <c r="BO69" s="187"/>
      <c r="BP69" s="187"/>
      <c r="BQ69" s="187"/>
      <c r="BR69" s="193"/>
      <c r="BS69" s="262"/>
      <c r="BT69" s="587"/>
      <c r="BU69" s="587"/>
      <c r="BV69" s="587"/>
      <c r="BW69" s="193"/>
      <c r="BX69" s="193"/>
    </row>
    <row r="70" spans="2:76" ht="37.5" customHeight="1" x14ac:dyDescent="0.2">
      <c r="L70" s="163"/>
      <c r="M70" s="163"/>
      <c r="W70" s="56"/>
      <c r="AC70" s="186"/>
      <c r="AJ70" s="50"/>
      <c r="AK70" s="35"/>
      <c r="AL70" s="35"/>
      <c r="AM70" s="35"/>
      <c r="AN70" s="35"/>
      <c r="AO70"/>
      <c r="AP70"/>
      <c r="AQ70"/>
      <c r="AR70"/>
      <c r="AS70"/>
      <c r="AT70"/>
      <c r="AU70"/>
      <c r="BR70" s="50"/>
      <c r="BS70" s="186"/>
      <c r="BT70" s="50"/>
      <c r="BU70" s="50"/>
      <c r="BV70" s="50"/>
      <c r="BW70" s="50"/>
      <c r="BX70" s="50"/>
    </row>
    <row r="71" spans="2:76" ht="18.75" customHeight="1" x14ac:dyDescent="0.2">
      <c r="L71" s="280"/>
      <c r="M71" s="163"/>
      <c r="W71" s="56"/>
      <c r="AC71" s="186"/>
      <c r="AJ71" s="50"/>
      <c r="AK71" s="35"/>
      <c r="AL71" s="35"/>
      <c r="AM71" s="35"/>
      <c r="AN71" s="35"/>
      <c r="AO71"/>
      <c r="AP71"/>
      <c r="AQ71"/>
      <c r="AR71"/>
      <c r="AS71"/>
      <c r="AT71"/>
      <c r="AU71"/>
      <c r="BR71" s="50"/>
      <c r="BS71" s="186"/>
      <c r="BT71" s="50"/>
      <c r="BU71" s="50"/>
      <c r="BV71" s="50"/>
      <c r="BW71" s="50"/>
      <c r="BX71" s="50"/>
    </row>
    <row r="72" spans="2:76" ht="24.75" customHeight="1" x14ac:dyDescent="0.2">
      <c r="L72" s="280"/>
      <c r="M72" s="163"/>
      <c r="W72" s="56"/>
      <c r="AC72" s="186"/>
      <c r="AJ72" s="50"/>
      <c r="AK72" s="35"/>
      <c r="AL72" s="35"/>
      <c r="AM72" s="35"/>
      <c r="AN72" s="35"/>
      <c r="AO72"/>
      <c r="AP72"/>
      <c r="AQ72"/>
      <c r="AR72"/>
      <c r="AS72"/>
      <c r="AT72"/>
      <c r="AU72"/>
      <c r="BR72" s="50"/>
      <c r="BS72" s="186"/>
      <c r="BT72" s="50"/>
      <c r="BU72" s="50"/>
      <c r="BV72" s="50"/>
      <c r="BW72" s="50"/>
      <c r="BX72" s="50"/>
    </row>
    <row r="73" spans="2:76" ht="36" customHeight="1" x14ac:dyDescent="0.2">
      <c r="L73" s="281"/>
      <c r="M73" s="281"/>
      <c r="W73" s="282"/>
      <c r="X73" s="35"/>
      <c r="Y73" s="35"/>
      <c r="Z73" s="12"/>
      <c r="AA73" s="12"/>
      <c r="AC73" s="186"/>
      <c r="AD73" s="171"/>
      <c r="AE73" s="171"/>
      <c r="AF73" s="171"/>
      <c r="AJ73" s="50"/>
      <c r="AK73" s="35"/>
      <c r="AL73" s="35"/>
      <c r="AM73" s="35"/>
      <c r="AN73" s="35"/>
      <c r="AO73" s="283"/>
      <c r="AT73" s="284"/>
      <c r="AU73"/>
      <c r="BR73" s="50"/>
      <c r="BS73" s="186"/>
      <c r="BT73" s="171"/>
      <c r="BU73" s="171"/>
      <c r="BV73" s="171"/>
      <c r="BW73" s="50"/>
      <c r="BX73" s="50"/>
    </row>
    <row r="74" spans="2:76" ht="26.25" customHeight="1" x14ac:dyDescent="0.2">
      <c r="L74" s="281"/>
      <c r="M74" s="281"/>
      <c r="W74" s="56"/>
      <c r="X74" s="56"/>
      <c r="Y74" s="56"/>
      <c r="AB74" s="193"/>
      <c r="AC74" s="262"/>
      <c r="AD74" s="587"/>
      <c r="AE74" s="587"/>
      <c r="AF74" s="587"/>
      <c r="AG74" s="193"/>
      <c r="AH74" s="193"/>
      <c r="AI74" s="193"/>
      <c r="AJ74" s="193"/>
      <c r="AK74" s="263"/>
      <c r="AL74" s="263"/>
      <c r="AM74" s="263"/>
      <c r="AN74" s="263"/>
      <c r="AO74" s="245"/>
      <c r="AT74" s="284">
        <f>SUM(AI42:AL42)</f>
        <v>0</v>
      </c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87"/>
      <c r="BI74" s="187"/>
      <c r="BJ74" s="187"/>
      <c r="BK74" s="187"/>
      <c r="BL74" s="187"/>
      <c r="BM74" s="187"/>
      <c r="BN74" s="187"/>
      <c r="BO74" s="187"/>
      <c r="BP74" s="187"/>
      <c r="BQ74" s="187"/>
      <c r="BR74" s="193"/>
      <c r="BS74" s="262"/>
      <c r="BT74" s="587"/>
      <c r="BU74" s="587"/>
      <c r="BV74" s="587"/>
      <c r="BW74" s="193"/>
      <c r="BX74" s="193"/>
    </row>
    <row r="75" spans="2:76" ht="26.25" customHeight="1" x14ac:dyDescent="0.25">
      <c r="L75" s="281"/>
      <c r="M75" s="281"/>
      <c r="W75" s="56"/>
      <c r="X75" s="56"/>
      <c r="Y75" s="56"/>
      <c r="Z75" s="36"/>
      <c r="AA75" s="55"/>
      <c r="AB75" s="193"/>
      <c r="AC75" s="262"/>
      <c r="AD75" s="587"/>
      <c r="AE75" s="587"/>
      <c r="AF75" s="587"/>
      <c r="AG75" s="193"/>
      <c r="AH75" s="193"/>
      <c r="AI75" s="193"/>
      <c r="AJ75" s="193"/>
      <c r="AK75" s="263"/>
      <c r="AL75" s="263"/>
      <c r="AM75" s="263"/>
      <c r="AN75" s="263"/>
      <c r="AO75" s="256"/>
      <c r="AT75" s="285"/>
      <c r="AU75" s="187"/>
      <c r="AV75" s="187"/>
      <c r="AW75" s="187"/>
      <c r="AX75" s="187"/>
      <c r="AY75" s="187"/>
      <c r="AZ75" s="187"/>
      <c r="BA75" s="187"/>
      <c r="BB75" s="187"/>
      <c r="BC75" s="187"/>
      <c r="BD75" s="187"/>
      <c r="BE75" s="187"/>
      <c r="BF75" s="187"/>
      <c r="BG75" s="187"/>
      <c r="BH75" s="187"/>
      <c r="BI75" s="187"/>
      <c r="BJ75" s="187"/>
      <c r="BK75" s="187"/>
      <c r="BL75" s="187"/>
      <c r="BM75" s="187"/>
      <c r="BN75" s="187"/>
      <c r="BO75" s="187"/>
      <c r="BP75" s="187"/>
      <c r="BQ75" s="187"/>
      <c r="BR75" s="193"/>
      <c r="BS75" s="262"/>
      <c r="BT75" s="587"/>
      <c r="BU75" s="587"/>
      <c r="BV75" s="587"/>
      <c r="BW75" s="193"/>
      <c r="BX75" s="193"/>
    </row>
    <row r="76" spans="2:76" ht="26.25" customHeight="1" x14ac:dyDescent="0.2">
      <c r="K76"/>
      <c r="L76" s="281"/>
      <c r="M76" s="281"/>
      <c r="W76" s="56"/>
      <c r="X76" s="56"/>
      <c r="Y76" s="56"/>
      <c r="Z76" s="36"/>
      <c r="AA76" s="55"/>
      <c r="AB76" s="193"/>
      <c r="AC76" s="262"/>
      <c r="AD76" s="587"/>
      <c r="AE76" s="587"/>
      <c r="AF76" s="587"/>
      <c r="AG76" s="193"/>
      <c r="AH76" s="193"/>
      <c r="AI76" s="193"/>
      <c r="AJ76" s="193"/>
      <c r="AK76" s="263"/>
      <c r="AL76" s="263"/>
      <c r="AM76" s="263"/>
      <c r="AN76" s="263"/>
      <c r="AO76" s="187"/>
      <c r="AP76" s="187"/>
      <c r="AQ76" s="187"/>
      <c r="AR76" s="187"/>
      <c r="AS76" s="187"/>
      <c r="AT76" s="285"/>
      <c r="AU76" s="187"/>
      <c r="AV76" s="187"/>
      <c r="AW76" s="187"/>
      <c r="AX76" s="187"/>
      <c r="AY76" s="187"/>
      <c r="AZ76" s="187"/>
      <c r="BA76" s="187"/>
      <c r="BB76" s="187"/>
      <c r="BC76" s="187"/>
      <c r="BD76" s="187"/>
      <c r="BE76" s="187"/>
      <c r="BF76" s="187"/>
      <c r="BG76" s="187"/>
      <c r="BH76" s="187"/>
      <c r="BI76" s="187"/>
      <c r="BJ76" s="187"/>
      <c r="BK76" s="187"/>
      <c r="BL76" s="187"/>
      <c r="BM76" s="187"/>
      <c r="BN76" s="187"/>
      <c r="BO76" s="187"/>
      <c r="BP76" s="187"/>
      <c r="BQ76" s="187"/>
      <c r="BR76" s="193"/>
      <c r="BS76" s="262"/>
      <c r="BT76" s="587"/>
      <c r="BU76" s="587"/>
      <c r="BV76" s="587"/>
      <c r="BW76" s="193"/>
      <c r="BX76" s="193"/>
    </row>
    <row r="77" spans="2:76" ht="26.25" customHeight="1" x14ac:dyDescent="0.2">
      <c r="K77"/>
      <c r="L77" s="281"/>
      <c r="M77" s="281"/>
      <c r="W77" s="56"/>
      <c r="X77" s="56"/>
      <c r="Y77" s="56"/>
      <c r="Z77" s="36"/>
      <c r="AA77" s="55"/>
      <c r="AB77" s="193"/>
      <c r="AC77" s="262"/>
      <c r="AD77" s="587"/>
      <c r="AE77" s="587"/>
      <c r="AF77" s="587"/>
      <c r="AG77" s="193"/>
      <c r="AH77" s="193"/>
      <c r="AI77" s="193"/>
      <c r="AJ77" s="193"/>
      <c r="AK77" s="263"/>
      <c r="AL77" s="263"/>
      <c r="AM77" s="263"/>
      <c r="AN77" s="263"/>
      <c r="AO77" s="187"/>
      <c r="AP77" s="187"/>
      <c r="AQ77" s="187"/>
      <c r="AR77" s="187"/>
      <c r="AS77" s="187"/>
      <c r="AT77" s="187"/>
      <c r="AU77" s="187"/>
      <c r="AV77" s="187"/>
      <c r="AW77" s="187"/>
      <c r="AX77" s="187"/>
      <c r="AY77" s="187"/>
      <c r="AZ77" s="187"/>
      <c r="BA77" s="187"/>
      <c r="BB77" s="187"/>
      <c r="BC77" s="187"/>
      <c r="BD77" s="187"/>
      <c r="BE77" s="187"/>
      <c r="BF77" s="187"/>
      <c r="BG77" s="187"/>
      <c r="BH77" s="187"/>
      <c r="BI77" s="187"/>
      <c r="BJ77" s="187"/>
      <c r="BK77" s="187"/>
      <c r="BL77" s="187"/>
      <c r="BM77" s="187"/>
      <c r="BN77" s="187"/>
      <c r="BO77" s="187"/>
      <c r="BP77" s="187"/>
      <c r="BQ77" s="187"/>
      <c r="BR77" s="193"/>
      <c r="BS77" s="262"/>
      <c r="BT77" s="587"/>
      <c r="BU77" s="587"/>
      <c r="BV77" s="587"/>
      <c r="BW77" s="193"/>
      <c r="BX77" s="193"/>
    </row>
    <row r="78" spans="2:76" ht="26.25" customHeight="1" x14ac:dyDescent="0.2">
      <c r="K78"/>
      <c r="L78" s="281"/>
      <c r="M78" s="281"/>
      <c r="W78" s="56"/>
      <c r="X78" s="56"/>
      <c r="Y78" s="56"/>
      <c r="Z78" s="36"/>
      <c r="AA78" s="55"/>
      <c r="AC78" s="186"/>
      <c r="AJ78" s="50"/>
      <c r="AK78" s="35"/>
      <c r="AL78" s="35"/>
      <c r="AM78" s="35"/>
      <c r="AN78" s="35"/>
      <c r="AO78"/>
      <c r="AP78"/>
      <c r="AQ78"/>
      <c r="AR78"/>
      <c r="AS78"/>
      <c r="AT78"/>
      <c r="AU78"/>
      <c r="BR78" s="50"/>
      <c r="BS78" s="186"/>
      <c r="BT78" s="50"/>
      <c r="BU78" s="50"/>
      <c r="BV78" s="50"/>
      <c r="BW78" s="50"/>
      <c r="BX78" s="50"/>
    </row>
    <row r="79" spans="2:76" ht="26.25" customHeight="1" x14ac:dyDescent="0.2">
      <c r="K79"/>
      <c r="L79" s="281"/>
      <c r="M79" s="281"/>
      <c r="W79" s="56"/>
      <c r="X79" s="56"/>
      <c r="Y79" s="56"/>
      <c r="Z79" s="36"/>
      <c r="AA79" s="55"/>
      <c r="AC79" s="186"/>
      <c r="AJ79" s="50"/>
      <c r="AK79" s="35"/>
      <c r="AL79" s="35"/>
      <c r="AM79" s="35"/>
      <c r="AN79" s="35"/>
      <c r="AO79"/>
      <c r="AP79"/>
      <c r="AQ79"/>
      <c r="AR79"/>
      <c r="AS79"/>
      <c r="AT79"/>
      <c r="AU79"/>
      <c r="BR79" s="50"/>
      <c r="BS79" s="186"/>
      <c r="BT79" s="50"/>
      <c r="BU79" s="50"/>
      <c r="BV79" s="50"/>
      <c r="BW79" s="50"/>
      <c r="BX79" s="50"/>
    </row>
    <row r="80" spans="2:76" ht="26.25" customHeight="1" x14ac:dyDescent="0.2">
      <c r="K80"/>
      <c r="L80" s="281"/>
      <c r="M80" s="281"/>
      <c r="W80" s="56"/>
      <c r="X80" s="56"/>
      <c r="Y80" s="56"/>
      <c r="Z80" s="36"/>
      <c r="AA80" s="55"/>
      <c r="AC80" s="186"/>
      <c r="AJ80" s="50"/>
      <c r="AK80" s="35"/>
      <c r="AL80" s="35"/>
      <c r="AM80" s="35"/>
      <c r="AN80" s="35"/>
      <c r="AO80"/>
      <c r="AP80"/>
      <c r="AQ80"/>
      <c r="AR80"/>
      <c r="AS80"/>
      <c r="AT80"/>
      <c r="AU80"/>
      <c r="BR80" s="50"/>
      <c r="BS80" s="186"/>
      <c r="BT80" s="50"/>
      <c r="BU80" s="50"/>
      <c r="BV80" s="50"/>
      <c r="BW80" s="50"/>
      <c r="BX80" s="50"/>
    </row>
    <row r="81" spans="2:76" ht="18.75" customHeight="1" x14ac:dyDescent="0.2">
      <c r="K81"/>
      <c r="L81" s="163"/>
      <c r="M81" s="163"/>
      <c r="W81" s="56"/>
      <c r="X81" s="56"/>
      <c r="Y81" s="56"/>
      <c r="Z81" s="36"/>
      <c r="AA81" s="55"/>
      <c r="AC81" s="186"/>
      <c r="AD81" s="171"/>
      <c r="AE81" s="171"/>
      <c r="AF81" s="171"/>
      <c r="AJ81" s="50"/>
      <c r="AK81" s="35"/>
      <c r="AL81" s="35"/>
      <c r="AM81" s="35"/>
      <c r="AN81" s="35"/>
      <c r="AO81"/>
      <c r="AP81"/>
      <c r="AQ81"/>
      <c r="AR81"/>
      <c r="AS81"/>
      <c r="AT81"/>
      <c r="AU81"/>
      <c r="BR81" s="50"/>
      <c r="BS81" s="186"/>
      <c r="BT81" s="171"/>
      <c r="BU81" s="171"/>
      <c r="BV81" s="171"/>
      <c r="BW81" s="50"/>
      <c r="BX81" s="50"/>
    </row>
    <row r="82" spans="2:76" ht="18.75" customHeight="1" x14ac:dyDescent="0.2">
      <c r="K82"/>
      <c r="L82" s="163"/>
      <c r="M82" s="163"/>
      <c r="W82" s="56"/>
      <c r="X82" s="56"/>
      <c r="Y82" s="56"/>
      <c r="Z82" s="36"/>
      <c r="AA82" s="55"/>
      <c r="AB82" s="193"/>
      <c r="AC82" s="262"/>
      <c r="AD82" s="587"/>
      <c r="AE82" s="587"/>
      <c r="AF82" s="587"/>
      <c r="AG82" s="193"/>
      <c r="AH82" s="193"/>
      <c r="AI82" s="193"/>
      <c r="AJ82" s="193"/>
      <c r="AK82" s="263"/>
      <c r="AL82" s="263"/>
      <c r="AM82" s="263"/>
      <c r="AN82" s="263"/>
      <c r="AO82" s="187"/>
      <c r="AP82" s="187"/>
      <c r="AQ82" s="187"/>
      <c r="AR82" s="187"/>
      <c r="AS82" s="187"/>
      <c r="AT82" s="187"/>
      <c r="AU82" s="187"/>
      <c r="AV82" s="187"/>
      <c r="AW82" s="187"/>
      <c r="AX82" s="187"/>
      <c r="AY82" s="187"/>
      <c r="AZ82" s="187"/>
      <c r="BA82" s="187"/>
      <c r="BB82" s="187"/>
      <c r="BC82" s="187"/>
      <c r="BD82" s="187"/>
      <c r="BE82" s="187"/>
      <c r="BF82" s="187"/>
      <c r="BG82" s="187"/>
      <c r="BH82" s="187"/>
      <c r="BI82" s="187"/>
      <c r="BJ82" s="187"/>
      <c r="BK82" s="187"/>
      <c r="BL82" s="187"/>
      <c r="BM82" s="187"/>
      <c r="BN82" s="187"/>
      <c r="BO82" s="187"/>
      <c r="BP82" s="187"/>
      <c r="BQ82" s="187"/>
      <c r="BR82" s="193"/>
      <c r="BS82" s="262"/>
      <c r="BT82" s="587"/>
      <c r="BU82" s="587"/>
      <c r="BV82" s="587"/>
      <c r="BW82" s="193"/>
      <c r="BX82" s="193"/>
    </row>
    <row r="83" spans="2:76" ht="18.75" customHeight="1" x14ac:dyDescent="0.2">
      <c r="K83"/>
      <c r="L83" s="163"/>
      <c r="M83" s="163"/>
      <c r="W83" s="56"/>
      <c r="X83" s="56"/>
      <c r="Y83" s="56"/>
      <c r="Z83" s="36"/>
      <c r="AA83" s="55"/>
      <c r="AB83" s="193"/>
      <c r="AC83" s="262"/>
      <c r="AD83" s="587"/>
      <c r="AE83" s="587"/>
      <c r="AF83" s="587"/>
      <c r="AG83" s="193"/>
      <c r="AH83" s="193"/>
      <c r="AI83" s="193"/>
      <c r="AJ83" s="193"/>
      <c r="AK83" s="263"/>
      <c r="AL83" s="263"/>
      <c r="AM83" s="263"/>
      <c r="AN83" s="263"/>
      <c r="AO83" s="187"/>
      <c r="AP83" s="187"/>
      <c r="AQ83" s="187"/>
      <c r="AR83" s="187"/>
      <c r="AS83" s="187"/>
      <c r="AT83" s="187"/>
      <c r="AU83" s="187"/>
      <c r="AV83" s="187"/>
      <c r="AW83" s="187"/>
      <c r="AX83" s="187"/>
      <c r="AY83" s="187"/>
      <c r="AZ83" s="187"/>
      <c r="BA83" s="187"/>
      <c r="BB83" s="187"/>
      <c r="BC83" s="187"/>
      <c r="BD83" s="187"/>
      <c r="BE83" s="187"/>
      <c r="BF83" s="187"/>
      <c r="BG83" s="187"/>
      <c r="BH83" s="187"/>
      <c r="BI83" s="187"/>
      <c r="BJ83" s="187"/>
      <c r="BK83" s="187"/>
      <c r="BL83" s="187"/>
      <c r="BM83" s="187"/>
      <c r="BN83" s="187"/>
      <c r="BO83" s="187"/>
      <c r="BP83" s="187"/>
      <c r="BQ83" s="187"/>
      <c r="BR83" s="193"/>
      <c r="BS83" s="262"/>
      <c r="BT83" s="587"/>
      <c r="BU83" s="587"/>
      <c r="BV83" s="587"/>
      <c r="BW83" s="193"/>
      <c r="BX83" s="193"/>
    </row>
    <row r="84" spans="2:76" ht="18.75" customHeight="1" x14ac:dyDescent="0.2">
      <c r="K84"/>
      <c r="L84" s="163"/>
      <c r="M84" s="163"/>
      <c r="W84" s="55"/>
      <c r="X84" s="101"/>
      <c r="Y84" s="103"/>
      <c r="Z84" s="55"/>
      <c r="AA84" s="55"/>
      <c r="AB84" s="193"/>
      <c r="AC84" s="262"/>
      <c r="AD84" s="587"/>
      <c r="AE84" s="587"/>
      <c r="AF84" s="587"/>
      <c r="AG84" s="193"/>
      <c r="AH84" s="193"/>
      <c r="AI84" s="193"/>
      <c r="AJ84" s="193"/>
      <c r="AK84" s="263"/>
      <c r="AL84" s="263"/>
      <c r="AM84" s="263"/>
      <c r="AN84" s="263"/>
      <c r="AO84" s="187"/>
      <c r="AP84" s="187"/>
      <c r="AQ84" s="187"/>
      <c r="AR84" s="187"/>
      <c r="AS84" s="187"/>
      <c r="AT84" s="187"/>
      <c r="AU84" s="187"/>
      <c r="AV84" s="187"/>
      <c r="AW84" s="187"/>
      <c r="AX84" s="187"/>
      <c r="AY84" s="187"/>
      <c r="AZ84" s="187"/>
      <c r="BA84" s="187"/>
      <c r="BB84" s="187"/>
      <c r="BC84" s="187"/>
      <c r="BD84" s="187"/>
      <c r="BE84" s="187"/>
      <c r="BF84" s="187"/>
      <c r="BG84" s="187"/>
      <c r="BH84" s="187"/>
      <c r="BI84" s="187"/>
      <c r="BJ84" s="187"/>
      <c r="BK84" s="187"/>
      <c r="BL84" s="187"/>
      <c r="BM84" s="187"/>
      <c r="BN84" s="187"/>
      <c r="BO84" s="187"/>
      <c r="BP84" s="187"/>
      <c r="BQ84" s="187"/>
      <c r="BR84" s="193"/>
      <c r="BS84" s="262"/>
      <c r="BT84" s="587"/>
      <c r="BU84" s="587"/>
      <c r="BV84" s="587"/>
      <c r="BW84" s="193"/>
      <c r="BX84" s="193"/>
    </row>
    <row r="85" spans="2:76" ht="18.75" customHeight="1" x14ac:dyDescent="0.2">
      <c r="K85"/>
      <c r="L85" s="163"/>
      <c r="M85" s="163"/>
      <c r="W85" s="55"/>
      <c r="X85" s="101"/>
      <c r="Y85" s="103"/>
      <c r="Z85" s="55"/>
      <c r="AA85" s="55"/>
      <c r="AB85" s="193"/>
      <c r="AC85" s="262"/>
      <c r="AD85" s="587"/>
      <c r="AE85" s="587"/>
      <c r="AF85" s="587"/>
      <c r="AG85" s="193"/>
      <c r="AH85" s="193"/>
      <c r="AI85" s="193"/>
      <c r="AJ85" s="193"/>
      <c r="AK85" s="263"/>
      <c r="AL85" s="263"/>
      <c r="AM85" s="263"/>
      <c r="AN85" s="263"/>
      <c r="AO85" s="187"/>
      <c r="AP85" s="187"/>
      <c r="AQ85" s="187"/>
      <c r="AR85" s="187"/>
      <c r="AS85" s="187"/>
      <c r="AT85" s="187"/>
      <c r="AU85" s="187"/>
      <c r="AV85" s="187"/>
      <c r="AW85" s="187"/>
      <c r="AX85" s="187"/>
      <c r="AY85" s="187"/>
      <c r="AZ85" s="187"/>
      <c r="BA85" s="187"/>
      <c r="BB85" s="187"/>
      <c r="BC85" s="187"/>
      <c r="BD85" s="187"/>
      <c r="BE85" s="187"/>
      <c r="BF85" s="187"/>
      <c r="BG85" s="187"/>
      <c r="BH85" s="187"/>
      <c r="BI85" s="187"/>
      <c r="BJ85" s="187"/>
      <c r="BK85" s="187"/>
      <c r="BL85" s="187"/>
      <c r="BM85" s="187"/>
      <c r="BN85" s="187"/>
      <c r="BO85" s="187"/>
      <c r="BP85" s="187"/>
      <c r="BQ85" s="187"/>
      <c r="BR85" s="193"/>
      <c r="BS85" s="262"/>
      <c r="BT85" s="587"/>
      <c r="BU85" s="587"/>
      <c r="BV85" s="587"/>
      <c r="BW85" s="193"/>
      <c r="BX85" s="193"/>
    </row>
    <row r="86" spans="2:76" ht="18.75" customHeight="1" x14ac:dyDescent="0.2">
      <c r="K86"/>
      <c r="L86" s="163"/>
      <c r="M86" s="163"/>
      <c r="W86" s="55"/>
      <c r="X86" s="101"/>
      <c r="Y86" s="103"/>
      <c r="Z86" s="55"/>
      <c r="AA86" s="55"/>
      <c r="AC86" s="186"/>
      <c r="AJ86" s="50"/>
      <c r="AK86" s="35"/>
      <c r="AL86" s="35"/>
      <c r="AM86" s="35"/>
      <c r="AN86" s="35"/>
      <c r="AO86"/>
      <c r="AP86"/>
      <c r="AQ86"/>
      <c r="AR86"/>
      <c r="AS86"/>
      <c r="AT86"/>
      <c r="AU86"/>
      <c r="BR86" s="50"/>
      <c r="BS86" s="186"/>
      <c r="BT86" s="50"/>
      <c r="BU86" s="50"/>
      <c r="BV86" s="50"/>
      <c r="BW86" s="50"/>
      <c r="BX86" s="50"/>
    </row>
    <row r="87" spans="2:76" ht="18.75" customHeight="1" x14ac:dyDescent="0.2">
      <c r="K87"/>
      <c r="L87" s="163"/>
      <c r="M87" s="163"/>
      <c r="W87" s="56"/>
      <c r="Z87" s="55"/>
      <c r="AA87" s="55"/>
      <c r="AC87" s="186"/>
      <c r="AJ87" s="50"/>
      <c r="AK87" s="35"/>
      <c r="AL87" s="35"/>
      <c r="AM87" s="35"/>
      <c r="AN87" s="35"/>
      <c r="AO87"/>
      <c r="AP87"/>
      <c r="AQ87"/>
      <c r="AR87"/>
      <c r="AS87"/>
      <c r="AT87"/>
      <c r="AU87"/>
      <c r="BR87" s="50"/>
      <c r="BS87" s="186"/>
      <c r="BT87" s="50"/>
      <c r="BU87" s="50"/>
      <c r="BV87" s="50"/>
      <c r="BW87" s="50"/>
      <c r="BX87" s="50"/>
    </row>
    <row r="88" spans="2:76" ht="12.75" customHeight="1" x14ac:dyDescent="0.2">
      <c r="K88"/>
      <c r="L88" s="163"/>
      <c r="M88" s="163"/>
      <c r="W88" s="56"/>
      <c r="Z88" s="55"/>
      <c r="AA88" s="55"/>
      <c r="AC88" s="186"/>
      <c r="AJ88" s="50"/>
      <c r="AK88" s="35"/>
      <c r="AL88" s="35"/>
      <c r="AM88" s="35"/>
      <c r="AN88" s="35"/>
      <c r="AO88"/>
      <c r="AP88"/>
      <c r="AQ88"/>
      <c r="AR88"/>
      <c r="AS88"/>
      <c r="AT88"/>
      <c r="AU88"/>
      <c r="BR88" s="50"/>
      <c r="BS88" s="186"/>
      <c r="BT88" s="50"/>
      <c r="BU88" s="50"/>
      <c r="BV88" s="50"/>
      <c r="BW88" s="50"/>
      <c r="BX88" s="50"/>
    </row>
    <row r="89" spans="2:76" ht="12.75" customHeight="1" x14ac:dyDescent="0.2">
      <c r="K89"/>
      <c r="L89" s="163"/>
      <c r="M89" s="163"/>
      <c r="W89" s="56"/>
      <c r="X89" s="35"/>
      <c r="Y89" s="35"/>
      <c r="Z89" s="55"/>
      <c r="AA89" s="55"/>
      <c r="AC89" s="186"/>
      <c r="AD89" s="171"/>
      <c r="AE89" s="171"/>
      <c r="AF89" s="171"/>
      <c r="AJ89" s="50"/>
      <c r="AK89" s="35"/>
      <c r="AL89" s="35"/>
      <c r="AM89" s="35"/>
      <c r="AN89" s="35"/>
      <c r="AO89"/>
      <c r="AP89"/>
      <c r="AQ89"/>
      <c r="AR89"/>
      <c r="AS89"/>
      <c r="AT89"/>
      <c r="AU89"/>
      <c r="BR89" s="50"/>
      <c r="BS89" s="186"/>
      <c r="BT89" s="171"/>
      <c r="BU89" s="171"/>
      <c r="BV89" s="171"/>
      <c r="BW89" s="50"/>
      <c r="BX89" s="50"/>
    </row>
    <row r="90" spans="2:76" ht="12.75" customHeight="1" x14ac:dyDescent="0.2">
      <c r="B90" s="12"/>
      <c r="C90" s="12"/>
      <c r="H90" s="64"/>
      <c r="I90" s="64"/>
      <c r="J90" s="64"/>
      <c r="K90" s="163"/>
      <c r="L90" s="163"/>
      <c r="M90" s="163"/>
      <c r="W90" s="56"/>
      <c r="Z90" s="55"/>
      <c r="AA90" s="55"/>
      <c r="AB90" s="193"/>
      <c r="AC90" s="262"/>
      <c r="AD90" s="587"/>
      <c r="AE90" s="587"/>
      <c r="AF90" s="587"/>
      <c r="AG90" s="193"/>
      <c r="AH90" s="193"/>
      <c r="AI90" s="193"/>
      <c r="AJ90" s="193"/>
      <c r="AK90" s="263"/>
      <c r="AL90" s="263"/>
      <c r="AM90" s="263"/>
      <c r="AN90" s="263"/>
      <c r="AO90" s="187"/>
      <c r="AP90" s="187"/>
      <c r="AQ90" s="187"/>
      <c r="AR90" s="187"/>
      <c r="AS90" s="187"/>
      <c r="AT90" s="187"/>
      <c r="AU90" s="187"/>
      <c r="AV90" s="187"/>
      <c r="AW90" s="187"/>
      <c r="AX90" s="187"/>
      <c r="AY90" s="187"/>
      <c r="AZ90" s="187"/>
      <c r="BA90" s="187"/>
      <c r="BB90" s="187"/>
      <c r="BC90" s="187"/>
      <c r="BD90" s="187"/>
      <c r="BE90" s="187"/>
      <c r="BF90" s="187"/>
      <c r="BG90" s="187"/>
      <c r="BH90" s="187"/>
      <c r="BI90" s="187"/>
      <c r="BJ90" s="187"/>
      <c r="BK90" s="187"/>
      <c r="BL90" s="187"/>
      <c r="BM90" s="187"/>
      <c r="BN90" s="187"/>
      <c r="BO90" s="187"/>
      <c r="BP90" s="187"/>
      <c r="BQ90" s="187"/>
      <c r="BR90" s="193"/>
      <c r="BS90" s="262"/>
      <c r="BT90" s="587"/>
      <c r="BU90" s="587"/>
      <c r="BV90" s="587"/>
      <c r="BW90" s="193"/>
      <c r="BX90" s="193"/>
    </row>
    <row r="91" spans="2:76" ht="12.75" customHeight="1" x14ac:dyDescent="0.2">
      <c r="B91" s="12"/>
      <c r="C91" s="12"/>
      <c r="H91" s="64"/>
      <c r="I91" s="64"/>
      <c r="J91" s="64"/>
      <c r="K91" s="163"/>
      <c r="L91" s="163"/>
      <c r="M91" s="163"/>
      <c r="W91" s="56"/>
      <c r="Z91" s="55"/>
      <c r="AA91" s="55"/>
      <c r="AB91" s="193"/>
      <c r="AC91" s="262"/>
      <c r="AD91" s="587"/>
      <c r="AE91" s="587"/>
      <c r="AF91" s="587"/>
      <c r="AG91" s="193"/>
      <c r="AH91" s="193"/>
      <c r="AI91" s="193"/>
      <c r="AJ91" s="193"/>
      <c r="AK91" s="263"/>
      <c r="AL91" s="263"/>
      <c r="AM91" s="263"/>
      <c r="AN91" s="263"/>
      <c r="AO91" s="187"/>
      <c r="AP91" s="187"/>
      <c r="AQ91" s="187"/>
      <c r="AR91" s="187"/>
      <c r="AS91" s="187"/>
      <c r="AT91" s="187"/>
      <c r="AU91" s="187"/>
      <c r="AV91" s="187"/>
      <c r="AW91" s="187"/>
      <c r="AX91" s="187"/>
      <c r="AY91" s="187"/>
      <c r="AZ91" s="187"/>
      <c r="BA91" s="187"/>
      <c r="BB91" s="187"/>
      <c r="BC91" s="187"/>
      <c r="BD91" s="187"/>
      <c r="BE91" s="187"/>
      <c r="BF91" s="187"/>
      <c r="BG91" s="187"/>
      <c r="BH91" s="187"/>
      <c r="BI91" s="187"/>
      <c r="BJ91" s="187"/>
      <c r="BK91" s="187"/>
      <c r="BL91" s="187"/>
      <c r="BM91" s="187"/>
      <c r="BN91" s="187"/>
      <c r="BO91" s="187"/>
      <c r="BP91" s="187"/>
      <c r="BQ91" s="187"/>
      <c r="BR91" s="193"/>
      <c r="BS91" s="262"/>
      <c r="BT91" s="587"/>
      <c r="BU91" s="587"/>
      <c r="BV91" s="587"/>
      <c r="BW91" s="193"/>
      <c r="BX91" s="193"/>
    </row>
    <row r="92" spans="2:76" ht="12.75" customHeight="1" x14ac:dyDescent="0.2">
      <c r="B92" s="12"/>
      <c r="C92" s="12"/>
      <c r="H92" s="64"/>
      <c r="I92" s="64"/>
      <c r="J92" s="64"/>
      <c r="K92" s="163"/>
      <c r="L92" s="163"/>
      <c r="M92" s="163"/>
      <c r="W92" s="56"/>
      <c r="Z92" s="55"/>
      <c r="AA92" s="55"/>
      <c r="AB92" s="193"/>
      <c r="AC92" s="262"/>
      <c r="AD92" s="587"/>
      <c r="AE92" s="587"/>
      <c r="AF92" s="587"/>
      <c r="AG92" s="193"/>
      <c r="AH92" s="193"/>
      <c r="AI92" s="193"/>
      <c r="AJ92" s="193"/>
      <c r="AK92" s="263"/>
      <c r="AL92" s="263"/>
      <c r="AM92" s="263"/>
      <c r="AN92" s="263"/>
      <c r="AO92" s="187"/>
      <c r="AP92" s="187"/>
      <c r="AQ92" s="187"/>
      <c r="AR92" s="187"/>
      <c r="AS92" s="187"/>
      <c r="AT92" s="187"/>
      <c r="AU92" s="187"/>
      <c r="AV92" s="187"/>
      <c r="AW92" s="187"/>
      <c r="AX92" s="187"/>
      <c r="AY92" s="187"/>
      <c r="AZ92" s="187"/>
      <c r="BA92" s="187"/>
      <c r="BB92" s="187"/>
      <c r="BC92" s="187"/>
      <c r="BD92" s="187"/>
      <c r="BE92" s="187"/>
      <c r="BF92" s="187"/>
      <c r="BG92" s="187"/>
      <c r="BH92" s="187"/>
      <c r="BI92" s="187"/>
      <c r="BJ92" s="187"/>
      <c r="BK92" s="187"/>
      <c r="BL92" s="187"/>
      <c r="BM92" s="187"/>
      <c r="BN92" s="187"/>
      <c r="BO92" s="187"/>
      <c r="BP92" s="187"/>
      <c r="BQ92" s="187"/>
      <c r="BR92" s="193"/>
      <c r="BS92" s="262"/>
      <c r="BT92" s="587"/>
      <c r="BU92" s="587"/>
      <c r="BV92" s="587"/>
      <c r="BW92" s="193"/>
      <c r="BX92" s="193"/>
    </row>
    <row r="93" spans="2:76" ht="12.75" customHeight="1" x14ac:dyDescent="0.2">
      <c r="B93" s="12"/>
      <c r="C93" s="12"/>
      <c r="H93" s="64"/>
      <c r="I93" s="64"/>
      <c r="J93" s="64"/>
      <c r="K93" s="163"/>
      <c r="L93" s="163"/>
      <c r="M93" s="163"/>
      <c r="W93" s="56"/>
      <c r="Z93" s="55"/>
      <c r="AA93" s="55"/>
      <c r="AB93" s="193"/>
      <c r="AC93" s="262"/>
      <c r="AD93" s="587"/>
      <c r="AE93" s="587"/>
      <c r="AF93" s="587"/>
      <c r="AG93" s="193"/>
      <c r="AH93" s="193"/>
      <c r="AI93" s="193"/>
      <c r="AJ93" s="193"/>
      <c r="AK93" s="263"/>
      <c r="AL93" s="263"/>
      <c r="AM93" s="263"/>
      <c r="AN93" s="263"/>
      <c r="AO93" s="187"/>
      <c r="AP93" s="187"/>
      <c r="AQ93" s="187"/>
      <c r="AR93" s="187"/>
      <c r="AS93" s="187"/>
      <c r="AT93" s="187"/>
      <c r="AU93" s="187"/>
      <c r="AV93" s="187"/>
      <c r="AW93" s="187"/>
      <c r="AX93" s="187"/>
      <c r="AY93" s="187"/>
      <c r="AZ93" s="187"/>
      <c r="BA93" s="187"/>
      <c r="BB93" s="187"/>
      <c r="BC93" s="187"/>
      <c r="BD93" s="187"/>
      <c r="BE93" s="187"/>
      <c r="BF93" s="187"/>
      <c r="BG93" s="187"/>
      <c r="BH93" s="187"/>
      <c r="BI93" s="187"/>
      <c r="BJ93" s="187"/>
      <c r="BK93" s="187"/>
      <c r="BL93" s="187"/>
      <c r="BM93" s="187"/>
      <c r="BN93" s="187"/>
      <c r="BO93" s="187"/>
      <c r="BP93" s="187"/>
      <c r="BQ93" s="187"/>
      <c r="BR93" s="193"/>
      <c r="BS93" s="262"/>
      <c r="BT93" s="587"/>
      <c r="BU93" s="587"/>
      <c r="BV93" s="587"/>
      <c r="BW93" s="193"/>
      <c r="BX93" s="193"/>
    </row>
    <row r="94" spans="2:76" ht="12.75" customHeight="1" x14ac:dyDescent="0.2">
      <c r="B94" s="12"/>
      <c r="C94" s="12"/>
      <c r="H94" s="64"/>
      <c r="I94" s="64"/>
      <c r="J94" s="64"/>
      <c r="K94" s="163"/>
      <c r="L94" s="163"/>
      <c r="M94" s="163"/>
      <c r="W94" s="55"/>
      <c r="X94" s="101"/>
      <c r="Y94" s="103"/>
      <c r="Z94" s="55"/>
      <c r="AA94" s="55"/>
      <c r="AC94" s="186"/>
      <c r="AJ94" s="50"/>
      <c r="AK94" s="35"/>
      <c r="AL94" s="35"/>
      <c r="AM94" s="35"/>
      <c r="AN94" s="35"/>
      <c r="AO94"/>
      <c r="AP94"/>
      <c r="AQ94"/>
      <c r="AR94"/>
      <c r="AS94"/>
      <c r="AT94"/>
      <c r="AU94"/>
      <c r="BR94" s="50"/>
      <c r="BS94" s="186"/>
      <c r="BT94" s="50"/>
      <c r="BU94" s="50"/>
      <c r="BV94" s="50"/>
      <c r="BW94" s="50"/>
      <c r="BX94" s="50"/>
    </row>
    <row r="95" spans="2:76" ht="12.75" customHeight="1" x14ac:dyDescent="0.2">
      <c r="B95" s="12"/>
      <c r="C95" s="12"/>
      <c r="H95" s="64"/>
      <c r="I95" s="64"/>
      <c r="J95" s="64"/>
      <c r="K95" s="163"/>
      <c r="L95" s="163"/>
      <c r="M95" s="163"/>
      <c r="W95" s="55"/>
      <c r="X95" s="101"/>
      <c r="Y95" s="103"/>
      <c r="Z95" s="55"/>
      <c r="AC95" s="186"/>
      <c r="AJ95" s="50"/>
      <c r="AK95" s="35"/>
      <c r="AL95" s="35"/>
      <c r="AM95" s="35"/>
      <c r="AN95" s="35"/>
      <c r="AO95"/>
      <c r="AP95"/>
      <c r="AQ95"/>
      <c r="AR95"/>
      <c r="AS95"/>
      <c r="AT95"/>
      <c r="AU95"/>
      <c r="BR95" s="50"/>
      <c r="BS95" s="186"/>
      <c r="BT95" s="50"/>
      <c r="BU95" s="50"/>
      <c r="BV95" s="50"/>
      <c r="BW95" s="50"/>
      <c r="BX95" s="50"/>
    </row>
    <row r="96" spans="2:76" ht="12.75" customHeight="1" x14ac:dyDescent="0.2">
      <c r="B96" s="12"/>
      <c r="C96" s="12"/>
      <c r="H96" s="64"/>
      <c r="I96" s="64"/>
      <c r="J96" s="64"/>
      <c r="K96" s="163"/>
      <c r="L96" s="163"/>
      <c r="M96" s="163"/>
      <c r="W96" s="55"/>
      <c r="X96" s="101"/>
      <c r="Y96" s="103"/>
      <c r="Z96" s="55"/>
      <c r="AC96" s="186"/>
      <c r="AJ96" s="50"/>
      <c r="AK96" s="35"/>
      <c r="AL96" s="35"/>
      <c r="AM96" s="35"/>
      <c r="AN96" s="35"/>
      <c r="AO96"/>
      <c r="AP96"/>
      <c r="AQ96"/>
      <c r="AR96"/>
      <c r="AS96"/>
      <c r="AT96"/>
      <c r="AU96"/>
      <c r="BR96" s="50"/>
      <c r="BS96" s="186"/>
      <c r="BT96" s="50"/>
      <c r="BU96" s="50"/>
      <c r="BV96" s="50"/>
      <c r="BW96" s="50"/>
      <c r="BX96" s="50"/>
    </row>
    <row r="97" spans="2:76" ht="12.75" customHeight="1" x14ac:dyDescent="0.2">
      <c r="B97" s="12"/>
      <c r="C97" s="12"/>
      <c r="H97" s="64"/>
      <c r="I97" s="64"/>
      <c r="J97" s="64"/>
      <c r="K97" s="163"/>
      <c r="L97" s="163"/>
      <c r="M97" s="163"/>
      <c r="W97" s="55"/>
      <c r="X97" s="101"/>
      <c r="Y97" s="103"/>
      <c r="Z97" s="55"/>
      <c r="AC97" s="186"/>
      <c r="AD97" s="171"/>
      <c r="AE97" s="171"/>
      <c r="AF97" s="171"/>
      <c r="AJ97" s="50"/>
      <c r="AK97" s="35"/>
      <c r="AL97" s="35"/>
      <c r="AM97" s="35"/>
      <c r="AN97" s="35"/>
      <c r="AO97"/>
      <c r="AP97"/>
      <c r="AQ97"/>
      <c r="AR97"/>
      <c r="AS97"/>
      <c r="AT97"/>
      <c r="AU97"/>
      <c r="BR97" s="50"/>
      <c r="BS97" s="186"/>
      <c r="BT97" s="171"/>
      <c r="BU97" s="171"/>
      <c r="BV97" s="171"/>
      <c r="BW97" s="50"/>
      <c r="BX97" s="50"/>
    </row>
    <row r="98" spans="2:76" ht="12.75" customHeight="1" x14ac:dyDescent="0.2">
      <c r="B98" s="12"/>
      <c r="C98" s="12"/>
      <c r="H98" s="64"/>
      <c r="I98" s="64"/>
      <c r="J98" s="64"/>
      <c r="K98" s="163"/>
      <c r="L98" s="163"/>
      <c r="M98" s="163"/>
      <c r="W98" s="55"/>
      <c r="X98" s="101"/>
      <c r="Y98" s="103"/>
      <c r="Z98" s="55"/>
      <c r="AB98" s="193"/>
      <c r="AC98" s="262"/>
      <c r="AD98" s="587"/>
      <c r="AE98" s="587"/>
      <c r="AF98" s="587"/>
      <c r="AG98" s="193"/>
      <c r="AH98" s="193"/>
      <c r="AI98" s="193"/>
      <c r="AJ98" s="193"/>
      <c r="AK98" s="263"/>
      <c r="AL98" s="263"/>
      <c r="AM98" s="263"/>
      <c r="AN98" s="263"/>
      <c r="AO98" s="187"/>
      <c r="AP98" s="187"/>
      <c r="AQ98" s="187"/>
      <c r="AR98" s="187"/>
      <c r="AS98" s="187"/>
      <c r="AT98" s="187"/>
      <c r="AU98" s="187"/>
      <c r="AV98" s="187"/>
      <c r="AW98" s="187"/>
      <c r="AX98" s="187"/>
      <c r="AY98" s="187"/>
      <c r="AZ98" s="187"/>
      <c r="BA98" s="187"/>
      <c r="BB98" s="187"/>
      <c r="BC98" s="187"/>
      <c r="BD98" s="187"/>
      <c r="BE98" s="187"/>
      <c r="BF98" s="187"/>
      <c r="BG98" s="187"/>
      <c r="BH98" s="187"/>
      <c r="BI98" s="187"/>
      <c r="BJ98" s="187"/>
      <c r="BK98" s="187"/>
      <c r="BL98" s="187"/>
      <c r="BM98" s="187"/>
      <c r="BN98" s="187"/>
      <c r="BO98" s="187"/>
      <c r="BP98" s="187"/>
      <c r="BQ98" s="187"/>
      <c r="BR98" s="193"/>
      <c r="BS98" s="262"/>
      <c r="BT98" s="587"/>
      <c r="BU98" s="587"/>
      <c r="BV98" s="587"/>
      <c r="BW98" s="193"/>
      <c r="BX98" s="193"/>
    </row>
    <row r="99" spans="2:76" ht="12.75" customHeight="1" x14ac:dyDescent="0.2">
      <c r="B99" s="12"/>
      <c r="C99" s="12"/>
      <c r="H99" s="64"/>
      <c r="I99" s="64"/>
      <c r="J99" s="64"/>
      <c r="K99" s="163"/>
      <c r="L99" s="163"/>
      <c r="M99" s="163"/>
      <c r="W99" s="55"/>
      <c r="X99" s="101"/>
      <c r="Y99" s="103"/>
      <c r="Z99" s="55"/>
      <c r="AB99" s="193"/>
      <c r="AC99" s="262"/>
      <c r="AD99" s="587"/>
      <c r="AE99" s="587"/>
      <c r="AF99" s="587"/>
      <c r="AG99" s="193"/>
      <c r="AH99" s="193"/>
      <c r="AI99" s="193"/>
      <c r="AJ99" s="193"/>
      <c r="AK99" s="263"/>
      <c r="AL99" s="263"/>
      <c r="AM99" s="263"/>
      <c r="AN99" s="263"/>
      <c r="AO99" s="187"/>
      <c r="AP99" s="187"/>
      <c r="AQ99" s="187"/>
      <c r="AR99" s="187"/>
      <c r="AS99" s="187"/>
      <c r="AT99" s="187"/>
      <c r="AU99" s="187"/>
      <c r="AV99" s="187"/>
      <c r="AW99" s="187"/>
      <c r="AX99" s="187"/>
      <c r="AY99" s="187"/>
      <c r="AZ99" s="187"/>
      <c r="BA99" s="187"/>
      <c r="BB99" s="187"/>
      <c r="BC99" s="187"/>
      <c r="BD99" s="187"/>
      <c r="BE99" s="187"/>
      <c r="BF99" s="187"/>
      <c r="BG99" s="187"/>
      <c r="BH99" s="187"/>
      <c r="BI99" s="187"/>
      <c r="BJ99" s="187"/>
      <c r="BK99" s="187"/>
      <c r="BL99" s="187"/>
      <c r="BM99" s="187"/>
      <c r="BN99" s="187"/>
      <c r="BO99" s="187"/>
      <c r="BP99" s="187"/>
      <c r="BQ99" s="187"/>
      <c r="BR99" s="193"/>
      <c r="BS99" s="262"/>
      <c r="BT99" s="587"/>
      <c r="BU99" s="587"/>
      <c r="BV99" s="587"/>
      <c r="BW99" s="193"/>
      <c r="BX99" s="193"/>
    </row>
    <row r="100" spans="2:76" ht="12.75" customHeight="1" x14ac:dyDescent="0.2">
      <c r="B100" s="12"/>
      <c r="C100" s="12"/>
      <c r="H100" s="64"/>
      <c r="I100" s="64"/>
      <c r="J100" s="64"/>
      <c r="K100" s="163"/>
      <c r="L100" s="163"/>
      <c r="M100" s="163"/>
      <c r="W100" s="55"/>
      <c r="X100" s="101"/>
      <c r="Y100" s="103"/>
      <c r="Z100" s="55"/>
      <c r="AB100" s="193"/>
      <c r="AC100" s="262"/>
      <c r="AD100" s="587"/>
      <c r="AE100" s="587"/>
      <c r="AF100" s="587"/>
      <c r="AG100" s="193"/>
      <c r="AH100" s="193"/>
      <c r="AI100" s="193"/>
      <c r="AJ100" s="193"/>
      <c r="AK100" s="263"/>
      <c r="AL100" s="263"/>
      <c r="AM100" s="263"/>
      <c r="AN100" s="263"/>
      <c r="AO100" s="187"/>
      <c r="AP100" s="187"/>
      <c r="AQ100" s="187"/>
      <c r="AR100" s="187"/>
      <c r="AS100" s="187"/>
      <c r="AT100" s="187"/>
      <c r="AU100" s="187"/>
      <c r="AV100" s="187"/>
      <c r="AW100" s="187"/>
      <c r="AX100" s="187"/>
      <c r="AY100" s="187"/>
      <c r="AZ100" s="187"/>
      <c r="BA100" s="187"/>
      <c r="BB100" s="187"/>
      <c r="BC100" s="187"/>
      <c r="BD100" s="187"/>
      <c r="BE100" s="187"/>
      <c r="BF100" s="187"/>
      <c r="BG100" s="187"/>
      <c r="BH100" s="187"/>
      <c r="BI100" s="187"/>
      <c r="BJ100" s="187"/>
      <c r="BK100" s="187"/>
      <c r="BL100" s="187"/>
      <c r="BM100" s="187"/>
      <c r="BN100" s="187"/>
      <c r="BO100" s="187"/>
      <c r="BP100" s="187"/>
      <c r="BQ100" s="187"/>
      <c r="BR100" s="193"/>
      <c r="BS100" s="262"/>
      <c r="BT100" s="587"/>
      <c r="BU100" s="587"/>
      <c r="BV100" s="587"/>
      <c r="BW100" s="193"/>
      <c r="BX100" s="193"/>
    </row>
    <row r="101" spans="2:76" ht="12.75" customHeight="1" x14ac:dyDescent="0.2">
      <c r="B101" s="12"/>
      <c r="C101" s="12"/>
      <c r="H101" s="64"/>
      <c r="I101" s="64"/>
      <c r="J101" s="64"/>
      <c r="K101" s="163"/>
      <c r="L101" s="163"/>
      <c r="M101" s="163"/>
      <c r="W101" s="55"/>
      <c r="X101" s="101"/>
      <c r="Y101" s="103"/>
      <c r="Z101" s="55"/>
      <c r="AA101" s="55"/>
      <c r="AB101" s="193"/>
      <c r="AC101" s="262"/>
      <c r="AD101" s="587"/>
      <c r="AE101" s="587"/>
      <c r="AF101" s="587"/>
      <c r="AG101" s="193"/>
      <c r="AH101" s="193"/>
      <c r="AI101" s="193"/>
      <c r="AJ101" s="193"/>
      <c r="AK101" s="263"/>
      <c r="AL101" s="263"/>
      <c r="AM101" s="263"/>
      <c r="AN101" s="263"/>
      <c r="AO101" s="187"/>
      <c r="AP101" s="187"/>
      <c r="AQ101" s="187"/>
      <c r="AR101" s="187"/>
      <c r="AS101" s="187"/>
      <c r="AT101" s="187"/>
      <c r="AU101" s="187"/>
      <c r="AV101" s="187"/>
      <c r="AW101" s="187"/>
      <c r="AX101" s="187"/>
      <c r="AY101" s="187"/>
      <c r="AZ101" s="187"/>
      <c r="BA101" s="187"/>
      <c r="BB101" s="187"/>
      <c r="BC101" s="187"/>
      <c r="BD101" s="187"/>
      <c r="BE101" s="187"/>
      <c r="BF101" s="187"/>
      <c r="BG101" s="187"/>
      <c r="BH101" s="187"/>
      <c r="BI101" s="187"/>
      <c r="BJ101" s="187"/>
      <c r="BK101" s="187"/>
      <c r="BL101" s="187"/>
      <c r="BM101" s="187"/>
      <c r="BN101" s="187"/>
      <c r="BO101" s="187"/>
      <c r="BP101" s="187"/>
      <c r="BQ101" s="187"/>
      <c r="BR101" s="193"/>
      <c r="BS101" s="262"/>
      <c r="BT101" s="587"/>
      <c r="BU101" s="587"/>
      <c r="BV101" s="587"/>
      <c r="BW101" s="193"/>
      <c r="BX101" s="193"/>
    </row>
    <row r="102" spans="2:76" ht="12.75" customHeight="1" x14ac:dyDescent="0.2">
      <c r="B102" s="12"/>
      <c r="C102" s="12"/>
      <c r="H102" s="64"/>
      <c r="I102" s="64"/>
      <c r="J102" s="64"/>
      <c r="K102" s="163"/>
      <c r="L102" s="163"/>
      <c r="M102" s="163"/>
      <c r="W102" s="55"/>
      <c r="X102" s="101"/>
      <c r="Y102" s="103"/>
      <c r="Z102" s="55"/>
      <c r="AA102" s="55"/>
      <c r="AC102" s="186"/>
      <c r="AJ102" s="50"/>
      <c r="AK102" s="35"/>
      <c r="AL102" s="35"/>
      <c r="AM102" s="35"/>
      <c r="AN102" s="35"/>
      <c r="AO102"/>
      <c r="AP102"/>
      <c r="AQ102"/>
      <c r="AR102"/>
      <c r="AS102"/>
      <c r="AT102"/>
      <c r="AU102"/>
      <c r="BR102" s="50"/>
      <c r="BS102" s="186"/>
      <c r="BT102" s="50"/>
      <c r="BU102" s="50"/>
      <c r="BV102" s="50"/>
      <c r="BW102" s="50"/>
      <c r="BX102" s="50"/>
    </row>
    <row r="103" spans="2:76" ht="12.75" customHeight="1" x14ac:dyDescent="0.2">
      <c r="B103" s="12"/>
      <c r="C103" s="12"/>
      <c r="H103" s="64"/>
      <c r="I103" s="64"/>
      <c r="J103" s="64"/>
      <c r="K103" s="163"/>
      <c r="L103" s="163"/>
      <c r="M103" s="163"/>
      <c r="W103" s="55"/>
      <c r="X103" s="101"/>
      <c r="Y103" s="103"/>
      <c r="Z103" s="55"/>
      <c r="AA103" s="55"/>
      <c r="AC103" s="186"/>
      <c r="AJ103" s="50"/>
      <c r="AK103" s="35"/>
      <c r="AL103" s="35"/>
      <c r="AM103" s="35"/>
      <c r="AN103" s="35"/>
      <c r="AO103"/>
      <c r="AP103"/>
      <c r="AQ103"/>
      <c r="AR103"/>
      <c r="AS103"/>
      <c r="AT103"/>
      <c r="AU103"/>
      <c r="BR103" s="50"/>
      <c r="BS103" s="186"/>
      <c r="BT103" s="50"/>
      <c r="BU103" s="50"/>
      <c r="BV103" s="50"/>
      <c r="BW103" s="50"/>
      <c r="BX103" s="50"/>
    </row>
    <row r="104" spans="2:76" ht="12.75" customHeight="1" x14ac:dyDescent="0.2">
      <c r="B104" s="12"/>
      <c r="C104" s="12"/>
      <c r="H104" s="64"/>
      <c r="I104" s="64"/>
      <c r="J104" s="64"/>
      <c r="K104" s="163"/>
      <c r="L104" s="163"/>
      <c r="M104" s="163"/>
      <c r="W104" s="55"/>
      <c r="X104" s="101"/>
      <c r="Y104" s="103"/>
      <c r="Z104" s="55"/>
      <c r="AA104" s="55"/>
      <c r="AC104" s="186"/>
      <c r="AJ104" s="50"/>
      <c r="AK104" s="35"/>
      <c r="AL104" s="35"/>
      <c r="AM104" s="35"/>
      <c r="AN104" s="35"/>
      <c r="AO104"/>
      <c r="AP104"/>
      <c r="AQ104"/>
      <c r="AR104"/>
      <c r="AS104"/>
      <c r="AT104"/>
      <c r="AU104"/>
      <c r="BR104" s="50"/>
      <c r="BS104" s="186"/>
      <c r="BT104" s="50"/>
      <c r="BU104" s="50"/>
      <c r="BV104" s="50"/>
      <c r="BW104" s="50"/>
      <c r="BX104" s="50"/>
    </row>
    <row r="105" spans="2:76" ht="12.75" customHeight="1" x14ac:dyDescent="0.2">
      <c r="B105" s="12"/>
      <c r="C105" s="12"/>
      <c r="H105" s="64"/>
      <c r="I105" s="64"/>
      <c r="J105" s="64"/>
      <c r="K105" s="163"/>
      <c r="L105" s="163"/>
      <c r="M105" s="163"/>
      <c r="W105" s="55"/>
      <c r="X105" s="101"/>
      <c r="Y105" s="103"/>
      <c r="Z105" s="55"/>
      <c r="AA105" s="55"/>
      <c r="AC105" s="186"/>
      <c r="AD105" s="171"/>
      <c r="AE105" s="171"/>
      <c r="AF105" s="171"/>
      <c r="AJ105" s="50"/>
      <c r="AK105" s="35"/>
      <c r="AL105" s="35"/>
      <c r="AM105" s="35"/>
      <c r="AN105" s="35"/>
      <c r="AO105"/>
      <c r="AP105"/>
      <c r="AQ105"/>
      <c r="AR105"/>
      <c r="AS105"/>
      <c r="AT105"/>
      <c r="AU105"/>
      <c r="BR105" s="50"/>
      <c r="BS105" s="186"/>
      <c r="BT105" s="171"/>
      <c r="BU105" s="171"/>
      <c r="BV105" s="171"/>
      <c r="BW105" s="50"/>
      <c r="BX105" s="50"/>
    </row>
    <row r="106" spans="2:76" ht="12.75" customHeight="1" x14ac:dyDescent="0.2">
      <c r="B106" s="12"/>
      <c r="C106" s="12"/>
      <c r="H106" s="64"/>
      <c r="I106" s="64"/>
      <c r="J106" s="64"/>
      <c r="K106" s="163"/>
      <c r="L106" s="163"/>
      <c r="M106" s="163"/>
      <c r="W106" s="55"/>
      <c r="X106" s="101"/>
      <c r="Y106" s="103"/>
      <c r="Z106" s="55"/>
      <c r="AA106" s="55"/>
      <c r="AB106" s="193"/>
      <c r="AC106" s="262"/>
      <c r="AD106" s="587"/>
      <c r="AE106" s="587"/>
      <c r="AF106" s="587"/>
      <c r="AG106" s="193"/>
      <c r="AH106" s="193"/>
      <c r="AI106" s="193"/>
      <c r="AJ106" s="193"/>
      <c r="AK106" s="263"/>
      <c r="AL106" s="263"/>
      <c r="AM106" s="263"/>
      <c r="AN106" s="263"/>
      <c r="AO106" s="187"/>
      <c r="AP106" s="187"/>
      <c r="AQ106" s="187"/>
      <c r="AR106" s="187"/>
      <c r="AS106" s="187"/>
      <c r="AT106" s="187"/>
      <c r="AU106" s="187"/>
      <c r="AV106" s="187"/>
      <c r="AW106" s="187"/>
      <c r="AX106" s="187"/>
      <c r="AY106" s="187"/>
      <c r="AZ106" s="187"/>
      <c r="BA106" s="187"/>
      <c r="BB106" s="187"/>
      <c r="BC106" s="187"/>
      <c r="BD106" s="187"/>
      <c r="BE106" s="187"/>
      <c r="BF106" s="187"/>
      <c r="BG106" s="187"/>
      <c r="BH106" s="187"/>
      <c r="BI106" s="187"/>
      <c r="BJ106" s="187"/>
      <c r="BK106" s="187"/>
      <c r="BL106" s="187"/>
      <c r="BM106" s="187"/>
      <c r="BN106" s="187"/>
      <c r="BO106" s="187"/>
      <c r="BP106" s="187"/>
      <c r="BQ106" s="187"/>
      <c r="BR106" s="193"/>
      <c r="BS106" s="262"/>
      <c r="BT106" s="587"/>
      <c r="BU106" s="587"/>
      <c r="BV106" s="587"/>
      <c r="BW106" s="193"/>
      <c r="BX106" s="193"/>
    </row>
    <row r="107" spans="2:76" ht="12.75" customHeight="1" x14ac:dyDescent="0.2">
      <c r="B107" s="12"/>
      <c r="C107" s="12"/>
      <c r="H107" s="64"/>
      <c r="I107" s="64"/>
      <c r="J107" s="64"/>
      <c r="K107" s="163"/>
      <c r="L107" s="163"/>
      <c r="M107" s="163"/>
      <c r="W107" s="55"/>
      <c r="X107" s="101"/>
      <c r="Y107" s="103"/>
      <c r="Z107" s="55"/>
      <c r="AA107" s="55"/>
      <c r="AB107" s="193"/>
      <c r="AC107" s="262"/>
      <c r="AD107" s="587"/>
      <c r="AE107" s="587"/>
      <c r="AF107" s="587"/>
      <c r="AG107" s="193"/>
      <c r="AH107" s="193"/>
      <c r="AI107" s="193"/>
      <c r="AJ107" s="193"/>
      <c r="AK107" s="263"/>
      <c r="AL107" s="263"/>
      <c r="AM107" s="263"/>
      <c r="AN107" s="263"/>
      <c r="AO107" s="187"/>
      <c r="AP107" s="187"/>
      <c r="AQ107" s="187"/>
      <c r="AR107" s="187"/>
      <c r="AS107" s="187"/>
      <c r="AT107" s="187"/>
      <c r="AU107" s="187"/>
      <c r="AV107" s="187"/>
      <c r="AW107" s="187"/>
      <c r="AX107" s="187"/>
      <c r="AY107" s="187"/>
      <c r="AZ107" s="187"/>
      <c r="BA107" s="187"/>
      <c r="BB107" s="187"/>
      <c r="BC107" s="187"/>
      <c r="BD107" s="187"/>
      <c r="BE107" s="187"/>
      <c r="BF107" s="187"/>
      <c r="BG107" s="187"/>
      <c r="BH107" s="187"/>
      <c r="BI107" s="187"/>
      <c r="BJ107" s="187"/>
      <c r="BK107" s="187"/>
      <c r="BL107" s="187"/>
      <c r="BM107" s="187"/>
      <c r="BN107" s="187"/>
      <c r="BO107" s="187"/>
      <c r="BP107" s="187"/>
      <c r="BQ107" s="187"/>
      <c r="BR107" s="193"/>
      <c r="BS107" s="262"/>
      <c r="BT107" s="587"/>
      <c r="BU107" s="587"/>
      <c r="BV107" s="587"/>
      <c r="BW107" s="193"/>
      <c r="BX107" s="193"/>
    </row>
    <row r="108" spans="2:76" ht="12.75" customHeight="1" x14ac:dyDescent="0.2">
      <c r="B108" s="12"/>
      <c r="C108" s="12"/>
      <c r="H108" s="64"/>
      <c r="I108" s="64"/>
      <c r="J108" s="64"/>
      <c r="K108" s="163"/>
      <c r="L108" s="163"/>
      <c r="M108" s="163"/>
      <c r="W108" s="55"/>
      <c r="X108" s="101"/>
      <c r="Y108" s="103"/>
      <c r="Z108" s="55"/>
      <c r="AA108" s="55"/>
      <c r="AB108" s="193"/>
      <c r="AC108" s="262"/>
      <c r="AD108" s="587"/>
      <c r="AE108" s="587"/>
      <c r="AF108" s="587"/>
      <c r="AG108" s="193"/>
      <c r="AH108" s="193"/>
      <c r="AI108" s="193"/>
      <c r="AJ108" s="193"/>
      <c r="AK108" s="263"/>
      <c r="AL108" s="263"/>
      <c r="AM108" s="263"/>
      <c r="AN108" s="263"/>
      <c r="AO108" s="187"/>
      <c r="AP108" s="187"/>
      <c r="AQ108" s="187"/>
      <c r="AR108" s="187"/>
      <c r="AS108" s="187"/>
      <c r="AT108" s="187"/>
      <c r="AU108" s="187"/>
      <c r="AV108" s="187"/>
      <c r="AW108" s="187"/>
      <c r="AX108" s="187"/>
      <c r="AY108" s="187"/>
      <c r="AZ108" s="187"/>
      <c r="BA108" s="187"/>
      <c r="BB108" s="187"/>
      <c r="BC108" s="187"/>
      <c r="BD108" s="187"/>
      <c r="BE108" s="187"/>
      <c r="BF108" s="187"/>
      <c r="BG108" s="187"/>
      <c r="BH108" s="187"/>
      <c r="BI108" s="187"/>
      <c r="BJ108" s="187"/>
      <c r="BK108" s="187"/>
      <c r="BL108" s="187"/>
      <c r="BM108" s="187"/>
      <c r="BN108" s="187"/>
      <c r="BO108" s="187"/>
      <c r="BP108" s="187"/>
      <c r="BQ108" s="187"/>
      <c r="BR108" s="193"/>
      <c r="BS108" s="262"/>
      <c r="BT108" s="587"/>
      <c r="BU108" s="587"/>
      <c r="BV108" s="587"/>
      <c r="BW108" s="193"/>
      <c r="BX108" s="193"/>
    </row>
    <row r="109" spans="2:76" ht="12.75" customHeight="1" x14ac:dyDescent="0.2">
      <c r="B109" s="12"/>
      <c r="C109" s="12"/>
      <c r="H109" s="64"/>
      <c r="I109" s="64"/>
      <c r="J109" s="64"/>
      <c r="K109" s="163"/>
      <c r="L109" s="163"/>
      <c r="M109" s="163"/>
      <c r="W109" s="55"/>
      <c r="X109" s="101"/>
      <c r="Y109" s="103"/>
      <c r="Z109" s="55"/>
      <c r="AA109" s="55"/>
      <c r="AB109" s="193"/>
      <c r="AC109" s="262"/>
      <c r="AD109" s="587"/>
      <c r="AE109" s="587"/>
      <c r="AF109" s="587"/>
      <c r="AG109" s="193"/>
      <c r="AH109" s="193"/>
      <c r="AI109" s="193"/>
      <c r="AJ109" s="193"/>
      <c r="AK109" s="263"/>
      <c r="AL109" s="263"/>
      <c r="AM109" s="263"/>
      <c r="AN109" s="263"/>
      <c r="AO109" s="187"/>
      <c r="AP109" s="187"/>
      <c r="AQ109" s="187"/>
      <c r="AR109" s="187"/>
      <c r="AS109" s="187"/>
      <c r="AT109" s="187"/>
      <c r="AU109" s="187"/>
      <c r="AV109" s="187"/>
      <c r="AW109" s="187"/>
      <c r="AX109" s="187"/>
      <c r="AY109" s="187"/>
      <c r="AZ109" s="187"/>
      <c r="BA109" s="187"/>
      <c r="BB109" s="187"/>
      <c r="BC109" s="187"/>
      <c r="BD109" s="187"/>
      <c r="BE109" s="187"/>
      <c r="BF109" s="187"/>
      <c r="BG109" s="187"/>
      <c r="BH109" s="187"/>
      <c r="BI109" s="187"/>
      <c r="BJ109" s="187"/>
      <c r="BK109" s="187"/>
      <c r="BL109" s="187"/>
      <c r="BM109" s="187"/>
      <c r="BN109" s="187"/>
      <c r="BO109" s="187"/>
      <c r="BP109" s="187"/>
      <c r="BQ109" s="187"/>
      <c r="BR109" s="193"/>
      <c r="BS109" s="262"/>
      <c r="BT109" s="587"/>
      <c r="BU109" s="587"/>
      <c r="BV109" s="587"/>
      <c r="BW109" s="193"/>
      <c r="BX109" s="193"/>
    </row>
    <row r="110" spans="2:76" ht="12.75" customHeight="1" x14ac:dyDescent="0.2">
      <c r="B110" s="12"/>
      <c r="C110" s="12"/>
      <c r="H110" s="64"/>
      <c r="I110" s="64"/>
      <c r="J110" s="64"/>
      <c r="K110" s="163"/>
      <c r="L110" s="163"/>
      <c r="M110" s="163"/>
      <c r="W110" s="55"/>
      <c r="X110" s="101"/>
      <c r="Y110" s="103"/>
      <c r="Z110" s="55"/>
      <c r="AA110" s="55"/>
      <c r="AC110" s="186"/>
      <c r="AJ110" s="50"/>
      <c r="AK110" s="35"/>
      <c r="AL110" s="35"/>
      <c r="AM110" s="35"/>
      <c r="AN110" s="35"/>
      <c r="AO110"/>
      <c r="AP110"/>
      <c r="AQ110"/>
      <c r="AR110"/>
      <c r="AS110"/>
      <c r="AT110"/>
      <c r="AU110"/>
      <c r="BR110" s="50"/>
      <c r="BS110" s="186"/>
      <c r="BT110" s="50"/>
      <c r="BU110" s="50"/>
      <c r="BV110" s="50"/>
      <c r="BW110" s="50"/>
      <c r="BX110" s="50"/>
    </row>
    <row r="111" spans="2:76" ht="12.75" customHeight="1" x14ac:dyDescent="0.2">
      <c r="B111" s="12"/>
      <c r="C111" s="12"/>
      <c r="H111" s="64"/>
      <c r="I111" s="64"/>
      <c r="J111" s="64"/>
      <c r="K111" s="163"/>
      <c r="L111" s="163"/>
      <c r="M111" s="163"/>
      <c r="W111" s="55"/>
      <c r="X111" s="101"/>
      <c r="Y111" s="103"/>
      <c r="Z111" s="55"/>
      <c r="AA111" s="55"/>
      <c r="AC111" s="186"/>
      <c r="AJ111" s="50"/>
      <c r="AK111" s="35"/>
      <c r="AL111" s="35"/>
      <c r="AM111" s="35"/>
      <c r="AN111" s="35"/>
      <c r="AO111"/>
      <c r="AP111"/>
      <c r="AQ111"/>
      <c r="AR111"/>
      <c r="AS111"/>
      <c r="AT111"/>
      <c r="AU111"/>
      <c r="BR111" s="50"/>
      <c r="BS111" s="186"/>
      <c r="BT111" s="50"/>
      <c r="BU111" s="50"/>
      <c r="BV111" s="50"/>
      <c r="BW111" s="50"/>
      <c r="BX111" s="50"/>
    </row>
    <row r="112" spans="2:76" ht="12.75" customHeight="1" x14ac:dyDescent="0.2">
      <c r="B112" s="12"/>
      <c r="C112" s="12"/>
      <c r="H112" s="64"/>
      <c r="I112" s="64"/>
      <c r="J112" s="64"/>
      <c r="K112" s="163"/>
      <c r="L112" s="163"/>
      <c r="M112" s="163"/>
      <c r="W112" s="55"/>
      <c r="X112" s="101"/>
      <c r="Y112" s="103"/>
      <c r="Z112" s="55"/>
      <c r="AA112" s="55"/>
      <c r="AC112" s="186"/>
      <c r="AJ112" s="50"/>
      <c r="AK112" s="35"/>
      <c r="AL112" s="35"/>
      <c r="AM112" s="35"/>
      <c r="AN112" s="35"/>
      <c r="AO112"/>
      <c r="AP112"/>
      <c r="AQ112"/>
      <c r="AR112"/>
      <c r="AS112"/>
      <c r="AT112"/>
      <c r="AU112"/>
      <c r="BR112" s="50"/>
      <c r="BS112" s="186"/>
      <c r="BT112" s="50"/>
      <c r="BU112" s="50"/>
      <c r="BV112" s="50"/>
      <c r="BW112" s="50"/>
      <c r="BX112" s="50"/>
    </row>
    <row r="113" spans="2:76" ht="12.75" customHeight="1" x14ac:dyDescent="0.2">
      <c r="B113" s="12"/>
      <c r="C113" s="12"/>
      <c r="H113" s="64"/>
      <c r="I113" s="64"/>
      <c r="J113" s="64"/>
      <c r="K113" s="163"/>
      <c r="L113" s="163"/>
      <c r="M113" s="163"/>
      <c r="W113" s="55"/>
      <c r="X113" s="101"/>
      <c r="Y113" s="103"/>
      <c r="Z113" s="55"/>
      <c r="AA113" s="55"/>
      <c r="AC113" s="186"/>
      <c r="AD113" s="171"/>
      <c r="AE113" s="171"/>
      <c r="AF113" s="171"/>
      <c r="AJ113" s="50"/>
      <c r="AK113" s="35"/>
      <c r="AL113" s="35"/>
      <c r="AM113" s="35"/>
      <c r="AN113" s="35"/>
      <c r="AO113"/>
      <c r="AP113"/>
      <c r="AQ113"/>
      <c r="AR113"/>
      <c r="AS113"/>
      <c r="AT113"/>
      <c r="AU113"/>
      <c r="BR113" s="50"/>
      <c r="BS113" s="186"/>
      <c r="BT113" s="171"/>
      <c r="BU113" s="171"/>
      <c r="BV113" s="171"/>
      <c r="BW113" s="50"/>
      <c r="BX113" s="50"/>
    </row>
    <row r="114" spans="2:76" ht="12.75" customHeight="1" x14ac:dyDescent="0.2">
      <c r="B114" s="12"/>
      <c r="C114" s="12"/>
      <c r="H114" s="64"/>
      <c r="I114" s="64"/>
      <c r="J114" s="64"/>
      <c r="K114" s="163"/>
      <c r="L114" s="163"/>
      <c r="M114" s="163"/>
      <c r="W114" s="55"/>
      <c r="X114" s="101"/>
      <c r="Y114" s="103"/>
      <c r="Z114" s="55"/>
      <c r="AA114" s="55"/>
      <c r="AB114" s="193"/>
      <c r="AC114" s="262"/>
      <c r="AD114" s="587"/>
      <c r="AE114" s="587"/>
      <c r="AF114" s="587"/>
      <c r="AG114" s="193"/>
      <c r="AH114" s="193"/>
      <c r="AI114" s="193"/>
      <c r="AJ114" s="193"/>
      <c r="AK114" s="263"/>
      <c r="AL114" s="263"/>
      <c r="AM114" s="263"/>
      <c r="AN114" s="263"/>
      <c r="AO114" s="187"/>
      <c r="AP114" s="187"/>
      <c r="AQ114" s="187"/>
      <c r="AR114" s="187"/>
      <c r="AS114" s="187"/>
      <c r="AT114" s="187"/>
      <c r="AU114" s="187"/>
      <c r="AV114" s="187"/>
      <c r="AW114" s="187"/>
      <c r="AX114" s="187"/>
      <c r="AY114" s="187"/>
      <c r="AZ114" s="187"/>
      <c r="BA114" s="187"/>
      <c r="BB114" s="187"/>
      <c r="BC114" s="187"/>
      <c r="BD114" s="187"/>
      <c r="BE114" s="187"/>
      <c r="BF114" s="187"/>
      <c r="BG114" s="187"/>
      <c r="BH114" s="187"/>
      <c r="BI114" s="187"/>
      <c r="BJ114" s="187"/>
      <c r="BK114" s="187"/>
      <c r="BL114" s="187"/>
      <c r="BM114" s="187"/>
      <c r="BN114" s="187"/>
      <c r="BO114" s="187"/>
      <c r="BP114" s="187"/>
      <c r="BQ114" s="187"/>
      <c r="BR114" s="193"/>
      <c r="BS114" s="262"/>
      <c r="BT114" s="587"/>
      <c r="BU114" s="587"/>
      <c r="BV114" s="587"/>
      <c r="BW114" s="193"/>
      <c r="BX114" s="193"/>
    </row>
    <row r="115" spans="2:76" ht="12.75" customHeight="1" x14ac:dyDescent="0.2">
      <c r="B115" s="12"/>
      <c r="C115" s="12"/>
      <c r="H115" s="64"/>
      <c r="I115" s="64"/>
      <c r="J115" s="64"/>
      <c r="K115" s="163"/>
      <c r="L115" s="163"/>
      <c r="M115" s="163"/>
      <c r="W115" s="55"/>
      <c r="X115" s="101"/>
      <c r="Y115" s="103"/>
      <c r="Z115" s="55"/>
      <c r="AA115" s="55"/>
      <c r="AB115" s="193"/>
      <c r="AC115" s="262"/>
      <c r="AD115" s="587"/>
      <c r="AE115" s="587"/>
      <c r="AF115" s="587"/>
      <c r="AG115" s="193"/>
      <c r="AH115" s="193"/>
      <c r="AI115" s="193"/>
      <c r="AJ115" s="193"/>
      <c r="AK115" s="263"/>
      <c r="AL115" s="263"/>
      <c r="AM115" s="263"/>
      <c r="AN115" s="263"/>
      <c r="AO115" s="187"/>
      <c r="AP115" s="187"/>
      <c r="AQ115" s="187"/>
      <c r="AR115" s="187"/>
      <c r="AS115" s="187"/>
      <c r="AT115" s="187"/>
      <c r="AU115" s="187"/>
      <c r="AV115" s="187"/>
      <c r="AW115" s="187"/>
      <c r="AX115" s="187"/>
      <c r="AY115" s="187"/>
      <c r="AZ115" s="187"/>
      <c r="BA115" s="187"/>
      <c r="BB115" s="187"/>
      <c r="BC115" s="187"/>
      <c r="BD115" s="187"/>
      <c r="BE115" s="187"/>
      <c r="BF115" s="187"/>
      <c r="BG115" s="187"/>
      <c r="BH115" s="187"/>
      <c r="BI115" s="187"/>
      <c r="BJ115" s="187"/>
      <c r="BK115" s="187"/>
      <c r="BL115" s="187"/>
      <c r="BM115" s="187"/>
      <c r="BN115" s="187"/>
      <c r="BO115" s="187"/>
      <c r="BP115" s="187"/>
      <c r="BQ115" s="187"/>
      <c r="BR115" s="193"/>
      <c r="BS115" s="262"/>
      <c r="BT115" s="587"/>
      <c r="BU115" s="587"/>
      <c r="BV115" s="587"/>
      <c r="BW115" s="193"/>
      <c r="BX115" s="193"/>
    </row>
    <row r="116" spans="2:76" ht="12.75" customHeight="1" x14ac:dyDescent="0.2">
      <c r="B116" s="12"/>
      <c r="C116" s="12"/>
      <c r="H116" s="64"/>
      <c r="I116" s="64"/>
      <c r="J116" s="64"/>
      <c r="K116" s="163"/>
      <c r="L116" s="163"/>
      <c r="M116" s="163"/>
      <c r="W116" s="35"/>
      <c r="X116" s="35"/>
      <c r="Y116" s="35"/>
      <c r="Z116" s="12"/>
      <c r="AA116" s="12"/>
      <c r="AB116" s="193"/>
      <c r="AC116" s="262"/>
      <c r="AD116" s="587"/>
      <c r="AE116" s="587"/>
      <c r="AF116" s="587"/>
      <c r="AG116" s="193"/>
      <c r="AH116" s="193"/>
      <c r="AI116" s="193"/>
      <c r="AJ116" s="193"/>
      <c r="AK116" s="263"/>
      <c r="AL116" s="263"/>
      <c r="AM116" s="263"/>
      <c r="AN116" s="263"/>
      <c r="AO116" s="187"/>
      <c r="AP116" s="187"/>
      <c r="AQ116" s="187"/>
      <c r="AR116" s="187"/>
      <c r="AS116" s="187"/>
      <c r="AT116" s="187"/>
      <c r="AU116" s="187"/>
      <c r="AV116" s="187"/>
      <c r="AW116" s="187"/>
      <c r="AX116" s="187"/>
      <c r="AY116" s="187"/>
      <c r="AZ116" s="187"/>
      <c r="BA116" s="187"/>
      <c r="BB116" s="187"/>
      <c r="BC116" s="187"/>
      <c r="BD116" s="187"/>
      <c r="BE116" s="187"/>
      <c r="BF116" s="187"/>
      <c r="BG116" s="187"/>
      <c r="BH116" s="187"/>
      <c r="BI116" s="187"/>
      <c r="BJ116" s="187"/>
      <c r="BK116" s="187"/>
      <c r="BL116" s="187"/>
      <c r="BM116" s="187"/>
      <c r="BN116" s="187"/>
      <c r="BO116" s="187"/>
      <c r="BP116" s="187"/>
      <c r="BQ116" s="187"/>
      <c r="BR116" s="193"/>
      <c r="BS116" s="262"/>
      <c r="BT116" s="587"/>
      <c r="BU116" s="587"/>
      <c r="BV116" s="587"/>
      <c r="BW116" s="193"/>
      <c r="BX116" s="193"/>
    </row>
    <row r="117" spans="2:76" ht="12.75" customHeight="1" x14ac:dyDescent="0.2">
      <c r="B117" s="12"/>
      <c r="C117" s="12"/>
      <c r="H117" s="64"/>
      <c r="I117" s="64"/>
      <c r="J117" s="64"/>
      <c r="K117" s="163"/>
      <c r="L117" s="163"/>
      <c r="M117" s="163"/>
      <c r="W117" s="56"/>
      <c r="X117" s="56"/>
      <c r="Y117" s="56"/>
      <c r="Z117" s="12"/>
      <c r="AA117" s="12"/>
      <c r="AB117" s="193"/>
      <c r="AC117" s="262"/>
      <c r="AD117" s="587"/>
      <c r="AE117" s="587"/>
      <c r="AF117" s="587"/>
      <c r="AG117" s="193"/>
      <c r="AH117" s="193"/>
      <c r="AI117" s="193"/>
      <c r="AJ117" s="193"/>
      <c r="AK117" s="263"/>
      <c r="AL117" s="263"/>
      <c r="AM117" s="263"/>
      <c r="AN117" s="263"/>
      <c r="AO117" s="187"/>
      <c r="AP117" s="187"/>
      <c r="AQ117" s="187"/>
      <c r="AR117" s="187"/>
      <c r="AS117" s="187"/>
      <c r="AT117" s="187"/>
      <c r="AU117" s="187"/>
      <c r="AV117" s="187"/>
      <c r="AW117" s="187"/>
      <c r="AX117" s="187"/>
      <c r="AY117" s="187"/>
      <c r="AZ117" s="187"/>
      <c r="BA117" s="187"/>
      <c r="BB117" s="187"/>
      <c r="BC117" s="187"/>
      <c r="BD117" s="187"/>
      <c r="BE117" s="187"/>
      <c r="BF117" s="187"/>
      <c r="BG117" s="187"/>
      <c r="BH117" s="187"/>
      <c r="BI117" s="187"/>
      <c r="BJ117" s="187"/>
      <c r="BK117" s="187"/>
      <c r="BL117" s="187"/>
      <c r="BM117" s="187"/>
      <c r="BN117" s="187"/>
      <c r="BO117" s="187"/>
      <c r="BP117" s="187"/>
      <c r="BQ117" s="187"/>
      <c r="BR117" s="193"/>
      <c r="BS117" s="262"/>
      <c r="BT117" s="587"/>
      <c r="BU117" s="587"/>
      <c r="BV117" s="587"/>
      <c r="BW117" s="193"/>
      <c r="BX117" s="193"/>
    </row>
    <row r="118" spans="2:76" ht="12.75" customHeight="1" x14ac:dyDescent="0.2">
      <c r="B118" s="12"/>
      <c r="C118" s="12"/>
      <c r="H118" s="64"/>
      <c r="I118" s="64"/>
      <c r="J118" s="64"/>
      <c r="K118" s="163"/>
      <c r="L118" s="163"/>
      <c r="M118" s="163"/>
      <c r="W118" s="56"/>
      <c r="X118" s="56"/>
      <c r="Y118" s="56"/>
      <c r="Z118" s="12"/>
      <c r="AA118" s="12"/>
      <c r="AC118" s="186"/>
      <c r="AJ118" s="50"/>
      <c r="AK118" s="35"/>
      <c r="AL118" s="35"/>
      <c r="AM118" s="35"/>
      <c r="AN118" s="35"/>
      <c r="AO118"/>
      <c r="AP118"/>
      <c r="AQ118"/>
      <c r="AR118"/>
      <c r="AS118"/>
      <c r="AT118"/>
      <c r="AU118"/>
      <c r="BR118" s="50"/>
      <c r="BS118" s="186"/>
      <c r="BT118" s="50"/>
      <c r="BU118" s="50"/>
      <c r="BV118" s="50"/>
      <c r="BW118" s="50"/>
      <c r="BX118" s="50"/>
    </row>
    <row r="119" spans="2:76" s="36" customFormat="1" ht="12.75" customHeight="1" x14ac:dyDescent="0.2">
      <c r="B119" s="12"/>
      <c r="C119" s="12"/>
      <c r="D119"/>
      <c r="E119" s="16"/>
      <c r="F119"/>
      <c r="G119"/>
      <c r="H119" s="64"/>
      <c r="I119" s="64"/>
      <c r="J119" s="64"/>
      <c r="K119" s="163"/>
      <c r="L119" s="163"/>
      <c r="M119" s="163"/>
      <c r="N119" s="16"/>
      <c r="O119" s="16"/>
      <c r="P119" s="16"/>
      <c r="Q119" s="16"/>
      <c r="R119" s="16"/>
      <c r="S119" s="16"/>
      <c r="T119" s="16"/>
      <c r="U119" s="16"/>
      <c r="V119" s="16"/>
      <c r="W119" s="56"/>
      <c r="X119" s="56"/>
      <c r="Y119" s="56"/>
      <c r="AA119" s="54"/>
      <c r="AB119" s="50"/>
      <c r="AC119" s="186"/>
      <c r="AD119" s="50"/>
      <c r="AE119" s="50"/>
      <c r="AF119" s="50"/>
      <c r="AG119" s="50"/>
      <c r="AH119" s="50"/>
      <c r="AI119" s="50"/>
      <c r="AJ119" s="50"/>
      <c r="AK119" s="35"/>
      <c r="AL119" s="35"/>
      <c r="AM119" s="35"/>
      <c r="AN119" s="35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 s="50"/>
      <c r="BS119" s="186"/>
      <c r="BT119" s="50"/>
      <c r="BU119" s="50"/>
      <c r="BV119" s="50"/>
      <c r="BW119" s="50"/>
      <c r="BX119" s="50"/>
    </row>
    <row r="120" spans="2:76" ht="12.75" customHeight="1" x14ac:dyDescent="0.25">
      <c r="B120" s="12"/>
      <c r="C120" s="12"/>
      <c r="H120" s="64"/>
      <c r="I120" s="64"/>
      <c r="J120" s="64"/>
      <c r="K120" s="163"/>
      <c r="L120" s="163"/>
      <c r="M120" s="163"/>
      <c r="Z120" s="72"/>
      <c r="AA120" s="72"/>
      <c r="AC120" s="186"/>
      <c r="AJ120" s="50"/>
      <c r="AK120" s="35"/>
      <c r="AL120" s="35"/>
      <c r="AM120" s="35"/>
      <c r="AN120" s="35"/>
      <c r="AO120"/>
      <c r="AP120"/>
      <c r="AQ120"/>
      <c r="AR120"/>
      <c r="AS120"/>
      <c r="AT120"/>
      <c r="AU120"/>
      <c r="BR120" s="50"/>
      <c r="BS120" s="186"/>
      <c r="BT120" s="50"/>
      <c r="BU120" s="50"/>
      <c r="BV120" s="50"/>
      <c r="BW120" s="50"/>
      <c r="BX120" s="50"/>
    </row>
    <row r="121" spans="2:76" ht="12.75" customHeight="1" x14ac:dyDescent="0.25">
      <c r="B121" s="12"/>
      <c r="C121" s="12"/>
      <c r="H121" s="64"/>
      <c r="I121" s="64"/>
      <c r="J121" s="64"/>
      <c r="K121" s="163"/>
      <c r="L121" s="163"/>
      <c r="M121" s="163"/>
      <c r="Z121" s="72"/>
      <c r="AA121" s="72"/>
      <c r="AC121" s="186"/>
      <c r="AD121" s="171"/>
      <c r="AE121" s="171"/>
      <c r="AF121" s="171"/>
      <c r="AJ121" s="50"/>
      <c r="AK121" s="35"/>
      <c r="AL121" s="35"/>
      <c r="AM121" s="35"/>
      <c r="AN121" s="35"/>
      <c r="AO121"/>
      <c r="AP121"/>
      <c r="AQ121"/>
      <c r="AR121"/>
      <c r="AS121"/>
      <c r="AT121"/>
      <c r="AU121"/>
      <c r="BR121" s="50"/>
      <c r="BS121" s="186"/>
      <c r="BT121" s="171"/>
      <c r="BU121" s="171"/>
      <c r="BV121" s="171"/>
      <c r="BW121" s="50"/>
      <c r="BX121" s="50"/>
    </row>
    <row r="122" spans="2:76" ht="12.75" customHeight="1" x14ac:dyDescent="0.25">
      <c r="B122" s="12"/>
      <c r="C122" s="12"/>
      <c r="H122" s="64"/>
      <c r="I122" s="64"/>
      <c r="J122" s="64"/>
      <c r="K122" s="163"/>
      <c r="L122" s="163"/>
      <c r="M122" s="163"/>
      <c r="Z122" s="72"/>
      <c r="AA122" s="72"/>
      <c r="AB122" s="193"/>
      <c r="AC122" s="262"/>
      <c r="AD122" s="587"/>
      <c r="AE122" s="587"/>
      <c r="AF122" s="587"/>
      <c r="AG122" s="193"/>
      <c r="AH122" s="193"/>
      <c r="AI122" s="193"/>
      <c r="AJ122" s="193"/>
      <c r="AK122" s="263"/>
      <c r="AL122" s="263"/>
      <c r="AM122" s="263"/>
      <c r="AN122" s="263"/>
      <c r="AO122" s="187"/>
      <c r="AP122" s="187"/>
      <c r="AQ122" s="187"/>
      <c r="AR122" s="187"/>
      <c r="AS122" s="187"/>
      <c r="AT122" s="187"/>
      <c r="AU122" s="187"/>
      <c r="AV122" s="187"/>
      <c r="AW122" s="187"/>
      <c r="AX122" s="187"/>
      <c r="AY122" s="187"/>
      <c r="AZ122" s="187"/>
      <c r="BA122" s="187"/>
      <c r="BB122" s="187"/>
      <c r="BC122" s="187"/>
      <c r="BD122" s="187"/>
      <c r="BE122" s="187"/>
      <c r="BF122" s="187"/>
      <c r="BG122" s="187"/>
      <c r="BH122" s="187"/>
      <c r="BI122" s="187"/>
      <c r="BJ122" s="187"/>
      <c r="BK122" s="187"/>
      <c r="BL122" s="187"/>
      <c r="BM122" s="187"/>
      <c r="BN122" s="187"/>
      <c r="BO122" s="187"/>
      <c r="BP122" s="187"/>
      <c r="BQ122" s="187"/>
      <c r="BR122" s="193"/>
      <c r="BS122" s="262"/>
      <c r="BT122" s="587"/>
      <c r="BU122" s="587"/>
      <c r="BV122" s="587"/>
      <c r="BW122" s="193"/>
      <c r="BX122" s="193"/>
    </row>
    <row r="123" spans="2:76" ht="12.75" customHeight="1" x14ac:dyDescent="0.25">
      <c r="B123" s="12"/>
      <c r="C123" s="12"/>
      <c r="H123" s="64"/>
      <c r="I123" s="64"/>
      <c r="J123" s="64"/>
      <c r="K123" s="163"/>
      <c r="L123" s="163"/>
      <c r="M123" s="163"/>
      <c r="Z123" s="72"/>
      <c r="AA123" s="72"/>
      <c r="AB123" s="193"/>
      <c r="AC123" s="262"/>
      <c r="AD123" s="587"/>
      <c r="AE123" s="587"/>
      <c r="AF123" s="587"/>
      <c r="AG123" s="193"/>
      <c r="AH123" s="193"/>
      <c r="AI123" s="193"/>
      <c r="AJ123" s="193"/>
      <c r="AK123" s="263"/>
      <c r="AL123" s="263"/>
      <c r="AM123" s="263"/>
      <c r="AN123" s="263"/>
      <c r="AO123" s="187"/>
      <c r="AP123" s="187"/>
      <c r="AQ123" s="187"/>
      <c r="AR123" s="187"/>
      <c r="AS123" s="187"/>
      <c r="AT123" s="187"/>
      <c r="AU123" s="187"/>
      <c r="AV123" s="187"/>
      <c r="AW123" s="187"/>
      <c r="AX123" s="187"/>
      <c r="AY123" s="187"/>
      <c r="AZ123" s="187"/>
      <c r="BA123" s="187"/>
      <c r="BB123" s="187"/>
      <c r="BC123" s="187"/>
      <c r="BD123" s="187"/>
      <c r="BE123" s="187"/>
      <c r="BF123" s="187"/>
      <c r="BG123" s="187"/>
      <c r="BH123" s="187"/>
      <c r="BI123" s="187"/>
      <c r="BJ123" s="187"/>
      <c r="BK123" s="187"/>
      <c r="BL123" s="187"/>
      <c r="BM123" s="187"/>
      <c r="BN123" s="187"/>
      <c r="BO123" s="187"/>
      <c r="BP123" s="187"/>
      <c r="BQ123" s="187"/>
      <c r="BR123" s="193"/>
      <c r="BS123" s="262"/>
      <c r="BT123" s="587"/>
      <c r="BU123" s="587"/>
      <c r="BV123" s="587"/>
      <c r="BW123" s="193"/>
      <c r="BX123" s="193"/>
    </row>
    <row r="124" spans="2:76" ht="12.75" customHeight="1" x14ac:dyDescent="0.2">
      <c r="Z124" s="286"/>
      <c r="AA124" s="286"/>
      <c r="AB124" s="193"/>
      <c r="AC124" s="262"/>
      <c r="AD124" s="587"/>
      <c r="AE124" s="587"/>
      <c r="AF124" s="587"/>
      <c r="AG124" s="193"/>
      <c r="AH124" s="193"/>
      <c r="AI124" s="193"/>
      <c r="AJ124" s="193"/>
      <c r="AK124" s="263"/>
      <c r="AL124" s="263"/>
      <c r="AM124" s="263"/>
      <c r="AN124" s="263"/>
      <c r="AO124" s="187"/>
      <c r="AP124" s="187"/>
      <c r="AQ124" s="187"/>
      <c r="AR124" s="187"/>
      <c r="AS124" s="187"/>
      <c r="AT124" s="187"/>
      <c r="AU124" s="187"/>
      <c r="AV124" s="187"/>
      <c r="AW124" s="187"/>
      <c r="AX124" s="187"/>
      <c r="AY124" s="187"/>
      <c r="AZ124" s="187"/>
      <c r="BA124" s="187"/>
      <c r="BB124" s="187"/>
      <c r="BC124" s="187"/>
      <c r="BD124" s="187"/>
      <c r="BE124" s="187"/>
      <c r="BF124" s="187"/>
      <c r="BG124" s="187"/>
      <c r="BH124" s="187"/>
      <c r="BI124" s="187"/>
      <c r="BJ124" s="187"/>
      <c r="BK124" s="187"/>
      <c r="BL124" s="187"/>
      <c r="BM124" s="187"/>
      <c r="BN124" s="187"/>
      <c r="BO124" s="187"/>
      <c r="BP124" s="187"/>
      <c r="BQ124" s="187"/>
      <c r="BR124" s="193"/>
      <c r="BS124" s="262"/>
      <c r="BT124" s="587"/>
      <c r="BU124" s="587"/>
      <c r="BV124" s="587"/>
      <c r="BW124" s="193"/>
      <c r="BX124" s="193"/>
    </row>
    <row r="125" spans="2:76" ht="12.75" customHeight="1" x14ac:dyDescent="0.25">
      <c r="Z125" s="430"/>
      <c r="AA125" s="430"/>
      <c r="AB125" s="193"/>
      <c r="AC125" s="262"/>
      <c r="AD125" s="587"/>
      <c r="AE125" s="587"/>
      <c r="AF125" s="587"/>
      <c r="AG125" s="193"/>
      <c r="AH125" s="193"/>
      <c r="AI125" s="193"/>
      <c r="AJ125" s="193"/>
      <c r="AK125" s="263"/>
      <c r="AL125" s="263"/>
      <c r="AM125" s="263"/>
      <c r="AN125" s="263"/>
      <c r="AO125" s="187"/>
      <c r="AP125" s="187"/>
      <c r="AQ125" s="187"/>
      <c r="AR125" s="187"/>
      <c r="AS125" s="187"/>
      <c r="AT125" s="187"/>
      <c r="AU125" s="187"/>
      <c r="AV125" s="187"/>
      <c r="AW125" s="187"/>
      <c r="AX125" s="187"/>
      <c r="AY125" s="187"/>
      <c r="AZ125" s="187"/>
      <c r="BA125" s="187"/>
      <c r="BB125" s="187"/>
      <c r="BC125" s="187"/>
      <c r="BD125" s="187"/>
      <c r="BE125" s="187"/>
      <c r="BF125" s="187"/>
      <c r="BG125" s="187"/>
      <c r="BH125" s="187"/>
      <c r="BI125" s="187"/>
      <c r="BJ125" s="187"/>
      <c r="BK125" s="187"/>
      <c r="BL125" s="187"/>
      <c r="BM125" s="187"/>
      <c r="BN125" s="187"/>
      <c r="BO125" s="187"/>
      <c r="BP125" s="187"/>
      <c r="BQ125" s="187"/>
      <c r="BR125" s="193"/>
      <c r="BS125" s="262"/>
      <c r="BT125" s="587"/>
      <c r="BU125" s="587"/>
      <c r="BV125" s="587"/>
      <c r="BW125" s="193"/>
      <c r="BX125" s="193"/>
    </row>
    <row r="126" spans="2:76" ht="12.75" customHeight="1" x14ac:dyDescent="0.25">
      <c r="Z126" s="430"/>
      <c r="AA126" s="430"/>
      <c r="AC126" s="186"/>
      <c r="AJ126" s="50"/>
      <c r="AK126" s="35"/>
      <c r="AL126" s="35"/>
      <c r="AM126" s="35"/>
      <c r="AN126" s="35"/>
      <c r="AO126"/>
      <c r="AP126"/>
      <c r="AQ126"/>
      <c r="AR126"/>
      <c r="AS126"/>
      <c r="AT126"/>
      <c r="AU126"/>
      <c r="BR126" s="50"/>
      <c r="BS126" s="186"/>
      <c r="BT126" s="50"/>
      <c r="BU126" s="50"/>
      <c r="BV126" s="50"/>
      <c r="BW126" s="50"/>
      <c r="BX126" s="50"/>
    </row>
    <row r="127" spans="2:76" ht="12.75" customHeight="1" x14ac:dyDescent="0.25">
      <c r="Z127" s="430"/>
      <c r="AA127" s="430"/>
      <c r="AC127" s="186"/>
      <c r="AJ127" s="50"/>
      <c r="AK127" s="35"/>
      <c r="AL127" s="35"/>
      <c r="AM127" s="35"/>
      <c r="AN127" s="35"/>
      <c r="AO127"/>
      <c r="AP127"/>
      <c r="AQ127"/>
      <c r="AR127"/>
      <c r="AS127"/>
      <c r="AT127"/>
      <c r="AU127"/>
      <c r="BR127" s="50"/>
      <c r="BS127" s="186"/>
      <c r="BT127" s="50"/>
      <c r="BU127" s="50"/>
      <c r="BV127" s="50"/>
      <c r="BW127" s="50"/>
      <c r="BX127" s="50"/>
    </row>
    <row r="128" spans="2:76" ht="12.75" customHeight="1" x14ac:dyDescent="0.25">
      <c r="Z128" s="430"/>
      <c r="AA128" s="430"/>
      <c r="AB128" s="73"/>
      <c r="AC128" s="74"/>
      <c r="AD128" s="73"/>
      <c r="AE128" s="74"/>
      <c r="AF128" s="73"/>
      <c r="AG128" s="73"/>
      <c r="AH128" s="73"/>
      <c r="AI128" s="74"/>
      <c r="AJ128" s="74"/>
      <c r="AK128" s="74"/>
      <c r="AL128" s="74"/>
      <c r="AM128" s="74"/>
      <c r="AN128" s="73"/>
      <c r="AO128" s="74"/>
      <c r="AP128" s="73"/>
      <c r="AQ128" s="74"/>
    </row>
  </sheetData>
  <sheetProtection password="88B8" sheet="1" selectLockedCells="1"/>
  <mergeCells count="105">
    <mergeCell ref="Z125:AA125"/>
    <mergeCell ref="Z126:AA126"/>
    <mergeCell ref="Z127:AA127"/>
    <mergeCell ref="Z128:AA128"/>
    <mergeCell ref="AD122:AD125"/>
    <mergeCell ref="AE122:AE125"/>
    <mergeCell ref="AF122:AF125"/>
    <mergeCell ref="BT122:BT125"/>
    <mergeCell ref="BU122:BU125"/>
    <mergeCell ref="BV122:BV125"/>
    <mergeCell ref="AD114:AD117"/>
    <mergeCell ref="AE114:AE117"/>
    <mergeCell ref="AF114:AF117"/>
    <mergeCell ref="BT114:BT117"/>
    <mergeCell ref="BU114:BU117"/>
    <mergeCell ref="BV114:BV117"/>
    <mergeCell ref="AD106:AD109"/>
    <mergeCell ref="AE106:AE109"/>
    <mergeCell ref="AF106:AF109"/>
    <mergeCell ref="BT106:BT109"/>
    <mergeCell ref="BU106:BU109"/>
    <mergeCell ref="BV106:BV109"/>
    <mergeCell ref="AD98:AD101"/>
    <mergeCell ref="AE98:AE101"/>
    <mergeCell ref="AF98:AF101"/>
    <mergeCell ref="BT98:BT101"/>
    <mergeCell ref="BU98:BU101"/>
    <mergeCell ref="BV98:BV101"/>
    <mergeCell ref="AD90:AD93"/>
    <mergeCell ref="AE90:AE93"/>
    <mergeCell ref="AF90:AF93"/>
    <mergeCell ref="BT90:BT93"/>
    <mergeCell ref="BU90:BU93"/>
    <mergeCell ref="BV90:BV93"/>
    <mergeCell ref="BV74:BV77"/>
    <mergeCell ref="AD82:AD85"/>
    <mergeCell ref="AE82:AE85"/>
    <mergeCell ref="AF82:AF85"/>
    <mergeCell ref="BT82:BT85"/>
    <mergeCell ref="BU82:BU85"/>
    <mergeCell ref="BV82:BV85"/>
    <mergeCell ref="AE68:AE69"/>
    <mergeCell ref="AF68:AF69"/>
    <mergeCell ref="BT68:BT69"/>
    <mergeCell ref="BU68:BU69"/>
    <mergeCell ref="BV68:BV69"/>
    <mergeCell ref="AD74:AD77"/>
    <mergeCell ref="AE74:AE77"/>
    <mergeCell ref="AF74:AF77"/>
    <mergeCell ref="BT74:BT77"/>
    <mergeCell ref="BU74:BU77"/>
    <mergeCell ref="C58:J58"/>
    <mergeCell ref="C59:J59"/>
    <mergeCell ref="C60:J60"/>
    <mergeCell ref="C61:J61"/>
    <mergeCell ref="C63:E63"/>
    <mergeCell ref="AD68:AD69"/>
    <mergeCell ref="C52:J52"/>
    <mergeCell ref="C53:J53"/>
    <mergeCell ref="C54:J54"/>
    <mergeCell ref="C55:J55"/>
    <mergeCell ref="C56:J56"/>
    <mergeCell ref="C57:J57"/>
    <mergeCell ref="C43:J43"/>
    <mergeCell ref="C44:J44"/>
    <mergeCell ref="C45:J45"/>
    <mergeCell ref="C46:J46"/>
    <mergeCell ref="C50:J50"/>
    <mergeCell ref="B51:K51"/>
    <mergeCell ref="C30:J30"/>
    <mergeCell ref="C31:J31"/>
    <mergeCell ref="B41:K41"/>
    <mergeCell ref="C42:J42"/>
    <mergeCell ref="C24:J24"/>
    <mergeCell ref="C25:J25"/>
    <mergeCell ref="C26:J26"/>
    <mergeCell ref="C27:J27"/>
    <mergeCell ref="C28:J28"/>
    <mergeCell ref="C29:J29"/>
    <mergeCell ref="C18:J18"/>
    <mergeCell ref="C19:J19"/>
    <mergeCell ref="C20:J20"/>
    <mergeCell ref="C21:J21"/>
    <mergeCell ref="C22:J22"/>
    <mergeCell ref="C23:J23"/>
    <mergeCell ref="C11:E11"/>
    <mergeCell ref="F11:G11"/>
    <mergeCell ref="C12:E12"/>
    <mergeCell ref="F12:G12"/>
    <mergeCell ref="B16:K16"/>
    <mergeCell ref="C17:J17"/>
    <mergeCell ref="D8:G8"/>
    <mergeCell ref="BE8:BF10"/>
    <mergeCell ref="BG8:BH10"/>
    <mergeCell ref="BI8:BJ10"/>
    <mergeCell ref="BK8:BL10"/>
    <mergeCell ref="D9:G9"/>
    <mergeCell ref="C10:E10"/>
    <mergeCell ref="F10:G10"/>
    <mergeCell ref="C2:J2"/>
    <mergeCell ref="C3:J3"/>
    <mergeCell ref="C5:AB5"/>
    <mergeCell ref="AI6:AJ6"/>
    <mergeCell ref="BE6:BL7"/>
    <mergeCell ref="D7:G7"/>
  </mergeCells>
  <conditionalFormatting sqref="X94:X115">
    <cfRule type="cellIs" dxfId="4" priority="5" stopIfTrue="1" operator="equal">
      <formula>0</formula>
    </cfRule>
  </conditionalFormatting>
  <conditionalFormatting sqref="D65:D67">
    <cfRule type="cellIs" dxfId="3" priority="3" stopIfTrue="1" operator="between">
      <formula>1</formula>
      <formula>3.94</formula>
    </cfRule>
    <cfRule type="cellIs" dxfId="2" priority="4" stopIfTrue="1" operator="between">
      <formula>3.95</formula>
      <formula>7</formula>
    </cfRule>
  </conditionalFormatting>
  <conditionalFormatting sqref="D68">
    <cfRule type="cellIs" dxfId="1" priority="1" stopIfTrue="1" operator="between">
      <formula>1</formula>
      <formula>3.94</formula>
    </cfRule>
    <cfRule type="cellIs" dxfId="0" priority="2" stopIfTrue="1" operator="between">
      <formula>3.95</formula>
      <formula>7</formula>
    </cfRule>
  </conditionalFormatting>
  <dataValidations count="4">
    <dataValidation type="list" allowBlank="1" showInputMessage="1" showErrorMessage="1" errorTitle="Error" error="DIGITAR &quot;p o P&quot; SI ALUMNO SE ENCUENTRA PRESENTE O BIEN &quot;a o A&quot;  SI ESTÁ AUSENTE." sqref="E94:E115">
      <formula1>$AY$14:$AY$15</formula1>
    </dataValidation>
    <dataValidation type="list" allowBlank="1" showInputMessage="1" showErrorMessage="1" errorTitle="ERROR" error="SOLO SE ADMITEN LAS ALTERNATIVAS: A, B, C y D." sqref="F94:G115 H115:I115">
      <formula1>$H$8:$H$11</formula1>
    </dataValidation>
    <dataValidation type="list" allowBlank="1" showInputMessage="1" showErrorMessage="1" errorTitle="ERROR" error="SOLO SE ADMITEN LAS RESPUESTAS NUMÉRICAS: 0, 1 y 2." sqref="N74:Q74">
      <formula1>#REF!</formula1>
    </dataValidation>
    <dataValidation type="list" allowBlank="1" showInputMessage="1" showErrorMessage="1" errorTitle="ERROR" error="SOLO SE ADMITEN LAS RESPUESTAS NUMÉRICAS: 0, 1, 2 y 3." sqref="R74:V74">
      <formula1>#REF!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258" scale="27" orientation="landscape" r:id="rId1"/>
  <headerFooter>
    <oddHeader>&amp;C&amp;G</oddHeader>
  </headerFooter>
  <rowBreaks count="2" manualBreakCount="2">
    <brk id="39" max="16383" man="1"/>
    <brk id="115" max="16383" man="1"/>
  </rowBreaks>
  <colBreaks count="2" manualBreakCount="2">
    <brk id="34" max="1048575" man="1"/>
    <brk id="72" max="114" man="1"/>
  </colBreaks>
  <ignoredErrors>
    <ignoredError sqref="D9" unlockedFormula="1"/>
    <ignoredError sqref="BG12:BH15 BI12:BJ15 BK12:BK15" formula="1"/>
  </ignoredError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5" sqref="E5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5º básico A</vt:lpstr>
      <vt:lpstr>5º básico B</vt:lpstr>
      <vt:lpstr>INFORME GLOBAL</vt:lpstr>
      <vt:lpstr>Hoja1</vt:lpstr>
      <vt:lpstr>'5º básico A'!Área_de_impresión</vt:lpstr>
      <vt:lpstr>'5º básico B'!Área_de_impresión</vt:lpstr>
      <vt:lpstr>'INFORME GLOBAL'!Área_de_impresión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b3OWu1F</dc:creator>
  <cp:lastModifiedBy>Luffi</cp:lastModifiedBy>
  <cp:lastPrinted>2015-04-09T10:04:27Z</cp:lastPrinted>
  <dcterms:created xsi:type="dcterms:W3CDTF">2012-03-12T00:55:10Z</dcterms:created>
  <dcterms:modified xsi:type="dcterms:W3CDTF">2016-03-21T20:01:34Z</dcterms:modified>
</cp:coreProperties>
</file>