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925" yWindow="225" windowWidth="13935" windowHeight="8445" tabRatio="451"/>
  </bookViews>
  <sheets>
    <sheet name="6º básico A" sheetId="7" r:id="rId1"/>
    <sheet name="6º básico B" sheetId="8" r:id="rId2"/>
    <sheet name="Hoja1" sheetId="10" r:id="rId3"/>
  </sheets>
  <definedNames>
    <definedName name="_xlnm._FilterDatabase" localSheetId="0" hidden="1">'6º básico A'!#REF!</definedName>
    <definedName name="_xlnm._FilterDatabase" localSheetId="1" hidden="1">'6º básico B'!#REF!</definedName>
    <definedName name="_xlnm.Print_Area" localSheetId="0">'6º básico A'!$A$1:$CN$115</definedName>
    <definedName name="_xlnm.Print_Area" localSheetId="1">'6º básico B'!$A$1:$DD$123</definedName>
  </definedNames>
  <calcPr calcId="145621"/>
</workbook>
</file>

<file path=xl/calcChain.xml><?xml version="1.0" encoding="utf-8"?>
<calcChain xmlns="http://schemas.openxmlformats.org/spreadsheetml/2006/main">
  <c r="BG60" i="7" l="1"/>
  <c r="BG61" i="7"/>
  <c r="BG62" i="7"/>
  <c r="BG63" i="7"/>
  <c r="BG64" i="7"/>
  <c r="BG65" i="7"/>
  <c r="BG66" i="7"/>
  <c r="BG67" i="7"/>
  <c r="BG68" i="7"/>
  <c r="BG69" i="7"/>
  <c r="BG70" i="7"/>
  <c r="BG71" i="7"/>
  <c r="BG72" i="7"/>
  <c r="BG73" i="7"/>
  <c r="BG74" i="7"/>
  <c r="BG75" i="7"/>
  <c r="BG76" i="7"/>
  <c r="BG77" i="7"/>
  <c r="BG78" i="7"/>
  <c r="BG79" i="7"/>
  <c r="BG80" i="7"/>
  <c r="BG81" i="7"/>
  <c r="BG82" i="7"/>
  <c r="BG83" i="7"/>
  <c r="BG84" i="7"/>
  <c r="BG85" i="7"/>
  <c r="BG86" i="7"/>
  <c r="BG87" i="7"/>
  <c r="BG88" i="7"/>
  <c r="BG89" i="7"/>
  <c r="BG90" i="7"/>
  <c r="BG91" i="7"/>
  <c r="BG92" i="7"/>
  <c r="BG93" i="7"/>
  <c r="BG94" i="7"/>
  <c r="BG95" i="7"/>
  <c r="BG96" i="7"/>
  <c r="BG97" i="7"/>
  <c r="BG98" i="7"/>
  <c r="BG99" i="7"/>
  <c r="BG100" i="7"/>
  <c r="BG101" i="7"/>
  <c r="BG102" i="7"/>
  <c r="BG103" i="7"/>
  <c r="BG104" i="7"/>
  <c r="BG105" i="7"/>
  <c r="BE61" i="7"/>
  <c r="BE62" i="7"/>
  <c r="BE63" i="7"/>
  <c r="BE64" i="7"/>
  <c r="BE65" i="7"/>
  <c r="BE66" i="7"/>
  <c r="BE67" i="7"/>
  <c r="BE68" i="7"/>
  <c r="BE69" i="7"/>
  <c r="BE70" i="7"/>
  <c r="BE71" i="7"/>
  <c r="BE72" i="7"/>
  <c r="BE73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98" i="7"/>
  <c r="BE99" i="7"/>
  <c r="BE100" i="7"/>
  <c r="BE101" i="7"/>
  <c r="BE102" i="7"/>
  <c r="BE103" i="7"/>
  <c r="BE104" i="7"/>
  <c r="BE105" i="7"/>
  <c r="BC61" i="7"/>
  <c r="BC62" i="7"/>
  <c r="BC63" i="7"/>
  <c r="BC64" i="7"/>
  <c r="BC65" i="7"/>
  <c r="BC66" i="7"/>
  <c r="BC67" i="7"/>
  <c r="BC68" i="7"/>
  <c r="BC69" i="7"/>
  <c r="BC70" i="7"/>
  <c r="BC71" i="7"/>
  <c r="BC72" i="7"/>
  <c r="BC73" i="7"/>
  <c r="BC74" i="7"/>
  <c r="BC75" i="7"/>
  <c r="BC76" i="7"/>
  <c r="BC77" i="7"/>
  <c r="BC78" i="7"/>
  <c r="BC79" i="7"/>
  <c r="BC80" i="7"/>
  <c r="BC81" i="7"/>
  <c r="BC82" i="7"/>
  <c r="BC83" i="7"/>
  <c r="BC84" i="7"/>
  <c r="BC85" i="7"/>
  <c r="BC86" i="7"/>
  <c r="BC87" i="7"/>
  <c r="BC88" i="7"/>
  <c r="BC89" i="7"/>
  <c r="BC90" i="7"/>
  <c r="BC91" i="7"/>
  <c r="BC92" i="7"/>
  <c r="BC93" i="7"/>
  <c r="BC94" i="7"/>
  <c r="BC95" i="7"/>
  <c r="BC96" i="7"/>
  <c r="BC97" i="7"/>
  <c r="BC98" i="7"/>
  <c r="BC99" i="7"/>
  <c r="BC100" i="7"/>
  <c r="BC101" i="7"/>
  <c r="BC102" i="7"/>
  <c r="BC103" i="7"/>
  <c r="BC104" i="7"/>
  <c r="BC105" i="7"/>
  <c r="BA61" i="7"/>
  <c r="BA62" i="7"/>
  <c r="BA63" i="7"/>
  <c r="BA64" i="7"/>
  <c r="BA65" i="7"/>
  <c r="BA66" i="7"/>
  <c r="BA67" i="7"/>
  <c r="BA68" i="7"/>
  <c r="BA69" i="7"/>
  <c r="BA70" i="7"/>
  <c r="BA71" i="7"/>
  <c r="BA72" i="7"/>
  <c r="BA73" i="7"/>
  <c r="BA74" i="7"/>
  <c r="BA75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BA99" i="7"/>
  <c r="BA100" i="7"/>
  <c r="BA101" i="7"/>
  <c r="BA102" i="7"/>
  <c r="BA103" i="7"/>
  <c r="BA104" i="7"/>
  <c r="BA105" i="7"/>
  <c r="AQ108" i="7" l="1"/>
  <c r="AS108" i="7"/>
  <c r="C37" i="7"/>
  <c r="AT61" i="7" l="1"/>
  <c r="AT62" i="7"/>
  <c r="AT63" i="7"/>
  <c r="AT64" i="7"/>
  <c r="AT65" i="7"/>
  <c r="AT66" i="7"/>
  <c r="AT67" i="7"/>
  <c r="AT68" i="7"/>
  <c r="AT69" i="7"/>
  <c r="AT70" i="7"/>
  <c r="AT71" i="7"/>
  <c r="AT72" i="7"/>
  <c r="AT73" i="7"/>
  <c r="AT74" i="7"/>
  <c r="AT75" i="7"/>
  <c r="AT76" i="7"/>
  <c r="AT77" i="7"/>
  <c r="AT78" i="7"/>
  <c r="AT79" i="7"/>
  <c r="AT80" i="7"/>
  <c r="AT81" i="7"/>
  <c r="AT82" i="7"/>
  <c r="AT83" i="7"/>
  <c r="AT84" i="7"/>
  <c r="AT85" i="7"/>
  <c r="AT86" i="7"/>
  <c r="AT87" i="7"/>
  <c r="AT88" i="7"/>
  <c r="AT89" i="7"/>
  <c r="AT90" i="7"/>
  <c r="AT91" i="7"/>
  <c r="AT92" i="7"/>
  <c r="AT93" i="7"/>
  <c r="AT94" i="7"/>
  <c r="AT95" i="7"/>
  <c r="AT96" i="7"/>
  <c r="AT97" i="7"/>
  <c r="AT98" i="7"/>
  <c r="AT99" i="7"/>
  <c r="AT100" i="7"/>
  <c r="AT101" i="7"/>
  <c r="AT102" i="7"/>
  <c r="AT103" i="7"/>
  <c r="AT104" i="7"/>
  <c r="AT105" i="7"/>
  <c r="AS60" i="7"/>
  <c r="AS61" i="7"/>
  <c r="AS62" i="7"/>
  <c r="AS63" i="7"/>
  <c r="AS64" i="7"/>
  <c r="AS65" i="7"/>
  <c r="AS66" i="7"/>
  <c r="AS67" i="7"/>
  <c r="AS68" i="7"/>
  <c r="AS69" i="7"/>
  <c r="AS70" i="7"/>
  <c r="AS71" i="7"/>
  <c r="AS72" i="7"/>
  <c r="AS73" i="7"/>
  <c r="AS74" i="7"/>
  <c r="AS75" i="7"/>
  <c r="AS76" i="7"/>
  <c r="AS77" i="7"/>
  <c r="AS78" i="7"/>
  <c r="AS79" i="7"/>
  <c r="AS80" i="7"/>
  <c r="AS81" i="7"/>
  <c r="AS82" i="7"/>
  <c r="AS83" i="7"/>
  <c r="AS84" i="7"/>
  <c r="AS85" i="7"/>
  <c r="AS86" i="7"/>
  <c r="AS87" i="7"/>
  <c r="AS88" i="7"/>
  <c r="AS89" i="7"/>
  <c r="AS90" i="7"/>
  <c r="AS91" i="7"/>
  <c r="AS92" i="7"/>
  <c r="AS93" i="7"/>
  <c r="AS94" i="7"/>
  <c r="AS95" i="7"/>
  <c r="AS96" i="7"/>
  <c r="AS97" i="7"/>
  <c r="AS98" i="7"/>
  <c r="AS99" i="7"/>
  <c r="AS100" i="7"/>
  <c r="AS101" i="7"/>
  <c r="AS102" i="7"/>
  <c r="AS103" i="7"/>
  <c r="AS104" i="7"/>
  <c r="AS105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105" i="7"/>
  <c r="AE59" i="7"/>
  <c r="AD107" i="7" s="1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O77" i="7"/>
  <c r="AO78" i="7"/>
  <c r="AO79" i="7"/>
  <c r="AO80" i="7"/>
  <c r="AO81" i="7"/>
  <c r="AO82" i="7"/>
  <c r="AO83" i="7"/>
  <c r="AO84" i="7"/>
  <c r="AO85" i="7"/>
  <c r="AO86" i="7"/>
  <c r="AO87" i="7"/>
  <c r="AO88" i="7"/>
  <c r="AO89" i="7"/>
  <c r="AO90" i="7"/>
  <c r="AO91" i="7"/>
  <c r="AO92" i="7"/>
  <c r="AO93" i="7"/>
  <c r="AO94" i="7"/>
  <c r="AO95" i="7"/>
  <c r="AO96" i="7"/>
  <c r="AO97" i="7"/>
  <c r="AO98" i="7"/>
  <c r="AO99" i="7"/>
  <c r="AO100" i="7"/>
  <c r="AO101" i="7"/>
  <c r="AO102" i="7"/>
  <c r="AO103" i="7"/>
  <c r="AO104" i="7"/>
  <c r="AO105" i="7"/>
  <c r="AS59" i="7"/>
  <c r="AR107" i="7" s="1"/>
  <c r="AO59" i="7"/>
  <c r="AN107" i="7" s="1"/>
  <c r="BH115" i="8" l="1"/>
  <c r="BF115" i="8"/>
  <c r="BD115" i="8"/>
  <c r="AV115" i="8"/>
  <c r="AR115" i="8"/>
  <c r="AN115" i="8"/>
  <c r="AD115" i="8"/>
  <c r="H114" i="8"/>
  <c r="J114" i="8" s="1"/>
  <c r="L114" i="8" s="1"/>
  <c r="N114" i="8" s="1"/>
  <c r="P114" i="8" s="1"/>
  <c r="R114" i="8" s="1"/>
  <c r="T114" i="8" s="1"/>
  <c r="V114" i="8" s="1"/>
  <c r="X114" i="8" s="1"/>
  <c r="Z114" i="8" s="1"/>
  <c r="AB114" i="8" s="1"/>
  <c r="AD114" i="8" s="1"/>
  <c r="AF114" i="8" s="1"/>
  <c r="AH114" i="8" s="1"/>
  <c r="AJ114" i="8" s="1"/>
  <c r="AL114" i="8" s="1"/>
  <c r="AN114" i="8" s="1"/>
  <c r="AP114" i="8" s="1"/>
  <c r="AR114" i="8" s="1"/>
  <c r="AT114" i="8" s="1"/>
  <c r="AV114" i="8" s="1"/>
  <c r="AX114" i="8" s="1"/>
  <c r="AZ114" i="8" s="1"/>
  <c r="BB114" i="8" s="1"/>
  <c r="BD114" i="8" s="1"/>
  <c r="BF114" i="8" s="1"/>
  <c r="BH114" i="8" s="1"/>
  <c r="BX113" i="8"/>
  <c r="BW113" i="8"/>
  <c r="BV113" i="8"/>
  <c r="BU113" i="8"/>
  <c r="BT113" i="8"/>
  <c r="BS113" i="8"/>
  <c r="BR113" i="8"/>
  <c r="BQ113" i="8"/>
  <c r="BO113" i="8"/>
  <c r="BN113" i="8"/>
  <c r="BM113" i="8"/>
  <c r="BJ113" i="8"/>
  <c r="BC113" i="8"/>
  <c r="BA113" i="8"/>
  <c r="AY113" i="8"/>
  <c r="AU113" i="8"/>
  <c r="AQ113" i="8"/>
  <c r="AM113" i="8"/>
  <c r="AK113" i="8"/>
  <c r="AI113" i="8"/>
  <c r="AG113" i="8"/>
  <c r="AC113" i="8"/>
  <c r="AA113" i="8"/>
  <c r="Y113" i="8"/>
  <c r="W113" i="8"/>
  <c r="U113" i="8"/>
  <c r="S113" i="8"/>
  <c r="Q113" i="8"/>
  <c r="O113" i="8"/>
  <c r="M113" i="8"/>
  <c r="K113" i="8"/>
  <c r="I113" i="8"/>
  <c r="G113" i="8"/>
  <c r="BX112" i="8"/>
  <c r="BW112" i="8"/>
  <c r="BV112" i="8"/>
  <c r="BU112" i="8"/>
  <c r="BT112" i="8"/>
  <c r="BS112" i="8"/>
  <c r="BR112" i="8"/>
  <c r="BQ112" i="8"/>
  <c r="BO112" i="8"/>
  <c r="BN112" i="8"/>
  <c r="BM112" i="8"/>
  <c r="BJ112" i="8"/>
  <c r="BC112" i="8"/>
  <c r="BA112" i="8"/>
  <c r="AY112" i="8"/>
  <c r="AU112" i="8"/>
  <c r="AQ112" i="8"/>
  <c r="AM112" i="8"/>
  <c r="AK112" i="8"/>
  <c r="AI112" i="8"/>
  <c r="AG112" i="8"/>
  <c r="AC112" i="8"/>
  <c r="AA112" i="8"/>
  <c r="Y112" i="8"/>
  <c r="W112" i="8"/>
  <c r="U112" i="8"/>
  <c r="S112" i="8"/>
  <c r="Q112" i="8"/>
  <c r="O112" i="8"/>
  <c r="M112" i="8"/>
  <c r="K112" i="8"/>
  <c r="I112" i="8"/>
  <c r="G112" i="8"/>
  <c r="BX111" i="8"/>
  <c r="BW111" i="8"/>
  <c r="BV111" i="8"/>
  <c r="BU111" i="8"/>
  <c r="BT111" i="8"/>
  <c r="BS111" i="8"/>
  <c r="BR111" i="8"/>
  <c r="BQ111" i="8"/>
  <c r="BO111" i="8"/>
  <c r="BN111" i="8"/>
  <c r="BM111" i="8"/>
  <c r="BJ111" i="8"/>
  <c r="BC111" i="8"/>
  <c r="BA111" i="8"/>
  <c r="AY111" i="8"/>
  <c r="AU111" i="8"/>
  <c r="AQ111" i="8"/>
  <c r="AM111" i="8"/>
  <c r="AK111" i="8"/>
  <c r="AI111" i="8"/>
  <c r="AG111" i="8"/>
  <c r="AC111" i="8"/>
  <c r="AA111" i="8"/>
  <c r="Y111" i="8"/>
  <c r="W111" i="8"/>
  <c r="U111" i="8"/>
  <c r="S111" i="8"/>
  <c r="Q111" i="8"/>
  <c r="O111" i="8"/>
  <c r="M111" i="8"/>
  <c r="K111" i="8"/>
  <c r="I111" i="8"/>
  <c r="G111" i="8"/>
  <c r="BX110" i="8"/>
  <c r="BW110" i="8"/>
  <c r="BV110" i="8"/>
  <c r="BU110" i="8"/>
  <c r="BT110" i="8"/>
  <c r="BS110" i="8"/>
  <c r="BR110" i="8"/>
  <c r="BQ110" i="8"/>
  <c r="BO110" i="8"/>
  <c r="BN110" i="8"/>
  <c r="BM110" i="8"/>
  <c r="BJ110" i="8"/>
  <c r="BC110" i="8"/>
  <c r="BA110" i="8"/>
  <c r="AY110" i="8"/>
  <c r="AU110" i="8"/>
  <c r="AQ110" i="8"/>
  <c r="AM110" i="8"/>
  <c r="AK110" i="8"/>
  <c r="AI110" i="8"/>
  <c r="AG110" i="8"/>
  <c r="AC110" i="8"/>
  <c r="AA110" i="8"/>
  <c r="Y110" i="8"/>
  <c r="W110" i="8"/>
  <c r="U110" i="8"/>
  <c r="S110" i="8"/>
  <c r="Q110" i="8"/>
  <c r="O110" i="8"/>
  <c r="M110" i="8"/>
  <c r="K110" i="8"/>
  <c r="I110" i="8"/>
  <c r="G110" i="8"/>
  <c r="BX109" i="8"/>
  <c r="BW109" i="8"/>
  <c r="BV109" i="8"/>
  <c r="BU109" i="8"/>
  <c r="BT109" i="8"/>
  <c r="BS109" i="8"/>
  <c r="BR109" i="8"/>
  <c r="BQ109" i="8"/>
  <c r="BO109" i="8"/>
  <c r="BN109" i="8"/>
  <c r="BM109" i="8"/>
  <c r="BJ109" i="8"/>
  <c r="BC109" i="8"/>
  <c r="BA109" i="8"/>
  <c r="AY109" i="8"/>
  <c r="AU109" i="8"/>
  <c r="AQ109" i="8"/>
  <c r="AM109" i="8"/>
  <c r="AK109" i="8"/>
  <c r="AI109" i="8"/>
  <c r="AG109" i="8"/>
  <c r="AC109" i="8"/>
  <c r="AA109" i="8"/>
  <c r="Y109" i="8"/>
  <c r="W109" i="8"/>
  <c r="U109" i="8"/>
  <c r="S109" i="8"/>
  <c r="Q109" i="8"/>
  <c r="O109" i="8"/>
  <c r="M109" i="8"/>
  <c r="K109" i="8"/>
  <c r="I109" i="8"/>
  <c r="G109" i="8"/>
  <c r="BX108" i="8"/>
  <c r="BW108" i="8"/>
  <c r="BV108" i="8"/>
  <c r="BU108" i="8"/>
  <c r="BT108" i="8"/>
  <c r="BS108" i="8"/>
  <c r="BR108" i="8"/>
  <c r="BQ108" i="8"/>
  <c r="BO108" i="8"/>
  <c r="BN108" i="8"/>
  <c r="BM108" i="8"/>
  <c r="BJ108" i="8"/>
  <c r="BC108" i="8"/>
  <c r="BA108" i="8"/>
  <c r="AY108" i="8"/>
  <c r="AU108" i="8"/>
  <c r="AQ108" i="8"/>
  <c r="AM108" i="8"/>
  <c r="AK108" i="8"/>
  <c r="AI108" i="8"/>
  <c r="AG108" i="8"/>
  <c r="AC108" i="8"/>
  <c r="AA108" i="8"/>
  <c r="Y108" i="8"/>
  <c r="W108" i="8"/>
  <c r="U108" i="8"/>
  <c r="S108" i="8"/>
  <c r="Q108" i="8"/>
  <c r="O108" i="8"/>
  <c r="M108" i="8"/>
  <c r="K108" i="8"/>
  <c r="I108" i="8"/>
  <c r="G108" i="8"/>
  <c r="BX107" i="8"/>
  <c r="BW107" i="8"/>
  <c r="BV107" i="8"/>
  <c r="BU107" i="8"/>
  <c r="BT107" i="8"/>
  <c r="BS107" i="8"/>
  <c r="BR107" i="8"/>
  <c r="BQ107" i="8"/>
  <c r="BO107" i="8"/>
  <c r="BN107" i="8"/>
  <c r="BM107" i="8"/>
  <c r="BJ107" i="8"/>
  <c r="BC107" i="8"/>
  <c r="BA107" i="8"/>
  <c r="AY107" i="8"/>
  <c r="AU107" i="8"/>
  <c r="AQ107" i="8"/>
  <c r="AM107" i="8"/>
  <c r="AK107" i="8"/>
  <c r="AI107" i="8"/>
  <c r="AG107" i="8"/>
  <c r="AC107" i="8"/>
  <c r="AA107" i="8"/>
  <c r="Y107" i="8"/>
  <c r="W107" i="8"/>
  <c r="U107" i="8"/>
  <c r="S107" i="8"/>
  <c r="Q107" i="8"/>
  <c r="O107" i="8"/>
  <c r="M107" i="8"/>
  <c r="K107" i="8"/>
  <c r="I107" i="8"/>
  <c r="G107" i="8"/>
  <c r="BX106" i="8"/>
  <c r="BW106" i="8"/>
  <c r="BV106" i="8"/>
  <c r="BU106" i="8"/>
  <c r="BT106" i="8"/>
  <c r="BS106" i="8"/>
  <c r="BR106" i="8"/>
  <c r="BQ106" i="8"/>
  <c r="BO106" i="8"/>
  <c r="BN106" i="8"/>
  <c r="BM106" i="8"/>
  <c r="BJ106" i="8"/>
  <c r="BC106" i="8"/>
  <c r="BA106" i="8"/>
  <c r="AY106" i="8"/>
  <c r="AU106" i="8"/>
  <c r="AQ106" i="8"/>
  <c r="AM106" i="8"/>
  <c r="AK106" i="8"/>
  <c r="AI106" i="8"/>
  <c r="AG106" i="8"/>
  <c r="AC106" i="8"/>
  <c r="AA106" i="8"/>
  <c r="Y106" i="8"/>
  <c r="W106" i="8"/>
  <c r="U106" i="8"/>
  <c r="S106" i="8"/>
  <c r="Q106" i="8"/>
  <c r="O106" i="8"/>
  <c r="M106" i="8"/>
  <c r="K106" i="8"/>
  <c r="I106" i="8"/>
  <c r="G106" i="8"/>
  <c r="BX105" i="8"/>
  <c r="BW105" i="8"/>
  <c r="BV105" i="8"/>
  <c r="BU105" i="8"/>
  <c r="BT105" i="8"/>
  <c r="BS105" i="8"/>
  <c r="BR105" i="8"/>
  <c r="BQ105" i="8"/>
  <c r="BO105" i="8"/>
  <c r="BN105" i="8"/>
  <c r="BM105" i="8"/>
  <c r="BJ105" i="8"/>
  <c r="BC105" i="8"/>
  <c r="BA105" i="8"/>
  <c r="AY105" i="8"/>
  <c r="AU105" i="8"/>
  <c r="AQ105" i="8"/>
  <c r="AM105" i="8"/>
  <c r="AK105" i="8"/>
  <c r="AI105" i="8"/>
  <c r="AG105" i="8"/>
  <c r="AC105" i="8"/>
  <c r="AA105" i="8"/>
  <c r="Y105" i="8"/>
  <c r="W105" i="8"/>
  <c r="U105" i="8"/>
  <c r="S105" i="8"/>
  <c r="Q105" i="8"/>
  <c r="O105" i="8"/>
  <c r="M105" i="8"/>
  <c r="K105" i="8"/>
  <c r="I105" i="8"/>
  <c r="G105" i="8"/>
  <c r="BX104" i="8"/>
  <c r="BW104" i="8"/>
  <c r="BV104" i="8"/>
  <c r="BU104" i="8"/>
  <c r="BT104" i="8"/>
  <c r="BS104" i="8"/>
  <c r="BR104" i="8"/>
  <c r="BQ104" i="8"/>
  <c r="BO104" i="8"/>
  <c r="BN104" i="8"/>
  <c r="BM104" i="8"/>
  <c r="BJ104" i="8"/>
  <c r="BC104" i="8"/>
  <c r="BA104" i="8"/>
  <c r="AY104" i="8"/>
  <c r="AU104" i="8"/>
  <c r="AQ104" i="8"/>
  <c r="AM104" i="8"/>
  <c r="AK104" i="8"/>
  <c r="AI104" i="8"/>
  <c r="AG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BX103" i="8"/>
  <c r="BW103" i="8"/>
  <c r="BV103" i="8"/>
  <c r="BU103" i="8"/>
  <c r="BT103" i="8"/>
  <c r="BS103" i="8"/>
  <c r="BR103" i="8"/>
  <c r="BQ103" i="8"/>
  <c r="BO103" i="8"/>
  <c r="BN103" i="8"/>
  <c r="BM103" i="8"/>
  <c r="BJ103" i="8"/>
  <c r="BC103" i="8"/>
  <c r="BA103" i="8"/>
  <c r="AY103" i="8"/>
  <c r="AU103" i="8"/>
  <c r="AQ103" i="8"/>
  <c r="AM103" i="8"/>
  <c r="AK103" i="8"/>
  <c r="AI103" i="8"/>
  <c r="AG103" i="8"/>
  <c r="AC103" i="8"/>
  <c r="AA103" i="8"/>
  <c r="Y103" i="8"/>
  <c r="W103" i="8"/>
  <c r="U103" i="8"/>
  <c r="S103" i="8"/>
  <c r="Q103" i="8"/>
  <c r="O103" i="8"/>
  <c r="M103" i="8"/>
  <c r="K103" i="8"/>
  <c r="I103" i="8"/>
  <c r="G103" i="8"/>
  <c r="BX102" i="8"/>
  <c r="BW102" i="8"/>
  <c r="BV102" i="8"/>
  <c r="BU102" i="8"/>
  <c r="BT102" i="8"/>
  <c r="BS102" i="8"/>
  <c r="BR102" i="8"/>
  <c r="BQ102" i="8"/>
  <c r="BO102" i="8"/>
  <c r="BN102" i="8"/>
  <c r="BM102" i="8"/>
  <c r="BJ102" i="8"/>
  <c r="BC102" i="8"/>
  <c r="BA102" i="8"/>
  <c r="AY102" i="8"/>
  <c r="AU102" i="8"/>
  <c r="AQ102" i="8"/>
  <c r="AM102" i="8"/>
  <c r="AK102" i="8"/>
  <c r="AI102" i="8"/>
  <c r="AG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BX101" i="8"/>
  <c r="BW101" i="8"/>
  <c r="BV101" i="8"/>
  <c r="BU101" i="8"/>
  <c r="BT101" i="8"/>
  <c r="BS101" i="8"/>
  <c r="BR101" i="8"/>
  <c r="BQ101" i="8"/>
  <c r="BO101" i="8"/>
  <c r="BN101" i="8"/>
  <c r="BM101" i="8"/>
  <c r="BJ101" i="8"/>
  <c r="BC101" i="8"/>
  <c r="BA101" i="8"/>
  <c r="AY101" i="8"/>
  <c r="AU101" i="8"/>
  <c r="AQ101" i="8"/>
  <c r="AM101" i="8"/>
  <c r="AK101" i="8"/>
  <c r="AI101" i="8"/>
  <c r="AG101" i="8"/>
  <c r="AC101" i="8"/>
  <c r="AA101" i="8"/>
  <c r="Y101" i="8"/>
  <c r="W101" i="8"/>
  <c r="U101" i="8"/>
  <c r="S101" i="8"/>
  <c r="Q101" i="8"/>
  <c r="O101" i="8"/>
  <c r="M101" i="8"/>
  <c r="K101" i="8"/>
  <c r="I101" i="8"/>
  <c r="G101" i="8"/>
  <c r="CW100" i="8"/>
  <c r="BX100" i="8"/>
  <c r="BW100" i="8"/>
  <c r="BV100" i="8"/>
  <c r="BU100" i="8"/>
  <c r="BT100" i="8"/>
  <c r="BS100" i="8"/>
  <c r="BR100" i="8"/>
  <c r="BQ100" i="8"/>
  <c r="BO100" i="8"/>
  <c r="BN100" i="8"/>
  <c r="BM100" i="8"/>
  <c r="BJ100" i="8"/>
  <c r="BC100" i="8"/>
  <c r="BA100" i="8"/>
  <c r="AY100" i="8"/>
  <c r="AU100" i="8"/>
  <c r="AQ100" i="8"/>
  <c r="AM100" i="8"/>
  <c r="AK100" i="8"/>
  <c r="AI100" i="8"/>
  <c r="AG100" i="8"/>
  <c r="AC100" i="8"/>
  <c r="AA100" i="8"/>
  <c r="Y100" i="8"/>
  <c r="W100" i="8"/>
  <c r="U100" i="8"/>
  <c r="S100" i="8"/>
  <c r="Q100" i="8"/>
  <c r="O100" i="8"/>
  <c r="M100" i="8"/>
  <c r="K100" i="8"/>
  <c r="I100" i="8"/>
  <c r="G100" i="8"/>
  <c r="CW99" i="8"/>
  <c r="BX99" i="8"/>
  <c r="BW99" i="8"/>
  <c r="BV99" i="8"/>
  <c r="BU99" i="8"/>
  <c r="BT99" i="8"/>
  <c r="BS99" i="8"/>
  <c r="BR99" i="8"/>
  <c r="BQ99" i="8"/>
  <c r="BO99" i="8"/>
  <c r="BN99" i="8"/>
  <c r="BM99" i="8"/>
  <c r="BJ99" i="8"/>
  <c r="BC99" i="8"/>
  <c r="BA99" i="8"/>
  <c r="AY99" i="8"/>
  <c r="AU99" i="8"/>
  <c r="AQ99" i="8"/>
  <c r="AM99" i="8"/>
  <c r="AK99" i="8"/>
  <c r="AI99" i="8"/>
  <c r="AG99" i="8"/>
  <c r="AC99" i="8"/>
  <c r="AA99" i="8"/>
  <c r="Y99" i="8"/>
  <c r="W99" i="8"/>
  <c r="U99" i="8"/>
  <c r="S99" i="8"/>
  <c r="Q99" i="8"/>
  <c r="O99" i="8"/>
  <c r="M99" i="8"/>
  <c r="K99" i="8"/>
  <c r="I99" i="8"/>
  <c r="G99" i="8"/>
  <c r="CW98" i="8"/>
  <c r="BX98" i="8"/>
  <c r="BW98" i="8"/>
  <c r="BV98" i="8"/>
  <c r="BU98" i="8"/>
  <c r="BT98" i="8"/>
  <c r="BS98" i="8"/>
  <c r="BR98" i="8"/>
  <c r="BQ98" i="8"/>
  <c r="BO98" i="8"/>
  <c r="BN98" i="8"/>
  <c r="BM98" i="8"/>
  <c r="BJ98" i="8"/>
  <c r="BC98" i="8"/>
  <c r="BA98" i="8"/>
  <c r="AY98" i="8"/>
  <c r="AU98" i="8"/>
  <c r="AQ98" i="8"/>
  <c r="AM98" i="8"/>
  <c r="AK98" i="8"/>
  <c r="AI98" i="8"/>
  <c r="AG98" i="8"/>
  <c r="AC98" i="8"/>
  <c r="AA98" i="8"/>
  <c r="Y98" i="8"/>
  <c r="W98" i="8"/>
  <c r="U98" i="8"/>
  <c r="S98" i="8"/>
  <c r="Q98" i="8"/>
  <c r="O98" i="8"/>
  <c r="M98" i="8"/>
  <c r="K98" i="8"/>
  <c r="I98" i="8"/>
  <c r="G98" i="8"/>
  <c r="CW97" i="8"/>
  <c r="BX97" i="8"/>
  <c r="BW97" i="8"/>
  <c r="BV97" i="8"/>
  <c r="BU97" i="8"/>
  <c r="BT97" i="8"/>
  <c r="BS97" i="8"/>
  <c r="BR97" i="8"/>
  <c r="BQ97" i="8"/>
  <c r="BO97" i="8"/>
  <c r="BN97" i="8"/>
  <c r="BM97" i="8"/>
  <c r="BJ97" i="8"/>
  <c r="BC97" i="8"/>
  <c r="BA97" i="8"/>
  <c r="AY97" i="8"/>
  <c r="AU97" i="8"/>
  <c r="AQ97" i="8"/>
  <c r="AM97" i="8"/>
  <c r="AK97" i="8"/>
  <c r="AI97" i="8"/>
  <c r="AG97" i="8"/>
  <c r="AC97" i="8"/>
  <c r="AA97" i="8"/>
  <c r="Y97" i="8"/>
  <c r="W97" i="8"/>
  <c r="U97" i="8"/>
  <c r="S97" i="8"/>
  <c r="Q97" i="8"/>
  <c r="O97" i="8"/>
  <c r="M97" i="8"/>
  <c r="K97" i="8"/>
  <c r="I97" i="8"/>
  <c r="G97" i="8"/>
  <c r="CW96" i="8"/>
  <c r="BX96" i="8"/>
  <c r="BW96" i="8"/>
  <c r="BV96" i="8"/>
  <c r="BU96" i="8"/>
  <c r="BT96" i="8"/>
  <c r="BS96" i="8"/>
  <c r="BR96" i="8"/>
  <c r="BQ96" i="8"/>
  <c r="BO96" i="8"/>
  <c r="BN96" i="8"/>
  <c r="BM96" i="8"/>
  <c r="BJ96" i="8"/>
  <c r="BC96" i="8"/>
  <c r="BA96" i="8"/>
  <c r="AY96" i="8"/>
  <c r="AU96" i="8"/>
  <c r="AQ96" i="8"/>
  <c r="AM96" i="8"/>
  <c r="AK96" i="8"/>
  <c r="AI96" i="8"/>
  <c r="AG96" i="8"/>
  <c r="AC96" i="8"/>
  <c r="AA96" i="8"/>
  <c r="Y96" i="8"/>
  <c r="W96" i="8"/>
  <c r="U96" i="8"/>
  <c r="S96" i="8"/>
  <c r="Q96" i="8"/>
  <c r="O96" i="8"/>
  <c r="M96" i="8"/>
  <c r="K96" i="8"/>
  <c r="I96" i="8"/>
  <c r="G96" i="8"/>
  <c r="CW95" i="8"/>
  <c r="BX95" i="8"/>
  <c r="BW95" i="8"/>
  <c r="BV95" i="8"/>
  <c r="BU95" i="8"/>
  <c r="BT95" i="8"/>
  <c r="BS95" i="8"/>
  <c r="BR95" i="8"/>
  <c r="BQ95" i="8"/>
  <c r="BO95" i="8"/>
  <c r="BN95" i="8"/>
  <c r="BM95" i="8"/>
  <c r="BJ95" i="8"/>
  <c r="BC95" i="8"/>
  <c r="BA95" i="8"/>
  <c r="AY95" i="8"/>
  <c r="AU95" i="8"/>
  <c r="AQ95" i="8"/>
  <c r="AM95" i="8"/>
  <c r="AK95" i="8"/>
  <c r="AI95" i="8"/>
  <c r="AG95" i="8"/>
  <c r="AC95" i="8"/>
  <c r="AA95" i="8"/>
  <c r="Y95" i="8"/>
  <c r="W95" i="8"/>
  <c r="U95" i="8"/>
  <c r="S95" i="8"/>
  <c r="Q95" i="8"/>
  <c r="O95" i="8"/>
  <c r="M95" i="8"/>
  <c r="K95" i="8"/>
  <c r="I95" i="8"/>
  <c r="G95" i="8"/>
  <c r="CW94" i="8"/>
  <c r="BX94" i="8"/>
  <c r="BW94" i="8"/>
  <c r="BV94" i="8"/>
  <c r="BU94" i="8"/>
  <c r="BT94" i="8"/>
  <c r="BS94" i="8"/>
  <c r="BR94" i="8"/>
  <c r="BQ94" i="8"/>
  <c r="BO94" i="8"/>
  <c r="BN94" i="8"/>
  <c r="BM94" i="8"/>
  <c r="BJ94" i="8"/>
  <c r="BC94" i="8"/>
  <c r="BA94" i="8"/>
  <c r="AY94" i="8"/>
  <c r="AU94" i="8"/>
  <c r="AQ94" i="8"/>
  <c r="AM94" i="8"/>
  <c r="AK94" i="8"/>
  <c r="AI94" i="8"/>
  <c r="AG94" i="8"/>
  <c r="AC94" i="8"/>
  <c r="AA94" i="8"/>
  <c r="Y94" i="8"/>
  <c r="W94" i="8"/>
  <c r="U94" i="8"/>
  <c r="S94" i="8"/>
  <c r="Q94" i="8"/>
  <c r="O94" i="8"/>
  <c r="M94" i="8"/>
  <c r="K94" i="8"/>
  <c r="I94" i="8"/>
  <c r="G94" i="8"/>
  <c r="CW93" i="8"/>
  <c r="BX93" i="8"/>
  <c r="BW93" i="8"/>
  <c r="BV93" i="8"/>
  <c r="BU93" i="8"/>
  <c r="BT93" i="8"/>
  <c r="BS93" i="8"/>
  <c r="BR93" i="8"/>
  <c r="BQ93" i="8"/>
  <c r="BO93" i="8"/>
  <c r="BN93" i="8"/>
  <c r="BM93" i="8"/>
  <c r="BJ93" i="8"/>
  <c r="BC93" i="8"/>
  <c r="BA93" i="8"/>
  <c r="AY93" i="8"/>
  <c r="AU93" i="8"/>
  <c r="AQ93" i="8"/>
  <c r="AM93" i="8"/>
  <c r="AK93" i="8"/>
  <c r="AI93" i="8"/>
  <c r="AG93" i="8"/>
  <c r="AC93" i="8"/>
  <c r="AA93" i="8"/>
  <c r="Y93" i="8"/>
  <c r="W93" i="8"/>
  <c r="U93" i="8"/>
  <c r="S93" i="8"/>
  <c r="Q93" i="8"/>
  <c r="O93" i="8"/>
  <c r="M93" i="8"/>
  <c r="K93" i="8"/>
  <c r="I93" i="8"/>
  <c r="G93" i="8"/>
  <c r="CW92" i="8"/>
  <c r="BX92" i="8"/>
  <c r="BW92" i="8"/>
  <c r="BV92" i="8"/>
  <c r="BU92" i="8"/>
  <c r="BT92" i="8"/>
  <c r="BS92" i="8"/>
  <c r="BR92" i="8"/>
  <c r="BQ92" i="8"/>
  <c r="BO92" i="8"/>
  <c r="BN92" i="8"/>
  <c r="BM92" i="8"/>
  <c r="BJ92" i="8"/>
  <c r="BC92" i="8"/>
  <c r="BA92" i="8"/>
  <c r="AY92" i="8"/>
  <c r="AU92" i="8"/>
  <c r="AQ92" i="8"/>
  <c r="AM92" i="8"/>
  <c r="AK92" i="8"/>
  <c r="AI92" i="8"/>
  <c r="AG92" i="8"/>
  <c r="AC92" i="8"/>
  <c r="AA92" i="8"/>
  <c r="Y92" i="8"/>
  <c r="W92" i="8"/>
  <c r="U92" i="8"/>
  <c r="S92" i="8"/>
  <c r="Q92" i="8"/>
  <c r="O92" i="8"/>
  <c r="M92" i="8"/>
  <c r="K92" i="8"/>
  <c r="I92" i="8"/>
  <c r="G92" i="8"/>
  <c r="BX91" i="8"/>
  <c r="BW91" i="8"/>
  <c r="BV91" i="8"/>
  <c r="BU91" i="8"/>
  <c r="BT91" i="8"/>
  <c r="BS91" i="8"/>
  <c r="BR91" i="8"/>
  <c r="BQ91" i="8"/>
  <c r="BO91" i="8"/>
  <c r="BN91" i="8"/>
  <c r="BM91" i="8"/>
  <c r="BJ91" i="8"/>
  <c r="BC91" i="8"/>
  <c r="BA91" i="8"/>
  <c r="AY91" i="8"/>
  <c r="AU91" i="8"/>
  <c r="AQ91" i="8"/>
  <c r="AM91" i="8"/>
  <c r="AK91" i="8"/>
  <c r="AI91" i="8"/>
  <c r="AG91" i="8"/>
  <c r="AC91" i="8"/>
  <c r="AA91" i="8"/>
  <c r="Y91" i="8"/>
  <c r="W91" i="8"/>
  <c r="U91" i="8"/>
  <c r="S91" i="8"/>
  <c r="Q91" i="8"/>
  <c r="O91" i="8"/>
  <c r="M91" i="8"/>
  <c r="K91" i="8"/>
  <c r="I91" i="8"/>
  <c r="G91" i="8"/>
  <c r="BX90" i="8"/>
  <c r="BW90" i="8"/>
  <c r="BV90" i="8"/>
  <c r="BU90" i="8"/>
  <c r="BT90" i="8"/>
  <c r="BS90" i="8"/>
  <c r="BR90" i="8"/>
  <c r="BQ90" i="8"/>
  <c r="BO90" i="8"/>
  <c r="BN90" i="8"/>
  <c r="BM90" i="8"/>
  <c r="BJ90" i="8"/>
  <c r="BC90" i="8"/>
  <c r="BA90" i="8"/>
  <c r="AY90" i="8"/>
  <c r="AU90" i="8"/>
  <c r="AQ90" i="8"/>
  <c r="AM90" i="8"/>
  <c r="AK90" i="8"/>
  <c r="AI90" i="8"/>
  <c r="AG90" i="8"/>
  <c r="AC90" i="8"/>
  <c r="AA90" i="8"/>
  <c r="Y90" i="8"/>
  <c r="W90" i="8"/>
  <c r="U90" i="8"/>
  <c r="S90" i="8"/>
  <c r="Q90" i="8"/>
  <c r="O90" i="8"/>
  <c r="M90" i="8"/>
  <c r="K90" i="8"/>
  <c r="I90" i="8"/>
  <c r="G90" i="8"/>
  <c r="BX89" i="8"/>
  <c r="BW89" i="8"/>
  <c r="BV89" i="8"/>
  <c r="BU89" i="8"/>
  <c r="BT89" i="8"/>
  <c r="BS89" i="8"/>
  <c r="BR89" i="8"/>
  <c r="BQ89" i="8"/>
  <c r="BO89" i="8"/>
  <c r="BN89" i="8"/>
  <c r="BM89" i="8"/>
  <c r="BJ89" i="8"/>
  <c r="BC89" i="8"/>
  <c r="BA89" i="8"/>
  <c r="AY89" i="8"/>
  <c r="AU89" i="8"/>
  <c r="AQ89" i="8"/>
  <c r="AM89" i="8"/>
  <c r="AK89" i="8"/>
  <c r="AI89" i="8"/>
  <c r="AG89" i="8"/>
  <c r="AC89" i="8"/>
  <c r="AA89" i="8"/>
  <c r="Y89" i="8"/>
  <c r="W89" i="8"/>
  <c r="U89" i="8"/>
  <c r="S89" i="8"/>
  <c r="Q89" i="8"/>
  <c r="O89" i="8"/>
  <c r="M89" i="8"/>
  <c r="K89" i="8"/>
  <c r="I89" i="8"/>
  <c r="G89" i="8"/>
  <c r="BX88" i="8"/>
  <c r="BW88" i="8"/>
  <c r="BV88" i="8"/>
  <c r="BU88" i="8"/>
  <c r="BT88" i="8"/>
  <c r="BS88" i="8"/>
  <c r="BR88" i="8"/>
  <c r="BQ88" i="8"/>
  <c r="BO88" i="8"/>
  <c r="BN88" i="8"/>
  <c r="BM88" i="8"/>
  <c r="BJ88" i="8"/>
  <c r="BC88" i="8"/>
  <c r="BA88" i="8"/>
  <c r="AY88" i="8"/>
  <c r="AU88" i="8"/>
  <c r="AQ88" i="8"/>
  <c r="AM88" i="8"/>
  <c r="AK88" i="8"/>
  <c r="AI88" i="8"/>
  <c r="AG88" i="8"/>
  <c r="AC88" i="8"/>
  <c r="AA88" i="8"/>
  <c r="Y88" i="8"/>
  <c r="W88" i="8"/>
  <c r="U88" i="8"/>
  <c r="S88" i="8"/>
  <c r="Q88" i="8"/>
  <c r="O88" i="8"/>
  <c r="M88" i="8"/>
  <c r="K88" i="8"/>
  <c r="I88" i="8"/>
  <c r="G88" i="8"/>
  <c r="BX87" i="8"/>
  <c r="BW87" i="8"/>
  <c r="BV87" i="8"/>
  <c r="BU87" i="8"/>
  <c r="BT87" i="8"/>
  <c r="BS87" i="8"/>
  <c r="BR87" i="8"/>
  <c r="BQ87" i="8"/>
  <c r="BO87" i="8"/>
  <c r="BN87" i="8"/>
  <c r="BM87" i="8"/>
  <c r="BJ87" i="8"/>
  <c r="BC87" i="8"/>
  <c r="BA87" i="8"/>
  <c r="AY87" i="8"/>
  <c r="AU87" i="8"/>
  <c r="AQ87" i="8"/>
  <c r="AM87" i="8"/>
  <c r="AK87" i="8"/>
  <c r="AI87" i="8"/>
  <c r="AG87" i="8"/>
  <c r="AC87" i="8"/>
  <c r="AA87" i="8"/>
  <c r="Y87" i="8"/>
  <c r="W87" i="8"/>
  <c r="U87" i="8"/>
  <c r="S87" i="8"/>
  <c r="Q87" i="8"/>
  <c r="O87" i="8"/>
  <c r="M87" i="8"/>
  <c r="K87" i="8"/>
  <c r="I87" i="8"/>
  <c r="G87" i="8"/>
  <c r="BX86" i="8"/>
  <c r="BW86" i="8"/>
  <c r="BV86" i="8"/>
  <c r="BU86" i="8"/>
  <c r="BT86" i="8"/>
  <c r="BS86" i="8"/>
  <c r="BR86" i="8"/>
  <c r="BQ86" i="8"/>
  <c r="BO86" i="8"/>
  <c r="BN86" i="8"/>
  <c r="BM86" i="8"/>
  <c r="BJ86" i="8"/>
  <c r="BC86" i="8"/>
  <c r="BA86" i="8"/>
  <c r="AY86" i="8"/>
  <c r="AU86" i="8"/>
  <c r="AQ86" i="8"/>
  <c r="AM86" i="8"/>
  <c r="AK86" i="8"/>
  <c r="AI86" i="8"/>
  <c r="AG86" i="8"/>
  <c r="AC86" i="8"/>
  <c r="AA86" i="8"/>
  <c r="Y86" i="8"/>
  <c r="W86" i="8"/>
  <c r="U86" i="8"/>
  <c r="S86" i="8"/>
  <c r="Q86" i="8"/>
  <c r="O86" i="8"/>
  <c r="M86" i="8"/>
  <c r="K86" i="8"/>
  <c r="I86" i="8"/>
  <c r="G86" i="8"/>
  <c r="BX85" i="8"/>
  <c r="BW85" i="8"/>
  <c r="BV85" i="8"/>
  <c r="BU85" i="8"/>
  <c r="BT85" i="8"/>
  <c r="BS85" i="8"/>
  <c r="BR85" i="8"/>
  <c r="BQ85" i="8"/>
  <c r="BO85" i="8"/>
  <c r="BN85" i="8"/>
  <c r="BM85" i="8"/>
  <c r="BJ85" i="8"/>
  <c r="BC85" i="8"/>
  <c r="BA85" i="8"/>
  <c r="AY85" i="8"/>
  <c r="AU85" i="8"/>
  <c r="AQ85" i="8"/>
  <c r="AM85" i="8"/>
  <c r="AK85" i="8"/>
  <c r="AI85" i="8"/>
  <c r="AG85" i="8"/>
  <c r="AC85" i="8"/>
  <c r="AA85" i="8"/>
  <c r="Y85" i="8"/>
  <c r="W85" i="8"/>
  <c r="U85" i="8"/>
  <c r="S85" i="8"/>
  <c r="Q85" i="8"/>
  <c r="O85" i="8"/>
  <c r="M85" i="8"/>
  <c r="K85" i="8"/>
  <c r="I85" i="8"/>
  <c r="G85" i="8"/>
  <c r="BX84" i="8"/>
  <c r="BW84" i="8"/>
  <c r="BV84" i="8"/>
  <c r="BU84" i="8"/>
  <c r="BT84" i="8"/>
  <c r="BS84" i="8"/>
  <c r="BR84" i="8"/>
  <c r="BQ84" i="8"/>
  <c r="BO84" i="8"/>
  <c r="BN84" i="8"/>
  <c r="BM84" i="8"/>
  <c r="BJ84" i="8"/>
  <c r="BC84" i="8"/>
  <c r="BA84" i="8"/>
  <c r="AY84" i="8"/>
  <c r="AU84" i="8"/>
  <c r="AQ84" i="8"/>
  <c r="AM84" i="8"/>
  <c r="AK84" i="8"/>
  <c r="AI84" i="8"/>
  <c r="AG84" i="8"/>
  <c r="AC84" i="8"/>
  <c r="AA84" i="8"/>
  <c r="Y84" i="8"/>
  <c r="W84" i="8"/>
  <c r="U84" i="8"/>
  <c r="S84" i="8"/>
  <c r="Q84" i="8"/>
  <c r="O84" i="8"/>
  <c r="M84" i="8"/>
  <c r="K84" i="8"/>
  <c r="I84" i="8"/>
  <c r="G84" i="8"/>
  <c r="BX83" i="8"/>
  <c r="BW83" i="8"/>
  <c r="BV83" i="8"/>
  <c r="BU83" i="8"/>
  <c r="BT83" i="8"/>
  <c r="BS83" i="8"/>
  <c r="BR83" i="8"/>
  <c r="BQ83" i="8"/>
  <c r="BO83" i="8"/>
  <c r="BN83" i="8"/>
  <c r="BM83" i="8"/>
  <c r="BJ83" i="8"/>
  <c r="BC83" i="8"/>
  <c r="BA83" i="8"/>
  <c r="AY83" i="8"/>
  <c r="AU83" i="8"/>
  <c r="AQ83" i="8"/>
  <c r="AM83" i="8"/>
  <c r="AK83" i="8"/>
  <c r="AI83" i="8"/>
  <c r="AG83" i="8"/>
  <c r="AC83" i="8"/>
  <c r="AA83" i="8"/>
  <c r="Y83" i="8"/>
  <c r="W83" i="8"/>
  <c r="U83" i="8"/>
  <c r="S83" i="8"/>
  <c r="Q83" i="8"/>
  <c r="O83" i="8"/>
  <c r="M83" i="8"/>
  <c r="K83" i="8"/>
  <c r="I83" i="8"/>
  <c r="G83" i="8"/>
  <c r="BX82" i="8"/>
  <c r="BW82" i="8"/>
  <c r="BV82" i="8"/>
  <c r="BU82" i="8"/>
  <c r="BT82" i="8"/>
  <c r="BS82" i="8"/>
  <c r="BR82" i="8"/>
  <c r="BQ82" i="8"/>
  <c r="BO82" i="8"/>
  <c r="BN82" i="8"/>
  <c r="BM82" i="8"/>
  <c r="BJ82" i="8"/>
  <c r="BC82" i="8"/>
  <c r="BA82" i="8"/>
  <c r="AY82" i="8"/>
  <c r="AU82" i="8"/>
  <c r="AQ82" i="8"/>
  <c r="AM82" i="8"/>
  <c r="AK82" i="8"/>
  <c r="AI82" i="8"/>
  <c r="AG82" i="8"/>
  <c r="AC82" i="8"/>
  <c r="AA82" i="8"/>
  <c r="Y82" i="8"/>
  <c r="W82" i="8"/>
  <c r="U82" i="8"/>
  <c r="S82" i="8"/>
  <c r="Q82" i="8"/>
  <c r="O82" i="8"/>
  <c r="M82" i="8"/>
  <c r="K82" i="8"/>
  <c r="I82" i="8"/>
  <c r="G82" i="8"/>
  <c r="BX81" i="8"/>
  <c r="BW81" i="8"/>
  <c r="BV81" i="8"/>
  <c r="BU81" i="8"/>
  <c r="BT81" i="8"/>
  <c r="BS81" i="8"/>
  <c r="BR81" i="8"/>
  <c r="BQ81" i="8"/>
  <c r="BO81" i="8"/>
  <c r="BN81" i="8"/>
  <c r="BM81" i="8"/>
  <c r="BJ81" i="8"/>
  <c r="BC81" i="8"/>
  <c r="BA81" i="8"/>
  <c r="AY81" i="8"/>
  <c r="AU81" i="8"/>
  <c r="AQ81" i="8"/>
  <c r="AM81" i="8"/>
  <c r="AK81" i="8"/>
  <c r="AI81" i="8"/>
  <c r="AG81" i="8"/>
  <c r="AC81" i="8"/>
  <c r="AA81" i="8"/>
  <c r="Y81" i="8"/>
  <c r="W81" i="8"/>
  <c r="U81" i="8"/>
  <c r="S81" i="8"/>
  <c r="Q81" i="8"/>
  <c r="O81" i="8"/>
  <c r="M81" i="8"/>
  <c r="K81" i="8"/>
  <c r="I81" i="8"/>
  <c r="G81" i="8"/>
  <c r="BX80" i="8"/>
  <c r="BW80" i="8"/>
  <c r="BV80" i="8"/>
  <c r="BU80" i="8"/>
  <c r="BT80" i="8"/>
  <c r="BS80" i="8"/>
  <c r="BR80" i="8"/>
  <c r="BQ80" i="8"/>
  <c r="BO80" i="8"/>
  <c r="BN80" i="8"/>
  <c r="BM80" i="8"/>
  <c r="BJ80" i="8"/>
  <c r="BC80" i="8"/>
  <c r="BA80" i="8"/>
  <c r="AY80" i="8"/>
  <c r="AU80" i="8"/>
  <c r="AQ80" i="8"/>
  <c r="AM80" i="8"/>
  <c r="AK80" i="8"/>
  <c r="AI80" i="8"/>
  <c r="AG80" i="8"/>
  <c r="AC80" i="8"/>
  <c r="AA80" i="8"/>
  <c r="Y80" i="8"/>
  <c r="W80" i="8"/>
  <c r="U80" i="8"/>
  <c r="S80" i="8"/>
  <c r="Q80" i="8"/>
  <c r="O80" i="8"/>
  <c r="M80" i="8"/>
  <c r="K80" i="8"/>
  <c r="I80" i="8"/>
  <c r="G80" i="8"/>
  <c r="BX79" i="8"/>
  <c r="BW79" i="8"/>
  <c r="BV79" i="8"/>
  <c r="BU79" i="8"/>
  <c r="BT79" i="8"/>
  <c r="BS79" i="8"/>
  <c r="BR79" i="8"/>
  <c r="BQ79" i="8"/>
  <c r="BO79" i="8"/>
  <c r="BN79" i="8"/>
  <c r="BM79" i="8"/>
  <c r="BJ79" i="8"/>
  <c r="BC79" i="8"/>
  <c r="BA79" i="8"/>
  <c r="AY79" i="8"/>
  <c r="AU79" i="8"/>
  <c r="AQ79" i="8"/>
  <c r="AM79" i="8"/>
  <c r="AK79" i="8"/>
  <c r="AI79" i="8"/>
  <c r="AG79" i="8"/>
  <c r="AC79" i="8"/>
  <c r="AA79" i="8"/>
  <c r="Y79" i="8"/>
  <c r="W79" i="8"/>
  <c r="U79" i="8"/>
  <c r="S79" i="8"/>
  <c r="Q79" i="8"/>
  <c r="O79" i="8"/>
  <c r="M79" i="8"/>
  <c r="K79" i="8"/>
  <c r="I79" i="8"/>
  <c r="G79" i="8"/>
  <c r="BX78" i="8"/>
  <c r="BW78" i="8"/>
  <c r="BV78" i="8"/>
  <c r="BU78" i="8"/>
  <c r="BT78" i="8"/>
  <c r="BS78" i="8"/>
  <c r="BR78" i="8"/>
  <c r="BQ78" i="8"/>
  <c r="BO78" i="8"/>
  <c r="BN78" i="8"/>
  <c r="BM78" i="8"/>
  <c r="BJ78" i="8"/>
  <c r="BC78" i="8"/>
  <c r="BA78" i="8"/>
  <c r="AY78" i="8"/>
  <c r="AU78" i="8"/>
  <c r="AQ78" i="8"/>
  <c r="AM78" i="8"/>
  <c r="AK78" i="8"/>
  <c r="AI78" i="8"/>
  <c r="AG78" i="8"/>
  <c r="AC78" i="8"/>
  <c r="AA78" i="8"/>
  <c r="Y78" i="8"/>
  <c r="W78" i="8"/>
  <c r="U78" i="8"/>
  <c r="S78" i="8"/>
  <c r="Q78" i="8"/>
  <c r="O78" i="8"/>
  <c r="M78" i="8"/>
  <c r="K78" i="8"/>
  <c r="I78" i="8"/>
  <c r="G78" i="8"/>
  <c r="BX77" i="8"/>
  <c r="BW77" i="8"/>
  <c r="BV77" i="8"/>
  <c r="BU77" i="8"/>
  <c r="BT77" i="8"/>
  <c r="BS77" i="8"/>
  <c r="BR77" i="8"/>
  <c r="BQ77" i="8"/>
  <c r="BO77" i="8"/>
  <c r="BN77" i="8"/>
  <c r="BM77" i="8"/>
  <c r="BJ77" i="8"/>
  <c r="BC77" i="8"/>
  <c r="BA77" i="8"/>
  <c r="AY77" i="8"/>
  <c r="AU77" i="8"/>
  <c r="AQ77" i="8"/>
  <c r="AM77" i="8"/>
  <c r="AK77" i="8"/>
  <c r="AI77" i="8"/>
  <c r="AG77" i="8"/>
  <c r="AC77" i="8"/>
  <c r="AA77" i="8"/>
  <c r="Y77" i="8"/>
  <c r="W77" i="8"/>
  <c r="U77" i="8"/>
  <c r="S77" i="8"/>
  <c r="Q77" i="8"/>
  <c r="O77" i="8"/>
  <c r="M77" i="8"/>
  <c r="K77" i="8"/>
  <c r="I77" i="8"/>
  <c r="G77" i="8"/>
  <c r="BX76" i="8"/>
  <c r="BW76" i="8"/>
  <c r="BV76" i="8"/>
  <c r="BU76" i="8"/>
  <c r="BT76" i="8"/>
  <c r="BS76" i="8"/>
  <c r="BR76" i="8"/>
  <c r="BQ76" i="8"/>
  <c r="BO76" i="8"/>
  <c r="BN76" i="8"/>
  <c r="BM76" i="8"/>
  <c r="BJ76" i="8"/>
  <c r="BC76" i="8"/>
  <c r="BA76" i="8"/>
  <c r="AY76" i="8"/>
  <c r="AU76" i="8"/>
  <c r="AQ76" i="8"/>
  <c r="AM76" i="8"/>
  <c r="AK76" i="8"/>
  <c r="AI76" i="8"/>
  <c r="AG76" i="8"/>
  <c r="AC76" i="8"/>
  <c r="AA76" i="8"/>
  <c r="Y76" i="8"/>
  <c r="W76" i="8"/>
  <c r="U76" i="8"/>
  <c r="S76" i="8"/>
  <c r="Q76" i="8"/>
  <c r="O76" i="8"/>
  <c r="M76" i="8"/>
  <c r="K76" i="8"/>
  <c r="I76" i="8"/>
  <c r="G76" i="8"/>
  <c r="BX75" i="8"/>
  <c r="BW75" i="8"/>
  <c r="BV75" i="8"/>
  <c r="BU75" i="8"/>
  <c r="BT75" i="8"/>
  <c r="BS75" i="8"/>
  <c r="BR75" i="8"/>
  <c r="BQ75" i="8"/>
  <c r="BO75" i="8"/>
  <c r="BN75" i="8"/>
  <c r="BM75" i="8"/>
  <c r="BJ75" i="8"/>
  <c r="BC75" i="8"/>
  <c r="BA75" i="8"/>
  <c r="AY75" i="8"/>
  <c r="AU75" i="8"/>
  <c r="AQ75" i="8"/>
  <c r="AM75" i="8"/>
  <c r="AK75" i="8"/>
  <c r="AI75" i="8"/>
  <c r="AG75" i="8"/>
  <c r="AC75" i="8"/>
  <c r="AA75" i="8"/>
  <c r="Y75" i="8"/>
  <c r="W75" i="8"/>
  <c r="U75" i="8"/>
  <c r="S75" i="8"/>
  <c r="Q75" i="8"/>
  <c r="O75" i="8"/>
  <c r="M75" i="8"/>
  <c r="K75" i="8"/>
  <c r="I75" i="8"/>
  <c r="G75" i="8"/>
  <c r="BX74" i="8"/>
  <c r="BW74" i="8"/>
  <c r="BV74" i="8"/>
  <c r="BU74" i="8"/>
  <c r="BT74" i="8"/>
  <c r="BS74" i="8"/>
  <c r="BR74" i="8"/>
  <c r="BQ74" i="8"/>
  <c r="BO74" i="8"/>
  <c r="BN74" i="8"/>
  <c r="BM74" i="8"/>
  <c r="BJ74" i="8"/>
  <c r="BC74" i="8"/>
  <c r="BA74" i="8"/>
  <c r="AY74" i="8"/>
  <c r="AU74" i="8"/>
  <c r="AQ74" i="8"/>
  <c r="AM74" i="8"/>
  <c r="AK74" i="8"/>
  <c r="AI74" i="8"/>
  <c r="AG74" i="8"/>
  <c r="AC74" i="8"/>
  <c r="AA74" i="8"/>
  <c r="Y74" i="8"/>
  <c r="W74" i="8"/>
  <c r="U74" i="8"/>
  <c r="S74" i="8"/>
  <c r="Q74" i="8"/>
  <c r="O74" i="8"/>
  <c r="M74" i="8"/>
  <c r="K74" i="8"/>
  <c r="I74" i="8"/>
  <c r="G74" i="8"/>
  <c r="BX73" i="8"/>
  <c r="BW73" i="8"/>
  <c r="BV73" i="8"/>
  <c r="BU73" i="8"/>
  <c r="BT73" i="8"/>
  <c r="BS73" i="8"/>
  <c r="BR73" i="8"/>
  <c r="BQ73" i="8"/>
  <c r="BO73" i="8"/>
  <c r="BN73" i="8"/>
  <c r="BM73" i="8"/>
  <c r="BJ73" i="8"/>
  <c r="BC73" i="8"/>
  <c r="BA73" i="8"/>
  <c r="AY73" i="8"/>
  <c r="AU73" i="8"/>
  <c r="AQ73" i="8"/>
  <c r="AM73" i="8"/>
  <c r="AK73" i="8"/>
  <c r="AI73" i="8"/>
  <c r="AG73" i="8"/>
  <c r="AC73" i="8"/>
  <c r="AA73" i="8"/>
  <c r="Y73" i="8"/>
  <c r="W73" i="8"/>
  <c r="U73" i="8"/>
  <c r="S73" i="8"/>
  <c r="Q73" i="8"/>
  <c r="O73" i="8"/>
  <c r="M73" i="8"/>
  <c r="K73" i="8"/>
  <c r="I73" i="8"/>
  <c r="G73" i="8"/>
  <c r="BX72" i="8"/>
  <c r="BW72" i="8"/>
  <c r="BV72" i="8"/>
  <c r="BU72" i="8"/>
  <c r="BT72" i="8"/>
  <c r="BS72" i="8"/>
  <c r="BR72" i="8"/>
  <c r="BQ72" i="8"/>
  <c r="BO72" i="8"/>
  <c r="BN72" i="8"/>
  <c r="BM72" i="8"/>
  <c r="BJ72" i="8"/>
  <c r="BC72" i="8"/>
  <c r="BA72" i="8"/>
  <c r="AY72" i="8"/>
  <c r="AU72" i="8"/>
  <c r="AQ72" i="8"/>
  <c r="AM72" i="8"/>
  <c r="AK72" i="8"/>
  <c r="AI72" i="8"/>
  <c r="AG72" i="8"/>
  <c r="AC72" i="8"/>
  <c r="AA72" i="8"/>
  <c r="Y72" i="8"/>
  <c r="W72" i="8"/>
  <c r="U72" i="8"/>
  <c r="S72" i="8"/>
  <c r="Q72" i="8"/>
  <c r="O72" i="8"/>
  <c r="M72" i="8"/>
  <c r="K72" i="8"/>
  <c r="I72" i="8"/>
  <c r="G72" i="8"/>
  <c r="BC71" i="8"/>
  <c r="BA71" i="8"/>
  <c r="AY71" i="8"/>
  <c r="AU71" i="8"/>
  <c r="BU71" i="8" s="1"/>
  <c r="BV71" i="8" s="1"/>
  <c r="AQ71" i="8"/>
  <c r="AM71" i="8"/>
  <c r="AK71" i="8"/>
  <c r="AI71" i="8"/>
  <c r="AG71" i="8"/>
  <c r="AC71" i="8"/>
  <c r="AA71" i="8"/>
  <c r="Y71" i="8"/>
  <c r="W71" i="8"/>
  <c r="U71" i="8"/>
  <c r="BS71" i="8" s="1"/>
  <c r="BT71" i="8" s="1"/>
  <c r="S71" i="8"/>
  <c r="Q71" i="8"/>
  <c r="O71" i="8"/>
  <c r="M71" i="8"/>
  <c r="BQ71" i="8" s="1"/>
  <c r="BR71" i="8" s="1"/>
  <c r="K71" i="8"/>
  <c r="I71" i="8"/>
  <c r="G71" i="8"/>
  <c r="BW71" i="8" s="1"/>
  <c r="BX71" i="8" s="1"/>
  <c r="CZ70" i="8"/>
  <c r="BC70" i="8"/>
  <c r="BA70" i="8"/>
  <c r="AY70" i="8"/>
  <c r="AU70" i="8"/>
  <c r="BU70" i="8" s="1"/>
  <c r="BV70" i="8" s="1"/>
  <c r="AQ70" i="8"/>
  <c r="AM70" i="8"/>
  <c r="AK70" i="8"/>
  <c r="AI70" i="8"/>
  <c r="AG70" i="8"/>
  <c r="AC70" i="8"/>
  <c r="AA70" i="8"/>
  <c r="Y70" i="8"/>
  <c r="W70" i="8"/>
  <c r="U70" i="8"/>
  <c r="BS70" i="8" s="1"/>
  <c r="BT70" i="8" s="1"/>
  <c r="S70" i="8"/>
  <c r="Q70" i="8"/>
  <c r="O70" i="8"/>
  <c r="M70" i="8"/>
  <c r="BQ70" i="8" s="1"/>
  <c r="BR70" i="8" s="1"/>
  <c r="K70" i="8"/>
  <c r="I70" i="8"/>
  <c r="G70" i="8"/>
  <c r="BW70" i="8" s="1"/>
  <c r="BX70" i="8" s="1"/>
  <c r="B70" i="8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CZ69" i="8"/>
  <c r="BC69" i="8"/>
  <c r="BA69" i="8"/>
  <c r="AY69" i="8"/>
  <c r="AU69" i="8"/>
  <c r="BU69" i="8" s="1"/>
  <c r="BV69" i="8" s="1"/>
  <c r="AQ69" i="8"/>
  <c r="AM69" i="8"/>
  <c r="AK69" i="8"/>
  <c r="AI69" i="8"/>
  <c r="AG69" i="8"/>
  <c r="AC69" i="8"/>
  <c r="AA69" i="8"/>
  <c r="Y69" i="8"/>
  <c r="W69" i="8"/>
  <c r="U69" i="8"/>
  <c r="BS69" i="8" s="1"/>
  <c r="BT69" i="8" s="1"/>
  <c r="S69" i="8"/>
  <c r="Q69" i="8"/>
  <c r="O69" i="8"/>
  <c r="M69" i="8"/>
  <c r="BQ69" i="8" s="1"/>
  <c r="BR69" i="8" s="1"/>
  <c r="K69" i="8"/>
  <c r="I69" i="8"/>
  <c r="G69" i="8"/>
  <c r="BW69" i="8" s="1"/>
  <c r="BX69" i="8" s="1"/>
  <c r="CZ68" i="8"/>
  <c r="BP68" i="8"/>
  <c r="BC68" i="8"/>
  <c r="BA68" i="8"/>
  <c r="AY68" i="8"/>
  <c r="AU68" i="8"/>
  <c r="BU68" i="8" s="1"/>
  <c r="BV68" i="8" s="1"/>
  <c r="AQ68" i="8"/>
  <c r="AM68" i="8"/>
  <c r="AK68" i="8"/>
  <c r="AI68" i="8"/>
  <c r="AG68" i="8"/>
  <c r="AC68" i="8"/>
  <c r="AA68" i="8"/>
  <c r="Y68" i="8"/>
  <c r="W68" i="8"/>
  <c r="U68" i="8"/>
  <c r="BS68" i="8" s="1"/>
  <c r="BT68" i="8" s="1"/>
  <c r="S68" i="8"/>
  <c r="Q68" i="8"/>
  <c r="O68" i="8"/>
  <c r="M68" i="8"/>
  <c r="BQ68" i="8" s="1"/>
  <c r="BR68" i="8" s="1"/>
  <c r="K68" i="8"/>
  <c r="I68" i="8"/>
  <c r="G68" i="8"/>
  <c r="BW68" i="8" s="1"/>
  <c r="BX68" i="8" s="1"/>
  <c r="CZ67" i="8"/>
  <c r="BC67" i="8"/>
  <c r="BB115" i="8" s="1"/>
  <c r="BA67" i="8"/>
  <c r="AZ115" i="8" s="1"/>
  <c r="AY67" i="8"/>
  <c r="AX115" i="8" s="1"/>
  <c r="AU67" i="8"/>
  <c r="AT115" i="8" s="1"/>
  <c r="AQ67" i="8"/>
  <c r="AP115" i="8" s="1"/>
  <c r="AM67" i="8"/>
  <c r="AL115" i="8" s="1"/>
  <c r="AK67" i="8"/>
  <c r="AJ115" i="8" s="1"/>
  <c r="AI67" i="8"/>
  <c r="AH115" i="8" s="1"/>
  <c r="AG67" i="8"/>
  <c r="AF115" i="8" s="1"/>
  <c r="AC67" i="8"/>
  <c r="AB115" i="8" s="1"/>
  <c r="AA67" i="8"/>
  <c r="Z115" i="8" s="1"/>
  <c r="Y67" i="8"/>
  <c r="X115" i="8" s="1"/>
  <c r="W67" i="8"/>
  <c r="V115" i="8" s="1"/>
  <c r="U67" i="8"/>
  <c r="T115" i="8" s="1"/>
  <c r="S67" i="8"/>
  <c r="R115" i="8" s="1"/>
  <c r="Q67" i="8"/>
  <c r="P115" i="8" s="1"/>
  <c r="O67" i="8"/>
  <c r="N115" i="8" s="1"/>
  <c r="M67" i="8"/>
  <c r="L115" i="8" s="1"/>
  <c r="K67" i="8"/>
  <c r="J115" i="8" s="1"/>
  <c r="I67" i="8"/>
  <c r="H115" i="8" s="1"/>
  <c r="G67" i="8"/>
  <c r="F115" i="8" s="1"/>
  <c r="BW52" i="8"/>
  <c r="BU52" i="8"/>
  <c r="BS52" i="8"/>
  <c r="BQ52" i="8"/>
  <c r="C45" i="8"/>
  <c r="F47" i="8" s="1"/>
  <c r="F48" i="8" s="1"/>
  <c r="B18" i="8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C15" i="8"/>
  <c r="F12" i="8"/>
  <c r="F11" i="8"/>
  <c r="H106" i="7"/>
  <c r="J106" i="7" s="1"/>
  <c r="L106" i="7" s="1"/>
  <c r="N106" i="7" s="1"/>
  <c r="P106" i="7" s="1"/>
  <c r="R106" i="7" s="1"/>
  <c r="T106" i="7" s="1"/>
  <c r="V106" i="7" s="1"/>
  <c r="X106" i="7" s="1"/>
  <c r="Z106" i="7" s="1"/>
  <c r="AB106" i="7" s="1"/>
  <c r="AD106" i="7" s="1"/>
  <c r="AF106" i="7" s="1"/>
  <c r="AH106" i="7" s="1"/>
  <c r="AJ106" i="7" s="1"/>
  <c r="AL106" i="7" s="1"/>
  <c r="AN106" i="7" s="1"/>
  <c r="AP106" i="7" s="1"/>
  <c r="BH105" i="7"/>
  <c r="BF105" i="7"/>
  <c r="BD105" i="7"/>
  <c r="BB105" i="7"/>
  <c r="AY105" i="7"/>
  <c r="AX105" i="7"/>
  <c r="AW105" i="7"/>
  <c r="AQ105" i="7"/>
  <c r="AM105" i="7"/>
  <c r="AK105" i="7"/>
  <c r="AI105" i="7"/>
  <c r="AG105" i="7"/>
  <c r="AC105" i="7"/>
  <c r="AA105" i="7"/>
  <c r="Y105" i="7"/>
  <c r="W105" i="7"/>
  <c r="U105" i="7"/>
  <c r="S105" i="7"/>
  <c r="Q105" i="7"/>
  <c r="O105" i="7"/>
  <c r="M105" i="7"/>
  <c r="K105" i="7"/>
  <c r="I105" i="7"/>
  <c r="G105" i="7"/>
  <c r="BH104" i="7"/>
  <c r="BF104" i="7"/>
  <c r="BD104" i="7"/>
  <c r="BB104" i="7"/>
  <c r="AY104" i="7"/>
  <c r="AX104" i="7"/>
  <c r="AW104" i="7"/>
  <c r="AQ104" i="7"/>
  <c r="AM104" i="7"/>
  <c r="AK104" i="7"/>
  <c r="AI104" i="7"/>
  <c r="AG104" i="7"/>
  <c r="AC104" i="7"/>
  <c r="AA104" i="7"/>
  <c r="Y104" i="7"/>
  <c r="W104" i="7"/>
  <c r="U104" i="7"/>
  <c r="S104" i="7"/>
  <c r="Q104" i="7"/>
  <c r="O104" i="7"/>
  <c r="M104" i="7"/>
  <c r="K104" i="7"/>
  <c r="I104" i="7"/>
  <c r="G104" i="7"/>
  <c r="BH103" i="7"/>
  <c r="BF103" i="7"/>
  <c r="BD103" i="7"/>
  <c r="BB103" i="7"/>
  <c r="AY103" i="7"/>
  <c r="AX103" i="7"/>
  <c r="AW103" i="7"/>
  <c r="AQ103" i="7"/>
  <c r="AM103" i="7"/>
  <c r="AK103" i="7"/>
  <c r="AI103" i="7"/>
  <c r="AG103" i="7"/>
  <c r="AC103" i="7"/>
  <c r="AA103" i="7"/>
  <c r="Y103" i="7"/>
  <c r="W103" i="7"/>
  <c r="U103" i="7"/>
  <c r="S103" i="7"/>
  <c r="Q103" i="7"/>
  <c r="O103" i="7"/>
  <c r="M103" i="7"/>
  <c r="K103" i="7"/>
  <c r="I103" i="7"/>
  <c r="G103" i="7"/>
  <c r="BH102" i="7"/>
  <c r="BF102" i="7"/>
  <c r="BD102" i="7"/>
  <c r="BB102" i="7"/>
  <c r="AY102" i="7"/>
  <c r="AX102" i="7"/>
  <c r="AW102" i="7"/>
  <c r="AQ102" i="7"/>
  <c r="AM102" i="7"/>
  <c r="AK102" i="7"/>
  <c r="AI102" i="7"/>
  <c r="AG102" i="7"/>
  <c r="AC102" i="7"/>
  <c r="AA102" i="7"/>
  <c r="Y102" i="7"/>
  <c r="W102" i="7"/>
  <c r="U102" i="7"/>
  <c r="S102" i="7"/>
  <c r="Q102" i="7"/>
  <c r="O102" i="7"/>
  <c r="M102" i="7"/>
  <c r="K102" i="7"/>
  <c r="I102" i="7"/>
  <c r="G102" i="7"/>
  <c r="BH101" i="7"/>
  <c r="BF101" i="7"/>
  <c r="BD101" i="7"/>
  <c r="BB101" i="7"/>
  <c r="AY101" i="7"/>
  <c r="AX101" i="7"/>
  <c r="AW101" i="7"/>
  <c r="AQ101" i="7"/>
  <c r="AM101" i="7"/>
  <c r="AK101" i="7"/>
  <c r="AI101" i="7"/>
  <c r="AG101" i="7"/>
  <c r="AC101" i="7"/>
  <c r="AA101" i="7"/>
  <c r="Y101" i="7"/>
  <c r="W101" i="7"/>
  <c r="U101" i="7"/>
  <c r="S101" i="7"/>
  <c r="Q101" i="7"/>
  <c r="O101" i="7"/>
  <c r="M101" i="7"/>
  <c r="K101" i="7"/>
  <c r="I101" i="7"/>
  <c r="G101" i="7"/>
  <c r="BH100" i="7"/>
  <c r="BF100" i="7"/>
  <c r="BD100" i="7"/>
  <c r="BB100" i="7"/>
  <c r="AY100" i="7"/>
  <c r="AX100" i="7"/>
  <c r="AW100" i="7"/>
  <c r="AQ100" i="7"/>
  <c r="AM100" i="7"/>
  <c r="AK100" i="7"/>
  <c r="AI100" i="7"/>
  <c r="AG100" i="7"/>
  <c r="AC100" i="7"/>
  <c r="AA100" i="7"/>
  <c r="Y100" i="7"/>
  <c r="W100" i="7"/>
  <c r="U100" i="7"/>
  <c r="S100" i="7"/>
  <c r="Q100" i="7"/>
  <c r="O100" i="7"/>
  <c r="M100" i="7"/>
  <c r="K100" i="7"/>
  <c r="I100" i="7"/>
  <c r="G100" i="7"/>
  <c r="BH99" i="7"/>
  <c r="BF99" i="7"/>
  <c r="BD99" i="7"/>
  <c r="BB99" i="7"/>
  <c r="AY99" i="7"/>
  <c r="AX99" i="7"/>
  <c r="AW99" i="7"/>
  <c r="AQ99" i="7"/>
  <c r="AM99" i="7"/>
  <c r="AK99" i="7"/>
  <c r="AI99" i="7"/>
  <c r="AG99" i="7"/>
  <c r="AC99" i="7"/>
  <c r="AA99" i="7"/>
  <c r="Y99" i="7"/>
  <c r="W99" i="7"/>
  <c r="U99" i="7"/>
  <c r="S99" i="7"/>
  <c r="Q99" i="7"/>
  <c r="O99" i="7"/>
  <c r="M99" i="7"/>
  <c r="K99" i="7"/>
  <c r="I99" i="7"/>
  <c r="G99" i="7"/>
  <c r="BH98" i="7"/>
  <c r="BF98" i="7"/>
  <c r="BD98" i="7"/>
  <c r="BB98" i="7"/>
  <c r="AY98" i="7"/>
  <c r="AX98" i="7"/>
  <c r="AW98" i="7"/>
  <c r="AQ98" i="7"/>
  <c r="AM98" i="7"/>
  <c r="AK98" i="7"/>
  <c r="AI98" i="7"/>
  <c r="AG98" i="7"/>
  <c r="AC98" i="7"/>
  <c r="AA98" i="7"/>
  <c r="Y98" i="7"/>
  <c r="W98" i="7"/>
  <c r="U98" i="7"/>
  <c r="S98" i="7"/>
  <c r="Q98" i="7"/>
  <c r="O98" i="7"/>
  <c r="M98" i="7"/>
  <c r="K98" i="7"/>
  <c r="I98" i="7"/>
  <c r="G98" i="7"/>
  <c r="BH97" i="7"/>
  <c r="BF97" i="7"/>
  <c r="BD97" i="7"/>
  <c r="BB97" i="7"/>
  <c r="AY97" i="7"/>
  <c r="AX97" i="7"/>
  <c r="AW97" i="7"/>
  <c r="AQ97" i="7"/>
  <c r="AM97" i="7"/>
  <c r="AK97" i="7"/>
  <c r="AI97" i="7"/>
  <c r="AG97" i="7"/>
  <c r="AC97" i="7"/>
  <c r="AA97" i="7"/>
  <c r="Y97" i="7"/>
  <c r="W97" i="7"/>
  <c r="U97" i="7"/>
  <c r="S97" i="7"/>
  <c r="Q97" i="7"/>
  <c r="O97" i="7"/>
  <c r="M97" i="7"/>
  <c r="K97" i="7"/>
  <c r="I97" i="7"/>
  <c r="G97" i="7"/>
  <c r="BH96" i="7"/>
  <c r="BF96" i="7"/>
  <c r="BD96" i="7"/>
  <c r="BB96" i="7"/>
  <c r="AY96" i="7"/>
  <c r="AX96" i="7"/>
  <c r="AW96" i="7"/>
  <c r="AQ96" i="7"/>
  <c r="AM96" i="7"/>
  <c r="AK96" i="7"/>
  <c r="AI96" i="7"/>
  <c r="AG96" i="7"/>
  <c r="AC96" i="7"/>
  <c r="AA96" i="7"/>
  <c r="Y96" i="7"/>
  <c r="W96" i="7"/>
  <c r="U96" i="7"/>
  <c r="S96" i="7"/>
  <c r="Q96" i="7"/>
  <c r="O96" i="7"/>
  <c r="M96" i="7"/>
  <c r="K96" i="7"/>
  <c r="I96" i="7"/>
  <c r="G96" i="7"/>
  <c r="BH95" i="7"/>
  <c r="BF95" i="7"/>
  <c r="BD95" i="7"/>
  <c r="BB95" i="7"/>
  <c r="AY95" i="7"/>
  <c r="AX95" i="7"/>
  <c r="AW95" i="7"/>
  <c r="AQ95" i="7"/>
  <c r="AM95" i="7"/>
  <c r="AK95" i="7"/>
  <c r="AI95" i="7"/>
  <c r="AG95" i="7"/>
  <c r="AC95" i="7"/>
  <c r="AA95" i="7"/>
  <c r="Y95" i="7"/>
  <c r="W95" i="7"/>
  <c r="U95" i="7"/>
  <c r="S95" i="7"/>
  <c r="Q95" i="7"/>
  <c r="O95" i="7"/>
  <c r="M95" i="7"/>
  <c r="K95" i="7"/>
  <c r="I95" i="7"/>
  <c r="G95" i="7"/>
  <c r="BH94" i="7"/>
  <c r="BF94" i="7"/>
  <c r="BD94" i="7"/>
  <c r="BB94" i="7"/>
  <c r="AY94" i="7"/>
  <c r="AX94" i="7"/>
  <c r="AW94" i="7"/>
  <c r="AQ94" i="7"/>
  <c r="AM94" i="7"/>
  <c r="AK94" i="7"/>
  <c r="AI94" i="7"/>
  <c r="AG94" i="7"/>
  <c r="AC94" i="7"/>
  <c r="AA94" i="7"/>
  <c r="Y94" i="7"/>
  <c r="W94" i="7"/>
  <c r="U94" i="7"/>
  <c r="S94" i="7"/>
  <c r="Q94" i="7"/>
  <c r="O94" i="7"/>
  <c r="M94" i="7"/>
  <c r="K94" i="7"/>
  <c r="I94" i="7"/>
  <c r="G94" i="7"/>
  <c r="BH93" i="7"/>
  <c r="BF93" i="7"/>
  <c r="BD93" i="7"/>
  <c r="BB93" i="7"/>
  <c r="AY93" i="7"/>
  <c r="AX93" i="7"/>
  <c r="AW93" i="7"/>
  <c r="AQ93" i="7"/>
  <c r="AM93" i="7"/>
  <c r="AK93" i="7"/>
  <c r="AI93" i="7"/>
  <c r="AG93" i="7"/>
  <c r="AC93" i="7"/>
  <c r="AA93" i="7"/>
  <c r="Y93" i="7"/>
  <c r="W93" i="7"/>
  <c r="U93" i="7"/>
  <c r="S93" i="7"/>
  <c r="Q93" i="7"/>
  <c r="O93" i="7"/>
  <c r="M93" i="7"/>
  <c r="K93" i="7"/>
  <c r="I93" i="7"/>
  <c r="G93" i="7"/>
  <c r="CG92" i="7"/>
  <c r="BH92" i="7"/>
  <c r="BF92" i="7"/>
  <c r="BD92" i="7"/>
  <c r="BB92" i="7"/>
  <c r="AY92" i="7"/>
  <c r="AX92" i="7"/>
  <c r="AW92" i="7"/>
  <c r="AQ92" i="7"/>
  <c r="AM92" i="7"/>
  <c r="AK92" i="7"/>
  <c r="AI92" i="7"/>
  <c r="AG92" i="7"/>
  <c r="AC92" i="7"/>
  <c r="AA92" i="7"/>
  <c r="Y92" i="7"/>
  <c r="W92" i="7"/>
  <c r="U92" i="7"/>
  <c r="S92" i="7"/>
  <c r="Q92" i="7"/>
  <c r="O92" i="7"/>
  <c r="M92" i="7"/>
  <c r="K92" i="7"/>
  <c r="I92" i="7"/>
  <c r="G92" i="7"/>
  <c r="CG91" i="7"/>
  <c r="BH91" i="7"/>
  <c r="BF91" i="7"/>
  <c r="BD91" i="7"/>
  <c r="BB91" i="7"/>
  <c r="AY91" i="7"/>
  <c r="AX91" i="7"/>
  <c r="AW91" i="7"/>
  <c r="AQ91" i="7"/>
  <c r="AM91" i="7"/>
  <c r="AK91" i="7"/>
  <c r="AI91" i="7"/>
  <c r="AG91" i="7"/>
  <c r="AC91" i="7"/>
  <c r="AA91" i="7"/>
  <c r="Y91" i="7"/>
  <c r="W91" i="7"/>
  <c r="U91" i="7"/>
  <c r="S91" i="7"/>
  <c r="Q91" i="7"/>
  <c r="O91" i="7"/>
  <c r="M91" i="7"/>
  <c r="K91" i="7"/>
  <c r="I91" i="7"/>
  <c r="G91" i="7"/>
  <c r="CG90" i="7"/>
  <c r="BH90" i="7"/>
  <c r="BF90" i="7"/>
  <c r="BD90" i="7"/>
  <c r="BB90" i="7"/>
  <c r="AY90" i="7"/>
  <c r="AX90" i="7"/>
  <c r="AW90" i="7"/>
  <c r="AQ90" i="7"/>
  <c r="AM90" i="7"/>
  <c r="AK90" i="7"/>
  <c r="AI90" i="7"/>
  <c r="AG90" i="7"/>
  <c r="AC90" i="7"/>
  <c r="AA90" i="7"/>
  <c r="Y90" i="7"/>
  <c r="W90" i="7"/>
  <c r="U90" i="7"/>
  <c r="S90" i="7"/>
  <c r="Q90" i="7"/>
  <c r="O90" i="7"/>
  <c r="M90" i="7"/>
  <c r="K90" i="7"/>
  <c r="I90" i="7"/>
  <c r="G90" i="7"/>
  <c r="CG89" i="7"/>
  <c r="BH89" i="7"/>
  <c r="BF89" i="7"/>
  <c r="BD89" i="7"/>
  <c r="BB89" i="7"/>
  <c r="AY89" i="7"/>
  <c r="AX89" i="7"/>
  <c r="AW89" i="7"/>
  <c r="AQ89" i="7"/>
  <c r="AM89" i="7"/>
  <c r="AK89" i="7"/>
  <c r="AI89" i="7"/>
  <c r="AG89" i="7"/>
  <c r="AC89" i="7"/>
  <c r="AA89" i="7"/>
  <c r="Y89" i="7"/>
  <c r="W89" i="7"/>
  <c r="U89" i="7"/>
  <c r="S89" i="7"/>
  <c r="Q89" i="7"/>
  <c r="O89" i="7"/>
  <c r="M89" i="7"/>
  <c r="K89" i="7"/>
  <c r="I89" i="7"/>
  <c r="G89" i="7"/>
  <c r="CG88" i="7"/>
  <c r="BH88" i="7"/>
  <c r="BF88" i="7"/>
  <c r="BD88" i="7"/>
  <c r="BB88" i="7"/>
  <c r="AY88" i="7"/>
  <c r="AX88" i="7"/>
  <c r="AW88" i="7"/>
  <c r="AQ88" i="7"/>
  <c r="AM88" i="7"/>
  <c r="AK88" i="7"/>
  <c r="AI88" i="7"/>
  <c r="AG88" i="7"/>
  <c r="AC88" i="7"/>
  <c r="AA88" i="7"/>
  <c r="Y88" i="7"/>
  <c r="W88" i="7"/>
  <c r="U88" i="7"/>
  <c r="S88" i="7"/>
  <c r="Q88" i="7"/>
  <c r="O88" i="7"/>
  <c r="M88" i="7"/>
  <c r="K88" i="7"/>
  <c r="I88" i="7"/>
  <c r="G88" i="7"/>
  <c r="CG87" i="7"/>
  <c r="BH87" i="7"/>
  <c r="BF87" i="7"/>
  <c r="BD87" i="7"/>
  <c r="BB87" i="7"/>
  <c r="AY87" i="7"/>
  <c r="AX87" i="7"/>
  <c r="AW87" i="7"/>
  <c r="AQ87" i="7"/>
  <c r="AM87" i="7"/>
  <c r="AK87" i="7"/>
  <c r="AI87" i="7"/>
  <c r="AG87" i="7"/>
  <c r="AC87" i="7"/>
  <c r="AA87" i="7"/>
  <c r="Y87" i="7"/>
  <c r="W87" i="7"/>
  <c r="U87" i="7"/>
  <c r="S87" i="7"/>
  <c r="Q87" i="7"/>
  <c r="O87" i="7"/>
  <c r="M87" i="7"/>
  <c r="K87" i="7"/>
  <c r="I87" i="7"/>
  <c r="G87" i="7"/>
  <c r="CG86" i="7"/>
  <c r="BH86" i="7"/>
  <c r="BF86" i="7"/>
  <c r="BD86" i="7"/>
  <c r="BB86" i="7"/>
  <c r="AY86" i="7"/>
  <c r="AX86" i="7"/>
  <c r="AW86" i="7"/>
  <c r="AQ86" i="7"/>
  <c r="AM86" i="7"/>
  <c r="AK86" i="7"/>
  <c r="AI86" i="7"/>
  <c r="AG86" i="7"/>
  <c r="AC86" i="7"/>
  <c r="AA86" i="7"/>
  <c r="Y86" i="7"/>
  <c r="W86" i="7"/>
  <c r="U86" i="7"/>
  <c r="S86" i="7"/>
  <c r="Q86" i="7"/>
  <c r="O86" i="7"/>
  <c r="M86" i="7"/>
  <c r="K86" i="7"/>
  <c r="I86" i="7"/>
  <c r="G86" i="7"/>
  <c r="CG85" i="7"/>
  <c r="BH85" i="7"/>
  <c r="BF85" i="7"/>
  <c r="BD85" i="7"/>
  <c r="BB85" i="7"/>
  <c r="AY85" i="7"/>
  <c r="AX85" i="7"/>
  <c r="AW85" i="7"/>
  <c r="AQ85" i="7"/>
  <c r="AM85" i="7"/>
  <c r="AK85" i="7"/>
  <c r="AI85" i="7"/>
  <c r="AG85" i="7"/>
  <c r="AC85" i="7"/>
  <c r="AA85" i="7"/>
  <c r="Y85" i="7"/>
  <c r="W85" i="7"/>
  <c r="U85" i="7"/>
  <c r="S85" i="7"/>
  <c r="Q85" i="7"/>
  <c r="O85" i="7"/>
  <c r="M85" i="7"/>
  <c r="K85" i="7"/>
  <c r="I85" i="7"/>
  <c r="G85" i="7"/>
  <c r="CG84" i="7"/>
  <c r="BH84" i="7"/>
  <c r="BF84" i="7"/>
  <c r="BD84" i="7"/>
  <c r="BB84" i="7"/>
  <c r="AY84" i="7"/>
  <c r="AX84" i="7"/>
  <c r="AW84" i="7"/>
  <c r="AQ84" i="7"/>
  <c r="AM84" i="7"/>
  <c r="AK84" i="7"/>
  <c r="AI84" i="7"/>
  <c r="AG84" i="7"/>
  <c r="AC84" i="7"/>
  <c r="AA84" i="7"/>
  <c r="Y84" i="7"/>
  <c r="W84" i="7"/>
  <c r="U84" i="7"/>
  <c r="S84" i="7"/>
  <c r="Q84" i="7"/>
  <c r="O84" i="7"/>
  <c r="M84" i="7"/>
  <c r="K84" i="7"/>
  <c r="I84" i="7"/>
  <c r="G84" i="7"/>
  <c r="BH83" i="7"/>
  <c r="BF83" i="7"/>
  <c r="BD83" i="7"/>
  <c r="BB83" i="7"/>
  <c r="AY83" i="7"/>
  <c r="AX83" i="7"/>
  <c r="AW83" i="7"/>
  <c r="AQ83" i="7"/>
  <c r="AM83" i="7"/>
  <c r="AK83" i="7"/>
  <c r="AI83" i="7"/>
  <c r="AG83" i="7"/>
  <c r="AC83" i="7"/>
  <c r="AA83" i="7"/>
  <c r="Y83" i="7"/>
  <c r="W83" i="7"/>
  <c r="U83" i="7"/>
  <c r="S83" i="7"/>
  <c r="Q83" i="7"/>
  <c r="O83" i="7"/>
  <c r="M83" i="7"/>
  <c r="K83" i="7"/>
  <c r="I83" i="7"/>
  <c r="G83" i="7"/>
  <c r="BH82" i="7"/>
  <c r="BF82" i="7"/>
  <c r="BD82" i="7"/>
  <c r="BB82" i="7"/>
  <c r="AY82" i="7"/>
  <c r="AX82" i="7"/>
  <c r="AW82" i="7"/>
  <c r="AQ82" i="7"/>
  <c r="AM82" i="7"/>
  <c r="AK82" i="7"/>
  <c r="AI82" i="7"/>
  <c r="AG82" i="7"/>
  <c r="AC82" i="7"/>
  <c r="AA82" i="7"/>
  <c r="Y82" i="7"/>
  <c r="W82" i="7"/>
  <c r="U82" i="7"/>
  <c r="S82" i="7"/>
  <c r="Q82" i="7"/>
  <c r="O82" i="7"/>
  <c r="M82" i="7"/>
  <c r="K82" i="7"/>
  <c r="I82" i="7"/>
  <c r="G82" i="7"/>
  <c r="BH81" i="7"/>
  <c r="BF81" i="7"/>
  <c r="BD81" i="7"/>
  <c r="BB81" i="7"/>
  <c r="AY81" i="7"/>
  <c r="AX81" i="7"/>
  <c r="AW81" i="7"/>
  <c r="AQ81" i="7"/>
  <c r="AM81" i="7"/>
  <c r="AK81" i="7"/>
  <c r="AI81" i="7"/>
  <c r="AG81" i="7"/>
  <c r="AC81" i="7"/>
  <c r="AA81" i="7"/>
  <c r="Y81" i="7"/>
  <c r="W81" i="7"/>
  <c r="U81" i="7"/>
  <c r="S81" i="7"/>
  <c r="Q81" i="7"/>
  <c r="O81" i="7"/>
  <c r="M81" i="7"/>
  <c r="K81" i="7"/>
  <c r="I81" i="7"/>
  <c r="G81" i="7"/>
  <c r="BH80" i="7"/>
  <c r="BF80" i="7"/>
  <c r="BD80" i="7"/>
  <c r="BB80" i="7"/>
  <c r="AY80" i="7"/>
  <c r="AX80" i="7"/>
  <c r="AW80" i="7"/>
  <c r="AQ80" i="7"/>
  <c r="AM80" i="7"/>
  <c r="AK80" i="7"/>
  <c r="AI80" i="7"/>
  <c r="AG80" i="7"/>
  <c r="AC80" i="7"/>
  <c r="AA80" i="7"/>
  <c r="Y80" i="7"/>
  <c r="W80" i="7"/>
  <c r="U80" i="7"/>
  <c r="S80" i="7"/>
  <c r="Q80" i="7"/>
  <c r="O80" i="7"/>
  <c r="M80" i="7"/>
  <c r="K80" i="7"/>
  <c r="I80" i="7"/>
  <c r="G80" i="7"/>
  <c r="BH79" i="7"/>
  <c r="BF79" i="7"/>
  <c r="BD79" i="7"/>
  <c r="BB79" i="7"/>
  <c r="AY79" i="7"/>
  <c r="AX79" i="7"/>
  <c r="AW79" i="7"/>
  <c r="AQ79" i="7"/>
  <c r="AM79" i="7"/>
  <c r="AK79" i="7"/>
  <c r="AI79" i="7"/>
  <c r="AG79" i="7"/>
  <c r="AC79" i="7"/>
  <c r="AA79" i="7"/>
  <c r="Y79" i="7"/>
  <c r="W79" i="7"/>
  <c r="U79" i="7"/>
  <c r="S79" i="7"/>
  <c r="Q79" i="7"/>
  <c r="O79" i="7"/>
  <c r="M79" i="7"/>
  <c r="K79" i="7"/>
  <c r="I79" i="7"/>
  <c r="G79" i="7"/>
  <c r="BH78" i="7"/>
  <c r="BF78" i="7"/>
  <c r="BD78" i="7"/>
  <c r="BB78" i="7"/>
  <c r="AY78" i="7"/>
  <c r="AX78" i="7"/>
  <c r="AW78" i="7"/>
  <c r="AQ78" i="7"/>
  <c r="AM78" i="7"/>
  <c r="AK78" i="7"/>
  <c r="AI78" i="7"/>
  <c r="AG78" i="7"/>
  <c r="AC78" i="7"/>
  <c r="AA78" i="7"/>
  <c r="Y78" i="7"/>
  <c r="W78" i="7"/>
  <c r="U78" i="7"/>
  <c r="S78" i="7"/>
  <c r="Q78" i="7"/>
  <c r="O78" i="7"/>
  <c r="M78" i="7"/>
  <c r="K78" i="7"/>
  <c r="I78" i="7"/>
  <c r="G78" i="7"/>
  <c r="BH77" i="7"/>
  <c r="BF77" i="7"/>
  <c r="BD77" i="7"/>
  <c r="BB77" i="7"/>
  <c r="AY77" i="7"/>
  <c r="AX77" i="7"/>
  <c r="AW77" i="7"/>
  <c r="AQ77" i="7"/>
  <c r="AM77" i="7"/>
  <c r="AK77" i="7"/>
  <c r="AI77" i="7"/>
  <c r="AG77" i="7"/>
  <c r="AC77" i="7"/>
  <c r="AA77" i="7"/>
  <c r="Y77" i="7"/>
  <c r="W77" i="7"/>
  <c r="U77" i="7"/>
  <c r="S77" i="7"/>
  <c r="Q77" i="7"/>
  <c r="O77" i="7"/>
  <c r="M77" i="7"/>
  <c r="K77" i="7"/>
  <c r="I77" i="7"/>
  <c r="G77" i="7"/>
  <c r="BH76" i="7"/>
  <c r="BF76" i="7"/>
  <c r="BD76" i="7"/>
  <c r="BB76" i="7"/>
  <c r="AY76" i="7"/>
  <c r="AX76" i="7"/>
  <c r="AW76" i="7"/>
  <c r="AQ76" i="7"/>
  <c r="AM76" i="7"/>
  <c r="AK76" i="7"/>
  <c r="AI76" i="7"/>
  <c r="AG76" i="7"/>
  <c r="AC76" i="7"/>
  <c r="AA76" i="7"/>
  <c r="Y76" i="7"/>
  <c r="W76" i="7"/>
  <c r="U76" i="7"/>
  <c r="S76" i="7"/>
  <c r="Q76" i="7"/>
  <c r="O76" i="7"/>
  <c r="M76" i="7"/>
  <c r="K76" i="7"/>
  <c r="I76" i="7"/>
  <c r="G76" i="7"/>
  <c r="BH75" i="7"/>
  <c r="BF75" i="7"/>
  <c r="BD75" i="7"/>
  <c r="BB75" i="7"/>
  <c r="AY75" i="7"/>
  <c r="AX75" i="7"/>
  <c r="AW75" i="7"/>
  <c r="AQ75" i="7"/>
  <c r="AM75" i="7"/>
  <c r="AK75" i="7"/>
  <c r="AI75" i="7"/>
  <c r="AG75" i="7"/>
  <c r="AC75" i="7"/>
  <c r="AA75" i="7"/>
  <c r="Y75" i="7"/>
  <c r="W75" i="7"/>
  <c r="U75" i="7"/>
  <c r="S75" i="7"/>
  <c r="Q75" i="7"/>
  <c r="O75" i="7"/>
  <c r="M75" i="7"/>
  <c r="K75" i="7"/>
  <c r="I75" i="7"/>
  <c r="G75" i="7"/>
  <c r="BH74" i="7"/>
  <c r="BF74" i="7"/>
  <c r="BD74" i="7"/>
  <c r="BB74" i="7"/>
  <c r="AY74" i="7"/>
  <c r="AX74" i="7"/>
  <c r="AW74" i="7"/>
  <c r="AQ74" i="7"/>
  <c r="AM74" i="7"/>
  <c r="AK74" i="7"/>
  <c r="AI74" i="7"/>
  <c r="AG74" i="7"/>
  <c r="AC74" i="7"/>
  <c r="AA74" i="7"/>
  <c r="Y74" i="7"/>
  <c r="W74" i="7"/>
  <c r="U74" i="7"/>
  <c r="S74" i="7"/>
  <c r="Q74" i="7"/>
  <c r="O74" i="7"/>
  <c r="M74" i="7"/>
  <c r="K74" i="7"/>
  <c r="I74" i="7"/>
  <c r="G74" i="7"/>
  <c r="BH73" i="7"/>
  <c r="BF73" i="7"/>
  <c r="BD73" i="7"/>
  <c r="BB73" i="7"/>
  <c r="AY73" i="7"/>
  <c r="AX73" i="7"/>
  <c r="AW73" i="7"/>
  <c r="AQ73" i="7"/>
  <c r="AM73" i="7"/>
  <c r="AK73" i="7"/>
  <c r="AI73" i="7"/>
  <c r="AG73" i="7"/>
  <c r="AC73" i="7"/>
  <c r="AA73" i="7"/>
  <c r="Y73" i="7"/>
  <c r="W73" i="7"/>
  <c r="U73" i="7"/>
  <c r="S73" i="7"/>
  <c r="Q73" i="7"/>
  <c r="O73" i="7"/>
  <c r="M73" i="7"/>
  <c r="K73" i="7"/>
  <c r="I73" i="7"/>
  <c r="G73" i="7"/>
  <c r="BH72" i="7"/>
  <c r="BF72" i="7"/>
  <c r="BD72" i="7"/>
  <c r="BB72" i="7"/>
  <c r="AY72" i="7"/>
  <c r="AX72" i="7"/>
  <c r="AW72" i="7"/>
  <c r="AQ72" i="7"/>
  <c r="AM72" i="7"/>
  <c r="AK72" i="7"/>
  <c r="AI72" i="7"/>
  <c r="AG72" i="7"/>
  <c r="AC72" i="7"/>
  <c r="AA72" i="7"/>
  <c r="Y72" i="7"/>
  <c r="W72" i="7"/>
  <c r="U72" i="7"/>
  <c r="S72" i="7"/>
  <c r="Q72" i="7"/>
  <c r="O72" i="7"/>
  <c r="M72" i="7"/>
  <c r="K72" i="7"/>
  <c r="I72" i="7"/>
  <c r="G72" i="7"/>
  <c r="BH71" i="7"/>
  <c r="BF71" i="7"/>
  <c r="BD71" i="7"/>
  <c r="BB71" i="7"/>
  <c r="AY71" i="7"/>
  <c r="AX71" i="7"/>
  <c r="AW71" i="7"/>
  <c r="AQ71" i="7"/>
  <c r="AM71" i="7"/>
  <c r="AK71" i="7"/>
  <c r="AI71" i="7"/>
  <c r="AG71" i="7"/>
  <c r="AC71" i="7"/>
  <c r="AA71" i="7"/>
  <c r="Y71" i="7"/>
  <c r="W71" i="7"/>
  <c r="U71" i="7"/>
  <c r="S71" i="7"/>
  <c r="Q71" i="7"/>
  <c r="O71" i="7"/>
  <c r="M71" i="7"/>
  <c r="K71" i="7"/>
  <c r="I71" i="7"/>
  <c r="G71" i="7"/>
  <c r="BH70" i="7"/>
  <c r="BF70" i="7"/>
  <c r="BD70" i="7"/>
  <c r="BB70" i="7"/>
  <c r="AY70" i="7"/>
  <c r="AX70" i="7"/>
  <c r="AW70" i="7"/>
  <c r="AQ70" i="7"/>
  <c r="AM70" i="7"/>
  <c r="AK70" i="7"/>
  <c r="AI70" i="7"/>
  <c r="AG70" i="7"/>
  <c r="AC70" i="7"/>
  <c r="AA70" i="7"/>
  <c r="Y70" i="7"/>
  <c r="W70" i="7"/>
  <c r="U70" i="7"/>
  <c r="S70" i="7"/>
  <c r="Q70" i="7"/>
  <c r="O70" i="7"/>
  <c r="M70" i="7"/>
  <c r="K70" i="7"/>
  <c r="I70" i="7"/>
  <c r="G70" i="7"/>
  <c r="BH69" i="7"/>
  <c r="BF69" i="7"/>
  <c r="BD69" i="7"/>
  <c r="BB69" i="7"/>
  <c r="AY69" i="7"/>
  <c r="AX69" i="7"/>
  <c r="AW69" i="7"/>
  <c r="AQ69" i="7"/>
  <c r="AM69" i="7"/>
  <c r="AK69" i="7"/>
  <c r="AI69" i="7"/>
  <c r="AG69" i="7"/>
  <c r="AC69" i="7"/>
  <c r="AA69" i="7"/>
  <c r="Y69" i="7"/>
  <c r="W69" i="7"/>
  <c r="U69" i="7"/>
  <c r="S69" i="7"/>
  <c r="Q69" i="7"/>
  <c r="O69" i="7"/>
  <c r="M69" i="7"/>
  <c r="K69" i="7"/>
  <c r="I69" i="7"/>
  <c r="G69" i="7"/>
  <c r="BH68" i="7"/>
  <c r="BF68" i="7"/>
  <c r="BD68" i="7"/>
  <c r="BB68" i="7"/>
  <c r="AY68" i="7"/>
  <c r="AX68" i="7"/>
  <c r="AW68" i="7"/>
  <c r="AQ68" i="7"/>
  <c r="AM68" i="7"/>
  <c r="AK68" i="7"/>
  <c r="AI68" i="7"/>
  <c r="AG68" i="7"/>
  <c r="AC68" i="7"/>
  <c r="AA68" i="7"/>
  <c r="Y68" i="7"/>
  <c r="W68" i="7"/>
  <c r="U68" i="7"/>
  <c r="S68" i="7"/>
  <c r="Q68" i="7"/>
  <c r="O68" i="7"/>
  <c r="M68" i="7"/>
  <c r="K68" i="7"/>
  <c r="I68" i="7"/>
  <c r="G68" i="7"/>
  <c r="BH67" i="7"/>
  <c r="BF67" i="7"/>
  <c r="BD67" i="7"/>
  <c r="BB67" i="7"/>
  <c r="AY67" i="7"/>
  <c r="AX67" i="7"/>
  <c r="AW67" i="7"/>
  <c r="AQ67" i="7"/>
  <c r="AM67" i="7"/>
  <c r="AK67" i="7"/>
  <c r="AI67" i="7"/>
  <c r="AG67" i="7"/>
  <c r="AC67" i="7"/>
  <c r="AA67" i="7"/>
  <c r="Y67" i="7"/>
  <c r="W67" i="7"/>
  <c r="U67" i="7"/>
  <c r="S67" i="7"/>
  <c r="Q67" i="7"/>
  <c r="O67" i="7"/>
  <c r="M67" i="7"/>
  <c r="K67" i="7"/>
  <c r="I67" i="7"/>
  <c r="G67" i="7"/>
  <c r="BH66" i="7"/>
  <c r="BF66" i="7"/>
  <c r="BD66" i="7"/>
  <c r="BB66" i="7"/>
  <c r="AY66" i="7"/>
  <c r="AX66" i="7"/>
  <c r="AW66" i="7"/>
  <c r="AQ66" i="7"/>
  <c r="AM66" i="7"/>
  <c r="AK66" i="7"/>
  <c r="AI66" i="7"/>
  <c r="AG66" i="7"/>
  <c r="AC66" i="7"/>
  <c r="AA66" i="7"/>
  <c r="Y66" i="7"/>
  <c r="W66" i="7"/>
  <c r="U66" i="7"/>
  <c r="S66" i="7"/>
  <c r="Q66" i="7"/>
  <c r="O66" i="7"/>
  <c r="M66" i="7"/>
  <c r="K66" i="7"/>
  <c r="I66" i="7"/>
  <c r="G66" i="7"/>
  <c r="BH65" i="7"/>
  <c r="BF65" i="7"/>
  <c r="BD65" i="7"/>
  <c r="BB65" i="7"/>
  <c r="AY65" i="7"/>
  <c r="AX65" i="7"/>
  <c r="AW65" i="7"/>
  <c r="AQ65" i="7"/>
  <c r="AM65" i="7"/>
  <c r="AK65" i="7"/>
  <c r="AI65" i="7"/>
  <c r="AG65" i="7"/>
  <c r="AC65" i="7"/>
  <c r="AA65" i="7"/>
  <c r="Y65" i="7"/>
  <c r="W65" i="7"/>
  <c r="U65" i="7"/>
  <c r="S65" i="7"/>
  <c r="Q65" i="7"/>
  <c r="O65" i="7"/>
  <c r="M65" i="7"/>
  <c r="K65" i="7"/>
  <c r="I65" i="7"/>
  <c r="G65" i="7"/>
  <c r="BH64" i="7"/>
  <c r="BF64" i="7"/>
  <c r="BD64" i="7"/>
  <c r="BB64" i="7"/>
  <c r="AY64" i="7"/>
  <c r="AX64" i="7"/>
  <c r="AW64" i="7"/>
  <c r="AQ64" i="7"/>
  <c r="AM64" i="7"/>
  <c r="AK64" i="7"/>
  <c r="AI64" i="7"/>
  <c r="AG64" i="7"/>
  <c r="AC64" i="7"/>
  <c r="AA64" i="7"/>
  <c r="Y64" i="7"/>
  <c r="W64" i="7"/>
  <c r="U64" i="7"/>
  <c r="S64" i="7"/>
  <c r="Q64" i="7"/>
  <c r="O64" i="7"/>
  <c r="M64" i="7"/>
  <c r="K64" i="7"/>
  <c r="I64" i="7"/>
  <c r="G64" i="7"/>
  <c r="BF63" i="7"/>
  <c r="AQ63" i="7"/>
  <c r="AM63" i="7"/>
  <c r="AK63" i="7"/>
  <c r="AI63" i="7"/>
  <c r="AG63" i="7"/>
  <c r="AC63" i="7"/>
  <c r="AA63" i="7"/>
  <c r="Y63" i="7"/>
  <c r="W63" i="7"/>
  <c r="U63" i="7"/>
  <c r="BD63" i="7" s="1"/>
  <c r="S63" i="7"/>
  <c r="Q63" i="7"/>
  <c r="O63" i="7"/>
  <c r="M63" i="7"/>
  <c r="BB63" i="7" s="1"/>
  <c r="K63" i="7"/>
  <c r="I63" i="7"/>
  <c r="G63" i="7"/>
  <c r="BH63" i="7" s="1"/>
  <c r="CJ62" i="7"/>
  <c r="BF62" i="7"/>
  <c r="AQ62" i="7"/>
  <c r="AM62" i="7"/>
  <c r="AK62" i="7"/>
  <c r="AI62" i="7"/>
  <c r="AG62" i="7"/>
  <c r="AC62" i="7"/>
  <c r="AA62" i="7"/>
  <c r="Y62" i="7"/>
  <c r="W62" i="7"/>
  <c r="U62" i="7"/>
  <c r="BD62" i="7" s="1"/>
  <c r="S62" i="7"/>
  <c r="Q62" i="7"/>
  <c r="O62" i="7"/>
  <c r="M62" i="7"/>
  <c r="BB62" i="7" s="1"/>
  <c r="K62" i="7"/>
  <c r="I62" i="7"/>
  <c r="G62" i="7"/>
  <c r="BH62" i="7" s="1"/>
  <c r="B62" i="7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CJ61" i="7"/>
  <c r="BF61" i="7"/>
  <c r="AQ61" i="7"/>
  <c r="AM61" i="7"/>
  <c r="AK61" i="7"/>
  <c r="AI61" i="7"/>
  <c r="AG61" i="7"/>
  <c r="AC61" i="7"/>
  <c r="AA61" i="7"/>
  <c r="Y61" i="7"/>
  <c r="W61" i="7"/>
  <c r="U61" i="7"/>
  <c r="BD61" i="7" s="1"/>
  <c r="S61" i="7"/>
  <c r="Q61" i="7"/>
  <c r="O61" i="7"/>
  <c r="M61" i="7"/>
  <c r="BB61" i="7" s="1"/>
  <c r="K61" i="7"/>
  <c r="I61" i="7"/>
  <c r="G61" i="7"/>
  <c r="BH61" i="7" s="1"/>
  <c r="CJ60" i="7"/>
  <c r="AZ60" i="7"/>
  <c r="AQ60" i="7"/>
  <c r="AM60" i="7"/>
  <c r="AK60" i="7"/>
  <c r="AI60" i="7"/>
  <c r="AG60" i="7"/>
  <c r="BE60" i="7" s="1"/>
  <c r="BF60" i="7" s="1"/>
  <c r="AC60" i="7"/>
  <c r="AA60" i="7"/>
  <c r="Y60" i="7"/>
  <c r="W60" i="7"/>
  <c r="BC60" i="7" s="1"/>
  <c r="U60" i="7"/>
  <c r="BD60" i="7" s="1"/>
  <c r="S60" i="7"/>
  <c r="Q60" i="7"/>
  <c r="O60" i="7"/>
  <c r="M60" i="7"/>
  <c r="K60" i="7"/>
  <c r="I60" i="7"/>
  <c r="G60" i="7"/>
  <c r="CJ59" i="7"/>
  <c r="AQ59" i="7"/>
  <c r="AP107" i="7" s="1"/>
  <c r="AM59" i="7"/>
  <c r="AK59" i="7"/>
  <c r="AJ107" i="7" s="1"/>
  <c r="AI59" i="7"/>
  <c r="AG59" i="7"/>
  <c r="AC59" i="7"/>
  <c r="AA59" i="7"/>
  <c r="Z107" i="7" s="1"/>
  <c r="Y59" i="7"/>
  <c r="X107" i="7" s="1"/>
  <c r="W59" i="7"/>
  <c r="U59" i="7"/>
  <c r="S59" i="7"/>
  <c r="Q59" i="7"/>
  <c r="O59" i="7"/>
  <c r="N107" i="7" s="1"/>
  <c r="M59" i="7"/>
  <c r="K59" i="7"/>
  <c r="J107" i="7" s="1"/>
  <c r="I59" i="7"/>
  <c r="H107" i="7" s="1"/>
  <c r="G59" i="7"/>
  <c r="BG44" i="7"/>
  <c r="BE44" i="7"/>
  <c r="BC44" i="7"/>
  <c r="BA44" i="7"/>
  <c r="F39" i="7"/>
  <c r="B18" i="7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C15" i="7"/>
  <c r="F12" i="7"/>
  <c r="F11" i="7"/>
  <c r="AR108" i="7" s="1"/>
  <c r="R107" i="7" l="1"/>
  <c r="R108" i="7" s="1"/>
  <c r="BG59" i="7"/>
  <c r="BH59" i="7" s="1"/>
  <c r="BH60" i="7"/>
  <c r="BA60" i="7"/>
  <c r="L107" i="7"/>
  <c r="L108" i="7" s="1"/>
  <c r="T107" i="7"/>
  <c r="AB107" i="7"/>
  <c r="BA59" i="7"/>
  <c r="BB59" i="7" s="1"/>
  <c r="BC59" i="7"/>
  <c r="BD59" i="7" s="1"/>
  <c r="AL107" i="7"/>
  <c r="BE59" i="7"/>
  <c r="BF59" i="7" s="1"/>
  <c r="BB60" i="7"/>
  <c r="AT60" i="7"/>
  <c r="AP108" i="7"/>
  <c r="P107" i="7"/>
  <c r="P108" i="7" s="1"/>
  <c r="V107" i="7"/>
  <c r="V108" i="7" s="1"/>
  <c r="F40" i="7"/>
  <c r="F41" i="7"/>
  <c r="J39" i="7" s="1"/>
  <c r="F107" i="7"/>
  <c r="F108" i="7" s="1"/>
  <c r="AT59" i="7"/>
  <c r="AV59" i="7" s="1"/>
  <c r="AG107" i="7"/>
  <c r="AF107" i="7"/>
  <c r="AF108" i="7" s="1"/>
  <c r="AH107" i="7"/>
  <c r="AH108" i="7" s="1"/>
  <c r="AI107" i="7"/>
  <c r="F116" i="8"/>
  <c r="H116" i="8"/>
  <c r="J116" i="8"/>
  <c r="L116" i="8"/>
  <c r="N116" i="8"/>
  <c r="P116" i="8"/>
  <c r="R116" i="8"/>
  <c r="T116" i="8"/>
  <c r="V116" i="8"/>
  <c r="X116" i="8"/>
  <c r="Z116" i="8"/>
  <c r="AB116" i="8"/>
  <c r="AF116" i="8"/>
  <c r="AH116" i="8"/>
  <c r="AJ116" i="8"/>
  <c r="AL116" i="8"/>
  <c r="AP116" i="8"/>
  <c r="AT116" i="8"/>
  <c r="AX116" i="8"/>
  <c r="AZ116" i="8"/>
  <c r="BB116" i="8"/>
  <c r="BJ67" i="8"/>
  <c r="BQ67" i="8"/>
  <c r="BR67" i="8" s="1"/>
  <c r="BS67" i="8"/>
  <c r="BT67" i="8" s="1"/>
  <c r="BU67" i="8"/>
  <c r="BV67" i="8" s="1"/>
  <c r="BW67" i="8"/>
  <c r="BX67" i="8" s="1"/>
  <c r="BJ68" i="8"/>
  <c r="BJ69" i="8"/>
  <c r="BJ70" i="8"/>
  <c r="BL72" i="8"/>
  <c r="BL73" i="8"/>
  <c r="BL74" i="8"/>
  <c r="BL75" i="8"/>
  <c r="BL76" i="8"/>
  <c r="BL77" i="8"/>
  <c r="BL78" i="8"/>
  <c r="BL79" i="8"/>
  <c r="BL80" i="8"/>
  <c r="BL81" i="8"/>
  <c r="BL82" i="8"/>
  <c r="BL83" i="8"/>
  <c r="BL84" i="8"/>
  <c r="BL85" i="8"/>
  <c r="BL86" i="8"/>
  <c r="BL87" i="8"/>
  <c r="BL88" i="8"/>
  <c r="BL89" i="8"/>
  <c r="BL90" i="8"/>
  <c r="BL91" i="8"/>
  <c r="BL92" i="8"/>
  <c r="BL93" i="8"/>
  <c r="BL94" i="8"/>
  <c r="BL95" i="8"/>
  <c r="BL96" i="8"/>
  <c r="BL97" i="8"/>
  <c r="BL98" i="8"/>
  <c r="BL99" i="8"/>
  <c r="BL100" i="8"/>
  <c r="BL101" i="8"/>
  <c r="BL102" i="8"/>
  <c r="BL103" i="8"/>
  <c r="BL104" i="8"/>
  <c r="BL105" i="8"/>
  <c r="BL106" i="8"/>
  <c r="BL107" i="8"/>
  <c r="BL108" i="8"/>
  <c r="BL109" i="8"/>
  <c r="BL110" i="8"/>
  <c r="BL111" i="8"/>
  <c r="BL112" i="8"/>
  <c r="BL113" i="8"/>
  <c r="BJ71" i="8"/>
  <c r="BK72" i="8"/>
  <c r="BK73" i="8"/>
  <c r="BK74" i="8"/>
  <c r="BK75" i="8"/>
  <c r="BK76" i="8"/>
  <c r="BK77" i="8"/>
  <c r="BK78" i="8"/>
  <c r="BK79" i="8"/>
  <c r="BK80" i="8"/>
  <c r="BK81" i="8"/>
  <c r="BK82" i="8"/>
  <c r="BK83" i="8"/>
  <c r="BK84" i="8"/>
  <c r="BK85" i="8"/>
  <c r="BK86" i="8"/>
  <c r="BK87" i="8"/>
  <c r="BK88" i="8"/>
  <c r="BK89" i="8"/>
  <c r="BK90" i="8"/>
  <c r="BK91" i="8"/>
  <c r="BK92" i="8"/>
  <c r="BK93" i="8"/>
  <c r="BK94" i="8"/>
  <c r="BK95" i="8"/>
  <c r="BK96" i="8"/>
  <c r="BK97" i="8"/>
  <c r="BK98" i="8"/>
  <c r="BK99" i="8"/>
  <c r="BK100" i="8"/>
  <c r="BK101" i="8"/>
  <c r="BK102" i="8"/>
  <c r="BK103" i="8"/>
  <c r="BK104" i="8"/>
  <c r="BK105" i="8"/>
  <c r="BK106" i="8"/>
  <c r="BK107" i="8"/>
  <c r="BK108" i="8"/>
  <c r="BK109" i="8"/>
  <c r="BK110" i="8"/>
  <c r="BK111" i="8"/>
  <c r="BK112" i="8"/>
  <c r="BK113" i="8"/>
  <c r="AD116" i="8"/>
  <c r="AN116" i="8"/>
  <c r="AR116" i="8"/>
  <c r="AV116" i="8"/>
  <c r="BD116" i="8"/>
  <c r="BF116" i="8"/>
  <c r="BH116" i="8"/>
  <c r="H108" i="7"/>
  <c r="J108" i="7"/>
  <c r="N108" i="7"/>
  <c r="T108" i="7"/>
  <c r="X108" i="7"/>
  <c r="Z108" i="7"/>
  <c r="AB108" i="7"/>
  <c r="AJ108" i="7"/>
  <c r="AL108" i="7"/>
  <c r="AU64" i="7"/>
  <c r="AU65" i="7"/>
  <c r="AU66" i="7"/>
  <c r="AU67" i="7"/>
  <c r="AU68" i="7"/>
  <c r="AU69" i="7"/>
  <c r="AU70" i="7"/>
  <c r="AU71" i="7"/>
  <c r="AU72" i="7"/>
  <c r="AU73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90" i="7"/>
  <c r="AU91" i="7"/>
  <c r="AU92" i="7"/>
  <c r="AU93" i="7"/>
  <c r="AU94" i="7"/>
  <c r="AU95" i="7"/>
  <c r="AU96" i="7"/>
  <c r="AU97" i="7"/>
  <c r="AU98" i="7"/>
  <c r="AU99" i="7"/>
  <c r="AU100" i="7"/>
  <c r="AU101" i="7"/>
  <c r="AU102" i="7"/>
  <c r="AU103" i="7"/>
  <c r="AU104" i="7"/>
  <c r="AU105" i="7"/>
  <c r="AD108" i="7"/>
  <c r="AN108" i="7"/>
  <c r="J112" i="7" l="1"/>
  <c r="J40" i="7"/>
  <c r="AV92" i="7"/>
  <c r="AV80" i="7"/>
  <c r="AV99" i="7"/>
  <c r="AV83" i="7"/>
  <c r="AV67" i="7"/>
  <c r="AV94" i="7"/>
  <c r="AV78" i="7"/>
  <c r="AV62" i="7"/>
  <c r="AV93" i="7"/>
  <c r="AV77" i="7"/>
  <c r="AV61" i="7"/>
  <c r="AV64" i="7"/>
  <c r="AV87" i="7"/>
  <c r="AV65" i="7"/>
  <c r="AV104" i="7"/>
  <c r="AV76" i="7"/>
  <c r="AV95" i="7"/>
  <c r="AV79" i="7"/>
  <c r="AV63" i="7"/>
  <c r="AV90" i="7"/>
  <c r="AV74" i="7"/>
  <c r="AV105" i="7"/>
  <c r="AV89" i="7"/>
  <c r="AV73" i="7"/>
  <c r="AV100" i="7"/>
  <c r="AV60" i="7"/>
  <c r="AV88" i="7"/>
  <c r="AV71" i="7"/>
  <c r="AV98" i="7"/>
  <c r="AV82" i="7"/>
  <c r="AV66" i="7"/>
  <c r="AV81" i="7"/>
  <c r="AV72" i="7"/>
  <c r="AV96" i="7"/>
  <c r="AV68" i="7"/>
  <c r="AV91" i="7"/>
  <c r="AV75" i="7"/>
  <c r="AV102" i="7"/>
  <c r="AV86" i="7"/>
  <c r="AV70" i="7"/>
  <c r="AV101" i="7"/>
  <c r="AV85" i="7"/>
  <c r="AV69" i="7"/>
  <c r="AV84" i="7"/>
  <c r="AV103" i="7"/>
  <c r="AV97" i="7"/>
  <c r="AT107" i="7"/>
  <c r="AT108" i="7" s="1"/>
  <c r="AF118" i="8"/>
  <c r="V122" i="8"/>
  <c r="J120" i="8"/>
  <c r="R122" i="8"/>
  <c r="T118" i="8"/>
  <c r="V118" i="8"/>
  <c r="H120" i="8"/>
  <c r="F120" i="8"/>
  <c r="J118" i="8"/>
  <c r="L120" i="8"/>
  <c r="AF110" i="7"/>
  <c r="V114" i="7"/>
  <c r="R114" i="7"/>
  <c r="T110" i="7"/>
  <c r="V110" i="7"/>
  <c r="H112" i="7"/>
  <c r="F112" i="7"/>
  <c r="J110" i="7"/>
  <c r="L112" i="7"/>
  <c r="T122" i="8"/>
  <c r="Z118" i="8"/>
  <c r="BL71" i="8"/>
  <c r="BK71" i="8"/>
  <c r="BM71" i="8" s="1"/>
  <c r="BL70" i="8"/>
  <c r="BK70" i="8"/>
  <c r="BM70" i="8" s="1"/>
  <c r="BL69" i="8"/>
  <c r="BK69" i="8"/>
  <c r="BM69" i="8" s="1"/>
  <c r="BL68" i="8"/>
  <c r="BK68" i="8"/>
  <c r="BM68" i="8" s="1"/>
  <c r="BX59" i="8"/>
  <c r="BW59" i="8"/>
  <c r="BX58" i="8"/>
  <c r="BW58" i="8"/>
  <c r="BX57" i="8"/>
  <c r="BW57" i="8"/>
  <c r="BX56" i="8"/>
  <c r="BW56" i="8"/>
  <c r="BV59" i="8"/>
  <c r="BU59" i="8"/>
  <c r="BV58" i="8"/>
  <c r="BU58" i="8"/>
  <c r="BV57" i="8"/>
  <c r="BU57" i="8"/>
  <c r="BV56" i="8"/>
  <c r="BU56" i="8"/>
  <c r="BT59" i="8"/>
  <c r="BS59" i="8"/>
  <c r="BT58" i="8"/>
  <c r="BS58" i="8"/>
  <c r="BT57" i="8"/>
  <c r="BS57" i="8"/>
  <c r="BT56" i="8"/>
  <c r="BS56" i="8"/>
  <c r="BR59" i="8"/>
  <c r="BQ59" i="8"/>
  <c r="BR58" i="8"/>
  <c r="BQ58" i="8"/>
  <c r="BR57" i="8"/>
  <c r="BQ57" i="8"/>
  <c r="BR56" i="8"/>
  <c r="BQ56" i="8"/>
  <c r="BL67" i="8"/>
  <c r="BK67" i="8"/>
  <c r="AD118" i="8"/>
  <c r="AB118" i="8"/>
  <c r="P122" i="8"/>
  <c r="X118" i="8"/>
  <c r="N122" i="8"/>
  <c r="R118" i="8"/>
  <c r="L122" i="8"/>
  <c r="P118" i="8"/>
  <c r="J122" i="8"/>
  <c r="N118" i="8"/>
  <c r="L118" i="8"/>
  <c r="H122" i="8"/>
  <c r="H118" i="8"/>
  <c r="F122" i="8"/>
  <c r="F118" i="8"/>
  <c r="T114" i="7"/>
  <c r="Z110" i="7"/>
  <c r="AU63" i="7"/>
  <c r="AW63" i="7" s="1"/>
  <c r="AU62" i="7"/>
  <c r="AW62" i="7" s="1"/>
  <c r="AU61" i="7"/>
  <c r="AW61" i="7" s="1"/>
  <c r="AU60" i="7"/>
  <c r="AW60" i="7" s="1"/>
  <c r="BH51" i="7"/>
  <c r="BG51" i="7"/>
  <c r="BH50" i="7"/>
  <c r="BG50" i="7"/>
  <c r="BH49" i="7"/>
  <c r="BG49" i="7"/>
  <c r="BH48" i="7"/>
  <c r="BG48" i="7"/>
  <c r="BF51" i="7"/>
  <c r="BE51" i="7"/>
  <c r="BF50" i="7"/>
  <c r="BE50" i="7"/>
  <c r="BF49" i="7"/>
  <c r="BE49" i="7"/>
  <c r="BF48" i="7"/>
  <c r="BE48" i="7"/>
  <c r="BD51" i="7"/>
  <c r="BC51" i="7"/>
  <c r="BD50" i="7"/>
  <c r="BC50" i="7"/>
  <c r="BD49" i="7"/>
  <c r="BC49" i="7"/>
  <c r="BD48" i="7"/>
  <c r="BC48" i="7"/>
  <c r="BB51" i="7"/>
  <c r="BA51" i="7"/>
  <c r="BB50" i="7"/>
  <c r="BA50" i="7"/>
  <c r="BB49" i="7"/>
  <c r="BA49" i="7"/>
  <c r="BB48" i="7"/>
  <c r="BA48" i="7"/>
  <c r="AU59" i="7"/>
  <c r="AD110" i="7"/>
  <c r="AB110" i="7"/>
  <c r="P114" i="7"/>
  <c r="X110" i="7"/>
  <c r="N114" i="7"/>
  <c r="R110" i="7"/>
  <c r="L114" i="7"/>
  <c r="P110" i="7"/>
  <c r="J114" i="7"/>
  <c r="N110" i="7"/>
  <c r="L110" i="7"/>
  <c r="H114" i="7"/>
  <c r="H110" i="7"/>
  <c r="F114" i="7"/>
  <c r="F110" i="7"/>
  <c r="BK116" i="8" l="1"/>
  <c r="BM67" i="8"/>
  <c r="BL116" i="8"/>
  <c r="BN67" i="8"/>
  <c r="BO67" i="8" s="1"/>
  <c r="BN68" i="8"/>
  <c r="BO68" i="8" s="1"/>
  <c r="BN69" i="8"/>
  <c r="BO69" i="8" s="1"/>
  <c r="BN70" i="8"/>
  <c r="BO70" i="8" s="1"/>
  <c r="BN71" i="8"/>
  <c r="BO71" i="8" s="1"/>
  <c r="AU108" i="7"/>
  <c r="AW59" i="7"/>
  <c r="AV108" i="7"/>
  <c r="AX61" i="7"/>
  <c r="AY61" i="7" s="1"/>
  <c r="AX62" i="7"/>
  <c r="AY62" i="7" s="1"/>
  <c r="AX63" i="7"/>
  <c r="AY63" i="7" s="1"/>
  <c r="AX60" i="7" l="1"/>
  <c r="AY60" i="7" s="1"/>
  <c r="AX59" i="7"/>
  <c r="AY59" i="7" s="1"/>
  <c r="BM116" i="8"/>
  <c r="AW108" i="7"/>
  <c r="BP67" i="8"/>
  <c r="CD67" i="8"/>
  <c r="CD68" i="8" s="1"/>
  <c r="CC67" i="8"/>
  <c r="CC68" i="8" s="1"/>
  <c r="CB67" i="8"/>
  <c r="CB68" i="8" s="1"/>
  <c r="CA67" i="8"/>
  <c r="CA68" i="8" s="1"/>
  <c r="BN59" i="7"/>
  <c r="BN60" i="7" s="1"/>
  <c r="BM59" i="7"/>
  <c r="BM60" i="7" s="1"/>
  <c r="BL59" i="7"/>
  <c r="BL60" i="7" s="1"/>
  <c r="BK59" i="7"/>
  <c r="BK60" i="7" s="1"/>
  <c r="AZ59" i="7" l="1"/>
</calcChain>
</file>

<file path=xl/comments1.xml><?xml version="1.0" encoding="utf-8"?>
<comments xmlns="http://schemas.openxmlformats.org/spreadsheetml/2006/main">
  <authors>
    <author>HP</author>
  </authors>
  <commentList>
    <comment ref="AT5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5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55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
</t>
        </r>
      </text>
    </comment>
    <comment ref="AW55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J63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
</t>
        </r>
      </text>
    </comment>
    <comment ref="BM63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<sst xmlns="http://schemas.openxmlformats.org/spreadsheetml/2006/main" count="435" uniqueCount="202">
  <si>
    <t>A</t>
  </si>
  <si>
    <t>Curso</t>
  </si>
  <si>
    <t>P</t>
  </si>
  <si>
    <t>Fecha</t>
  </si>
  <si>
    <t>Nº</t>
  </si>
  <si>
    <t>Nº de alumnos presentes</t>
  </si>
  <si>
    <t>Puntaje corte nota 4,0</t>
  </si>
  <si>
    <t>Nª de alumnos del curso</t>
  </si>
  <si>
    <t>Identificación del Alumno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</si>
  <si>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</si>
  <si>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</si>
  <si>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</si>
  <si>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</si>
  <si>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</si>
  <si>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</si>
  <si>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</si>
  <si>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</si>
  <si>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</si>
  <si>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</si>
  <si>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</si>
  <si>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</si>
  <si>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</si>
  <si>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</si>
  <si>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</si>
  <si>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</si>
  <si>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</si>
  <si>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Nº total de Als.</t>
  </si>
  <si>
    <t>% total de Als.</t>
  </si>
  <si>
    <t>Porcentaje de logro del grupo de curso por PREGUNTA</t>
  </si>
  <si>
    <t>Pgta.</t>
  </si>
  <si>
    <t>Estado:           Presente (p o P) Ausente (a o A)</t>
  </si>
  <si>
    <t xml:space="preserve"> </t>
  </si>
  <si>
    <t>Nº y % Als. Nvl. B</t>
  </si>
  <si>
    <t>Nº y % Als. Nvl. MB</t>
  </si>
  <si>
    <t>Nº y Als. Nvl. MA</t>
  </si>
  <si>
    <t>Nº y Als. Nvl. A</t>
  </si>
  <si>
    <t>Matemática</t>
  </si>
  <si>
    <t xml:space="preserve">Cs Naturales </t>
  </si>
  <si>
    <t>Historia y Soc.</t>
  </si>
  <si>
    <t>Objetivo de Aprendizaje</t>
  </si>
  <si>
    <t>Puntaje Obtenido por item</t>
  </si>
  <si>
    <t>Áb</t>
  </si>
  <si>
    <t>Sumatoria del grupo de curso por PREGUNTA</t>
  </si>
  <si>
    <t>Áb: pregunta abierta</t>
  </si>
  <si>
    <t>NIVEL CURSO</t>
  </si>
  <si>
    <t>Habilidad</t>
  </si>
  <si>
    <t>Porcentaje de logro del grupo de curso por EJE</t>
  </si>
  <si>
    <t>Porcentaje de logro del grupo de curso por HABILIDAD</t>
  </si>
  <si>
    <t>NIVELES DE DESEMPEÑO POR EJES</t>
  </si>
  <si>
    <t>Cs. de la Vida</t>
  </si>
  <si>
    <t>Cs. Físicas y Químicas</t>
  </si>
  <si>
    <t>CANTIDAD Y PORCENTAJE DE ESTUDIANTES DISTRIBUIDOS SEGÚN NIVELES DE DESEMPEÑO POR EJE</t>
  </si>
  <si>
    <t>% Logro</t>
  </si>
  <si>
    <t>Cs. de la Vida: Cuerpo humano y Salud</t>
  </si>
  <si>
    <t xml:space="preserve"> Ciencias de la Tierra y
el Universo</t>
  </si>
  <si>
    <t>Eje</t>
  </si>
  <si>
    <t>Porcentaje de logro del grupo de curso por OBJETIVO DE APRENDIZAJE</t>
  </si>
  <si>
    <t>1) Reconocer.</t>
  </si>
  <si>
    <t>2) Interpretar.</t>
  </si>
  <si>
    <t>3) Identificar.</t>
  </si>
  <si>
    <t>4) Predecir.</t>
  </si>
  <si>
    <t>5) Analizar.</t>
  </si>
  <si>
    <t>6) Formular Preguntas.</t>
  </si>
  <si>
    <t>7) Concluir.</t>
  </si>
  <si>
    <t>8) Explicar.</t>
  </si>
  <si>
    <t>1) Describir la distribución del agua dulce y salada en la Tierra, considerando océanos, glaciares, ríos y lagos, aguas subterráneas, nubes, vapor de agua, etc. y comparar sus volúmenes, reconociendo la escasez relativa de agua dulce.</t>
  </si>
  <si>
    <t>2) Describir las características de los océanos y lagos:
• Variación de temperatura, luminosidad y presión en relación a la profundidad.
• Diversidad de flora y fauna
• Movimiento de las aguas, como olas, mareas, corrientes (El Niño y Humboldt).</t>
  </si>
  <si>
    <t>3) Investigar y explicar efectos positivos y negativos de la actividad humana en los océanos, lagos, ríos, glaciares, entre otros, proponiendo acciones de protección de las reservas hídricas en Chile y comunicando sus resultados.</t>
  </si>
  <si>
    <t>4) Reconocer y explicar que los seres vivos están formados poruna o más células y que estas se organizan en tejidos, órganos y sistemas.</t>
  </si>
  <si>
    <t>6) Analizar el consumo de alimento diario (variedad, tamaño y frecuencia de porciones), reconociendo que los alimentos son necesarios para el crecimiento, la reparación, el desarrollo y el movimiento del cuerpo.</t>
  </si>
  <si>
    <t>7) Explicar la función de transporte del sistema circulatorio (sustancias alimenticias y oxígeno y dióxido de carbono), identificando sus estructuras básicas (corazón, vasos sanguíneos y sangre).</t>
  </si>
  <si>
    <t>8) Explicar por medio de modelos la respiración (inspiración-espiración intercambio de oxígeno y dióxido de carbono), identificando las estructuras básicas del sistema respiratorio (nariz, tráquea, bronquios, alveolos, pulmones).</t>
  </si>
  <si>
    <t>9) Investigar en diversas fuentes y comunicar los efectos nocivos que produce el cigarrillo (humo del tabaco) en el sistema respiratorio y circulatorio.</t>
  </si>
  <si>
    <t>10) Investigar e identificar algunos microorganismos beneficiosos y dañinos para la salud (bacterias, virus y hongos), y proponer medidas de cuidado e higiene del cuerpo.</t>
  </si>
  <si>
    <t>11) Reconocer los cambios que experimenta la energía eléctrica de una forma a otra (eléctricaa calórica, sonora, lumínica, etc.) e investigar los principales aportes de científicos en su estudio a través del tiempo.</t>
  </si>
  <si>
    <t>12) Construir un circuito eléctrico simple (cable, ampolleta, interruptor y pila), usándolo para resolver problemas cotidianos y explicar su funcionamiento.</t>
  </si>
  <si>
    <t>13) Observar y distinguir, por medio de la investigación experimental, los materiales conductores (cobre y aluminio) y aisladores (plásticos y goma) de electricidad, relacionándolos con la manipulación segura de artefactos tecnológicos ycircuitos eléctricos domiciliarios.</t>
  </si>
  <si>
    <t>14) Explicar la importancia de la energía eléctrica en la vida cotidiana y proponer medidas para promover su ahorro y uso responsable.</t>
  </si>
  <si>
    <t>1) Ciencias de la Tierra y el Universo</t>
  </si>
  <si>
    <t>2) Ciencias de la Vida</t>
  </si>
  <si>
    <t>3) Ciencias de la vida: Cuerpo humano y salud</t>
  </si>
  <si>
    <t>4) Ciencias Físicas y Químicas</t>
  </si>
  <si>
    <t>Nº y % Als. distribuidos según niveles de desempeño</t>
  </si>
  <si>
    <t>5) Identificar y describir por medio de modelos las estructuras básicas del sistema digestivo (boca, esófago, estómago, hígado, intestino delgado, intestino grueso) y sus funciones en la digestión, la absorción de alimentos y la eliminación de desechos.</t>
  </si>
  <si>
    <t>Puntaje ideal</t>
  </si>
  <si>
    <t>5° básico C</t>
  </si>
  <si>
    <t>dif</t>
  </si>
  <si>
    <t>cuad</t>
  </si>
  <si>
    <t>suma</t>
  </si>
  <si>
    <t>Bajo (B)</t>
  </si>
  <si>
    <t>Medio Bajo (MB)</t>
  </si>
  <si>
    <t>Medio Alto (MA)</t>
  </si>
  <si>
    <t>Alto (A)</t>
  </si>
  <si>
    <t>9) Clasificar.</t>
  </si>
  <si>
    <t>Vaciado de resultados PRUEBA DE DIAGNÓSTICO, Cs NATURALES 5º básico C, 2015</t>
  </si>
  <si>
    <t>EQUIPO DE MEDICION, ESCUELA LAS CAMELIAS</t>
  </si>
  <si>
    <t>Escuela las camelias</t>
  </si>
  <si>
    <t>marzo</t>
  </si>
  <si>
    <t>Vaciado de resultados PRUEBA DE DIAGNÓSTICO, Cs NATURALES 6º básico A, 2016</t>
  </si>
  <si>
    <t>6° básico A</t>
  </si>
  <si>
    <t>AGUILAR MATAMALA BENJAMÍN FERNANDO</t>
  </si>
  <si>
    <t>ALVARADO ALVARADO CATALINA ANDREA</t>
  </si>
  <si>
    <t>ANCAPÁN VIVES DIEGO ALESANDRE</t>
  </si>
  <si>
    <t>ARGEL BUSTAMANTE CARLOS EMILIANO</t>
  </si>
  <si>
    <t>BARRA ORELLANA JOSÉ VÍCTOR DANIEL</t>
  </si>
  <si>
    <t>BARRÍA GALLARDO PÍA JAVIERA</t>
  </si>
  <si>
    <t>BARRIENTOS VARGAS BENJAMÍN ALBANY</t>
  </si>
  <si>
    <t>CARRASCO MENESES BRAYAN DAVID</t>
  </si>
  <si>
    <t>CHACON CHACÓN TAMARA DEL PILAR</t>
  </si>
  <si>
    <t>CORREA URIBE MIKAELA DE JESUS</t>
  </si>
  <si>
    <t>GALINDO GALLARDO ESTEFANY MACARENA</t>
  </si>
  <si>
    <t>GALINDO MÁRQUEZ JOSÉ LUIS</t>
  </si>
  <si>
    <t>GÓMEZ PAREDES DAFNE CAROLINA</t>
  </si>
  <si>
    <t>GUZMÁN SALDIVIA CARLOS BERNARDO</t>
  </si>
  <si>
    <t>HERRERA NEGRÓN PEDRO TOMÁS ANDRÉS</t>
  </si>
  <si>
    <t>LLANQUILEF TORRES CLAUDIO ALEXANDER</t>
  </si>
  <si>
    <t>MALDONADO MARILEO MAICOL ESTEBAN</t>
  </si>
  <si>
    <t>MENA MALDONADO NOELIA CASANDRA</t>
  </si>
  <si>
    <t>MOLINA LÓPEZ FRANCO AQUILES ELIBERTO</t>
  </si>
  <si>
    <t>MOLINA MENESES FRANCHESKA DE LOURDES</t>
  </si>
  <si>
    <t>MONTIEL QUINTUL KARLA VALENTINA</t>
  </si>
  <si>
    <t>MUÑOZ OLAVARRÍA GABRIEL ALEJANDRO</t>
  </si>
  <si>
    <t>NANCUANTE BURGOS ALAN DANTE</t>
  </si>
  <si>
    <t>NEUMANN TÉLLEZ SALI IVANIA</t>
  </si>
  <si>
    <t>OJEDA GADALETA BASTIÁN OSVALDO</t>
  </si>
  <si>
    <t>OJEDA SERÓN CATALINA DANITZA</t>
  </si>
  <si>
    <t>OLAVARRÍA PAILLALEVE NÉSTOR NICOLÁS</t>
  </si>
  <si>
    <t>OLIVARES VICENCIO GIULIANO ANTONIO</t>
  </si>
  <si>
    <t>OYARZO GONZÁLEZ BENJAMÍN ALEJANDRO</t>
  </si>
  <si>
    <t>OYARZÚN ALMONACID CONSTANZA PAZ</t>
  </si>
  <si>
    <t>PAREDES PAREDES IGNACIO ANDRÉS</t>
  </si>
  <si>
    <t>QUINTUL OJEDA DANIELA DEL CARMEN</t>
  </si>
  <si>
    <t>QUIROZ PINO FELIPE ANDRÉS</t>
  </si>
  <si>
    <t>REICAHUIN ALMONACID FERNANDA ANTONIA</t>
  </si>
  <si>
    <t>RIVERA OJEDA CLENARDO HERNÁN</t>
  </si>
  <si>
    <t>RIVERA OJEDA DIEGO ALEJANDRO</t>
  </si>
  <si>
    <t>SAN MARTÍN SOTO NATACHA ROMINA</t>
  </si>
  <si>
    <t>SEPÚLVEDA ALMONACID CONSTANZA ANDREA</t>
  </si>
  <si>
    <t>ULLOA VELÁSQUEZ PILAR ANACELY</t>
  </si>
  <si>
    <t>VELÁSQUEZ YEFI GERSON BENJAMÍN</t>
  </si>
  <si>
    <t>VIDAL VIDAL DENISSE SCARLETT</t>
  </si>
  <si>
    <t>1 y 2</t>
  </si>
  <si>
    <t>pregunta</t>
  </si>
  <si>
    <t>abierta Nº1</t>
  </si>
  <si>
    <t>Explicar, a partir de una investigación experimental, los requerimientos de agua, dióxido de carbono y energía</t>
  </si>
  <si>
    <t>lumínica para la producción de azúcar y la liberación de oxígeno en la fotosíntesis, comunicando sus resultados</t>
  </si>
  <si>
    <t>y los aportes de científicos en este campo a lo largo del tiempo.</t>
  </si>
  <si>
    <t>3 y 4</t>
  </si>
  <si>
    <t>Representar, por medio de modelos, la transferencia de energía y materia desde los organismos fotosintéticos</t>
  </si>
  <si>
    <t>a otros seres vivos por medio de cadenas y redes alimentarias en diferentes ecosistemas.</t>
  </si>
  <si>
    <t>5 Analizar los efectos de la actividad humana sobre las redes alimentarias.</t>
  </si>
  <si>
    <t>9, 10 y 12</t>
  </si>
  <si>
    <t>Identificar y describir las funciones de las principales estructuras del sistema reproductor humano femenino y</t>
  </si>
  <si>
    <t>masculino.</t>
  </si>
  <si>
    <t>Describir y comparar los cambios que se producen en la pubertad en mujeres y hombres, reconociéndola</t>
  </si>
  <si>
    <t>como una etapa del desarrollo humano.</t>
  </si>
  <si>
    <t>abierta Nº2</t>
  </si>
  <si>
    <t>Investigar y comunicar los efectos nocivos de algunas drogas para la salud, proponiendo conductas de</t>
  </si>
  <si>
    <t>protección.</t>
  </si>
  <si>
    <t>Investigar en forma experimental la transformación de la energía de una forma a otra, dando ejemplos y</t>
  </si>
  <si>
    <t>comunicando sus conclusiones.</t>
  </si>
  <si>
    <t>16 y 17</t>
  </si>
  <si>
    <t>Demostrar, por medio de la investigación experimental, que el calor fluye de un objeto caliente a uno frío</t>
  </si>
  <si>
    <t>hasta que ambos alcanzan la misma temperatura.</t>
  </si>
  <si>
    <t>Clasificar los recursos naturales energéticos en no renovables y renovables, y proponer medidas para el uso</t>
  </si>
  <si>
    <t>responsable de la energía.</t>
  </si>
  <si>
    <t>Explicar, a partir de modelos, que la materia está formada por partículas en movimiento en sus estados sólido,</t>
  </si>
  <si>
    <t>líquido y gaseoso.</t>
  </si>
  <si>
    <t>Medir e interpretar la información obtenida al calentar y enfriar el agua, considerando las transformaciones de</t>
  </si>
  <si>
    <t>un estado a otro.</t>
  </si>
  <si>
    <t>Describir las características de las capas de la Tierra (atmósfera, litósfera e hidrósfera) que posibilitan el</t>
  </si>
  <si>
    <t>desarrollo de la vida y proveen recursos para el ser humano, y proponer medidas de protección de dichas</t>
  </si>
  <si>
    <t>capas.</t>
  </si>
  <si>
    <t>Investigar experimentalmente la formación del suelo, sus propiedades (como color, textura y capacidad de</t>
  </si>
  <si>
    <t>retención de agua) y la importancia de protegerlo de la contaminación, comunicando sus resultados.</t>
  </si>
  <si>
    <t>7 y 8</t>
  </si>
  <si>
    <t>Explicar las consecuencias de la erosión sobre la superficie de la Tierra, identificando los agentes que la</t>
  </si>
  <si>
    <t>provocan, como el viento, el agua y las actividades humanas.</t>
  </si>
  <si>
    <t>Explicar, a partir de una investigación experimental, los requerimientos de agua, dióxido de carbono y energía
lumínica para la producción de azúcar y la liberación de oxígeno en la fotosíntesis, comunicando sus resultados
y los aportes de científicos en este campo a lo largo del tiempo.</t>
  </si>
  <si>
    <t>Representar, por medio de modelos, la transferencia de energía y materia desde los organismos fotosintéticos
a otros seres vivos por medio de cadenas y redes alimentarias en diferentes ecosistemas</t>
  </si>
  <si>
    <t>Analizar los efectos de la actividad humana sobre las redes alimentarias</t>
  </si>
  <si>
    <t>Identificar y describir las funciones de las principales estructuras del sistema reproductor humano femenino y
masculino.</t>
  </si>
  <si>
    <t>Investigar y comunicar los efectos nocivos de algunas drogas para la salud, proponiendo conductas de
protección.</t>
  </si>
  <si>
    <t>Investigar en forma experimental la transformación de la energía de una forma a otra, dando ejemplos y
comunicando sus conclusiones.</t>
  </si>
  <si>
    <t>Demostrar, por medio de la investigación experimental, que el calor fluye de un objeto caliente a uno frío
hasta que ambos alcanzan la misma temperatura.</t>
  </si>
  <si>
    <t>Clasificar los recursos naturales energéticos en no renovables y renovables, y proponer medidas para el uso
responsable de la energía.</t>
  </si>
  <si>
    <t>Explicar, a partir de modelos, que la materia está formada por partículas en movimiento en sus estados sólido,
líquido y gaseoso.</t>
  </si>
  <si>
    <t>Medir e interpretar la información obtenida al calentar y enfriar el agua, considerando las transformaciones de
un estado a otro.</t>
  </si>
  <si>
    <t>Describir las características de las capas de la Tierra (atmósfera, litósfera e hidrósfera) que posibilitan el
desarrollo de la vida y proveen recursos para el ser humano, y proponer medidas de protección de dichas
capas.</t>
  </si>
  <si>
    <t>Investigar experimentalmente la formación del suelo, sus propiedades (como color, textura y capacidad de
retención de agua) y la importancia de protegerlo de la contaminación, comunicando sus resultados.</t>
  </si>
  <si>
    <t>Explicar las consecuencias de la erosión sobre la superficie de la Tierra, identificando los agentes que la
provocan, como el viento, el agua y las actividades humanas.</t>
  </si>
  <si>
    <t>Cs. De la vida</t>
  </si>
  <si>
    <t>cs. De la tierra y el universo</t>
  </si>
  <si>
    <t>Cs. De la vida; Cuerpo Humano</t>
  </si>
  <si>
    <t>cs físicas y quimicas</t>
  </si>
  <si>
    <t>Cs. De la vida cuerpo humano</t>
  </si>
  <si>
    <t>a</t>
  </si>
  <si>
    <t>b</t>
  </si>
  <si>
    <t>c</t>
  </si>
  <si>
    <t>d</t>
  </si>
  <si>
    <t>p</t>
  </si>
  <si>
    <t>Describir y comparar los cambios que se producen en la pubertad en mujeres y hombres, reconociéndola
como una etapa del desarrollo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</si>
</sst>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164" formatCode="0.0"/>
    <numFmt numFmtId="165" formatCode="0.0%"/>
    <numFmt numFmtId="166" formatCode="0.0000%"/>
    <numFmt numFmtId="167" formatCode="0.000000"/>
  </numFmts>
  <fonts count="44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9.5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sz val="16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wrapText="1"/>
    </xf>
    <xf numFmtId="0" fontId="27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24" fillId="0" borderId="0" xfId="0" applyFont="1" applyAlignment="1"/>
    <xf numFmtId="0" fontId="0" fillId="0" borderId="0" xfId="0" applyAlignment="1"/>
    <xf numFmtId="0" fontId="25" fillId="0" borderId="3" xfId="0" applyFont="1" applyBorder="1" applyAlignment="1" applyProtection="1">
      <alignment horizontal="center"/>
    </xf>
    <xf numFmtId="0" fontId="25" fillId="0" borderId="8" xfId="0" applyFont="1" applyBorder="1" applyAlignment="1" applyProtection="1">
      <alignment horizontal="center"/>
    </xf>
    <xf numFmtId="9" fontId="18" fillId="0" borderId="3" xfId="3" applyFont="1" applyBorder="1" applyAlignment="1">
      <alignment horizontal="center" vertical="distributed"/>
    </xf>
    <xf numFmtId="9" fontId="18" fillId="0" borderId="8" xfId="3" applyFont="1" applyBorder="1" applyAlignment="1">
      <alignment horizontal="center" vertical="distributed"/>
    </xf>
    <xf numFmtId="0" fontId="24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</xf>
    <xf numFmtId="9" fontId="0" fillId="0" borderId="0" xfId="3" applyFont="1" applyFill="1" applyBorder="1" applyAlignment="1">
      <alignment horizontal="center" vertical="distributed"/>
    </xf>
    <xf numFmtId="0" fontId="3" fillId="0" borderId="0" xfId="0" applyNumberFormat="1" applyFont="1" applyFill="1" applyBorder="1" applyAlignment="1">
      <alignment horizontal="center"/>
    </xf>
    <xf numFmtId="0" fontId="25" fillId="0" borderId="9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166" fontId="29" fillId="0" borderId="0" xfId="0" applyNumberFormat="1" applyFont="1" applyFill="1" applyBorder="1" applyAlignment="1">
      <alignment vertical="center" wrapText="1"/>
    </xf>
    <xf numFmtId="0" fontId="0" fillId="9" borderId="0" xfId="0" applyFill="1" applyBorder="1">
      <alignment vertical="center"/>
    </xf>
    <xf numFmtId="0" fontId="2" fillId="9" borderId="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9" borderId="0" xfId="0" applyNumberFormat="1" applyFont="1" applyFill="1" applyBorder="1" applyAlignment="1">
      <alignment horizontal="center"/>
    </xf>
    <xf numFmtId="0" fontId="13" fillId="9" borderId="0" xfId="0" applyNumberFormat="1" applyFont="1" applyFill="1" applyBorder="1" applyAlignment="1">
      <alignment horizontal="center"/>
    </xf>
    <xf numFmtId="0" fontId="2" fillId="9" borderId="0" xfId="0" applyNumberFormat="1" applyFont="1" applyFill="1" applyBorder="1" applyAlignment="1">
      <alignment horizontal="left" vertical="distributed" wrapText="1"/>
    </xf>
    <xf numFmtId="0" fontId="19" fillId="9" borderId="0" xfId="0" applyNumberFormat="1" applyFont="1" applyFill="1" applyBorder="1" applyAlignment="1">
      <alignment vertical="center" wrapText="1"/>
    </xf>
    <xf numFmtId="0" fontId="13" fillId="9" borderId="0" xfId="0" applyNumberFormat="1" applyFont="1" applyFill="1" applyBorder="1" applyAlignment="1">
      <alignment horizontal="center" vertical="distributed"/>
    </xf>
    <xf numFmtId="0" fontId="2" fillId="9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5" fillId="9" borderId="0" xfId="0" applyFont="1" applyFill="1" applyBorder="1" applyAlignment="1" applyProtection="1">
      <alignment horizontal="center" wrapText="1"/>
    </xf>
    <xf numFmtId="0" fontId="0" fillId="9" borderId="0" xfId="0" applyFill="1">
      <alignment vertical="center"/>
    </xf>
    <xf numFmtId="0" fontId="12" fillId="9" borderId="0" xfId="0" applyFont="1" applyFill="1">
      <alignment vertical="center"/>
    </xf>
    <xf numFmtId="0" fontId="25" fillId="9" borderId="0" xfId="0" applyFont="1" applyFill="1" applyBorder="1" applyAlignment="1" applyProtection="1">
      <alignment horizontal="center" vertical="center" wrapText="1"/>
    </xf>
    <xf numFmtId="0" fontId="0" fillId="9" borderId="0" xfId="0" applyFill="1" applyBorder="1" applyAlignment="1" applyProtection="1">
      <alignment horizontal="center" vertical="distributed"/>
    </xf>
    <xf numFmtId="9" fontId="18" fillId="9" borderId="0" xfId="3" applyFont="1" applyFill="1" applyBorder="1" applyAlignment="1">
      <alignment horizontal="center" vertical="distributed"/>
    </xf>
    <xf numFmtId="0" fontId="0" fillId="9" borderId="0" xfId="0" applyNumberFormat="1" applyFont="1" applyFill="1" applyBorder="1" applyAlignment="1">
      <alignment wrapText="1"/>
    </xf>
    <xf numFmtId="0" fontId="32" fillId="9" borderId="0" xfId="0" applyFont="1" applyFill="1" applyBorder="1" applyAlignment="1" applyProtection="1">
      <alignment vertical="distributed"/>
    </xf>
    <xf numFmtId="0" fontId="25" fillId="9" borderId="0" xfId="0" applyFont="1" applyFill="1" applyBorder="1" applyAlignment="1" applyProtection="1">
      <alignment horizontal="center" vertical="distributed" wrapText="1"/>
    </xf>
    <xf numFmtId="9" fontId="13" fillId="9" borderId="0" xfId="3" applyFont="1" applyFill="1" applyBorder="1" applyAlignment="1">
      <alignment horizontal="center" vertical="distributed"/>
    </xf>
    <xf numFmtId="44" fontId="28" fillId="0" borderId="0" xfId="2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 wrapText="1"/>
    </xf>
    <xf numFmtId="9" fontId="2" fillId="0" borderId="3" xfId="3" applyFont="1" applyFill="1" applyBorder="1" applyAlignment="1">
      <alignment horizontal="center"/>
    </xf>
    <xf numFmtId="0" fontId="17" fillId="9" borderId="0" xfId="0" applyFont="1" applyFill="1" applyBorder="1" applyAlignment="1">
      <alignment vertical="center" textRotation="255"/>
    </xf>
    <xf numFmtId="0" fontId="20" fillId="9" borderId="0" xfId="0" applyNumberFormat="1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horizontal="center" vertical="distributed"/>
    </xf>
    <xf numFmtId="0" fontId="13" fillId="0" borderId="3" xfId="0" applyNumberFormat="1" applyFont="1" applyFill="1" applyBorder="1" applyAlignment="1">
      <alignment horizontal="center" vertical="distributed" wrapText="1"/>
    </xf>
    <xf numFmtId="0" fontId="20" fillId="3" borderId="3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 vertical="center"/>
    </xf>
    <xf numFmtId="9" fontId="1" fillId="5" borderId="10" xfId="3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0" fontId="0" fillId="9" borderId="18" xfId="0" applyNumberFormat="1" applyFont="1" applyFill="1" applyBorder="1" applyAlignment="1">
      <alignment vertical="center" wrapText="1"/>
    </xf>
    <xf numFmtId="0" fontId="0" fillId="9" borderId="19" xfId="0" applyNumberFormat="1" applyFont="1" applyFill="1" applyBorder="1" applyAlignment="1">
      <alignment vertical="center" wrapText="1"/>
    </xf>
    <xf numFmtId="0" fontId="0" fillId="9" borderId="20" xfId="0" applyNumberFormat="1" applyFont="1" applyFill="1" applyBorder="1" applyAlignment="1">
      <alignment vertical="center" wrapText="1"/>
    </xf>
    <xf numFmtId="0" fontId="0" fillId="9" borderId="21" xfId="0" applyNumberFormat="1" applyFont="1" applyFill="1" applyBorder="1" applyAlignment="1">
      <alignment vertical="center" wrapText="1"/>
    </xf>
    <xf numFmtId="0" fontId="20" fillId="9" borderId="4" xfId="0" applyNumberFormat="1" applyFont="1" applyFill="1" applyBorder="1" applyAlignment="1">
      <alignment vertical="center"/>
    </xf>
    <xf numFmtId="0" fontId="17" fillId="9" borderId="4" xfId="0" applyFont="1" applyFill="1" applyBorder="1" applyAlignment="1">
      <alignment vertical="center" textRotation="255"/>
    </xf>
    <xf numFmtId="0" fontId="17" fillId="0" borderId="0" xfId="0" applyFont="1" applyBorder="1">
      <alignment vertical="center"/>
    </xf>
    <xf numFmtId="0" fontId="27" fillId="0" borderId="0" xfId="0" applyFont="1" applyBorder="1">
      <alignment vertical="center"/>
    </xf>
    <xf numFmtId="9" fontId="2" fillId="0" borderId="7" xfId="3" applyFont="1" applyFill="1" applyBorder="1" applyAlignment="1">
      <alignment horizontal="center"/>
    </xf>
    <xf numFmtId="0" fontId="33" fillId="14" borderId="22" xfId="0" applyNumberFormat="1" applyFont="1" applyFill="1" applyBorder="1" applyAlignment="1">
      <alignment horizontal="center" vertical="distributed"/>
    </xf>
    <xf numFmtId="0" fontId="13" fillId="0" borderId="7" xfId="0" applyNumberFormat="1" applyFont="1" applyFill="1" applyBorder="1" applyAlignment="1">
      <alignment horizontal="center" vertical="distributed"/>
    </xf>
    <xf numFmtId="0" fontId="34" fillId="9" borderId="0" xfId="0" applyFont="1" applyFill="1" applyBorder="1" applyAlignment="1" applyProtection="1">
      <alignment horizontal="center" vertical="distributed"/>
    </xf>
    <xf numFmtId="0" fontId="25" fillId="0" borderId="22" xfId="0" applyFont="1" applyBorder="1" applyAlignment="1" applyProtection="1">
      <alignment horizontal="center"/>
    </xf>
    <xf numFmtId="9" fontId="18" fillId="0" borderId="7" xfId="3" applyFont="1" applyBorder="1" applyAlignment="1">
      <alignment horizontal="center" vertical="distributed"/>
    </xf>
    <xf numFmtId="0" fontId="25" fillId="0" borderId="7" xfId="0" applyFont="1" applyBorder="1" applyAlignment="1" applyProtection="1">
      <alignment horizontal="center"/>
    </xf>
    <xf numFmtId="0" fontId="15" fillId="2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justify"/>
    </xf>
    <xf numFmtId="0" fontId="0" fillId="0" borderId="0" xfId="0" applyNumberFormat="1" applyFont="1" applyFill="1" applyBorder="1" applyAlignment="1">
      <alignment horizontal="center" vertical="justify" wrapText="1"/>
    </xf>
    <xf numFmtId="0" fontId="0" fillId="0" borderId="1" xfId="0" applyNumberFormat="1" applyFont="1" applyFill="1" applyBorder="1" applyAlignment="1">
      <alignment horizontal="center" vertical="justify" wrapText="1"/>
    </xf>
    <xf numFmtId="0" fontId="4" fillId="0" borderId="1" xfId="0" applyNumberFormat="1" applyFont="1" applyFill="1" applyBorder="1" applyAlignment="1">
      <alignment horizontal="center" vertical="justify" wrapText="1"/>
    </xf>
    <xf numFmtId="0" fontId="0" fillId="0" borderId="1" xfId="0" quotePrefix="1" applyNumberFormat="1" applyFont="1" applyFill="1" applyBorder="1" applyAlignment="1">
      <alignment horizontal="center" vertical="justify" wrapText="1"/>
    </xf>
    <xf numFmtId="0" fontId="17" fillId="9" borderId="0" xfId="0" applyNumberFormat="1" applyFont="1" applyFill="1" applyBorder="1" applyAlignment="1">
      <alignment horizontal="center" vertical="justify" wrapText="1"/>
    </xf>
    <xf numFmtId="0" fontId="35" fillId="0" borderId="4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>
      <alignment horizontal="center"/>
    </xf>
    <xf numFmtId="9" fontId="2" fillId="0" borderId="9" xfId="3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9" fontId="2" fillId="0" borderId="10" xfId="3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9" fontId="2" fillId="0" borderId="26" xfId="3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7" fillId="0" borderId="6" xfId="0" applyNumberFormat="1" applyFont="1" applyFill="1" applyBorder="1" applyAlignment="1">
      <alignment horizontal="center" wrapText="1"/>
    </xf>
    <xf numFmtId="0" fontId="36" fillId="0" borderId="6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23" fillId="12" borderId="3" xfId="0" applyFont="1" applyFill="1" applyBorder="1" applyAlignment="1" applyProtection="1">
      <alignment horizontal="center" vertical="center" wrapText="1"/>
    </xf>
    <xf numFmtId="0" fontId="25" fillId="10" borderId="3" xfId="0" applyFont="1" applyFill="1" applyBorder="1" applyAlignment="1" applyProtection="1">
      <alignment horizontal="center" vertical="center" wrapText="1"/>
    </xf>
    <xf numFmtId="0" fontId="25" fillId="13" borderId="3" xfId="0" applyFont="1" applyFill="1" applyBorder="1" applyAlignment="1" applyProtection="1">
      <alignment horizontal="center" vertical="center" wrapText="1"/>
    </xf>
    <xf numFmtId="0" fontId="20" fillId="3" borderId="7" xfId="0" applyNumberFormat="1" applyFont="1" applyFill="1" applyBorder="1" applyAlignment="1">
      <alignment horizontal="center" vertical="center" wrapText="1"/>
    </xf>
    <xf numFmtId="0" fontId="25" fillId="0" borderId="42" xfId="0" applyFont="1" applyBorder="1" applyAlignment="1" applyProtection="1"/>
    <xf numFmtId="0" fontId="25" fillId="0" borderId="16" xfId="0" applyFont="1" applyBorder="1" applyAlignment="1" applyProtection="1"/>
    <xf numFmtId="0" fontId="25" fillId="0" borderId="0" xfId="0" applyFont="1" applyBorder="1" applyAlignment="1" applyProtection="1"/>
    <xf numFmtId="0" fontId="16" fillId="0" borderId="3" xfId="0" applyNumberFormat="1" applyFont="1" applyFill="1" applyBorder="1" applyAlignment="1">
      <alignment horizontal="center"/>
    </xf>
    <xf numFmtId="165" fontId="16" fillId="0" borderId="3" xfId="3" applyNumberFormat="1" applyFont="1" applyFill="1" applyBorder="1" applyAlignment="1">
      <alignment horizontal="center"/>
    </xf>
    <xf numFmtId="0" fontId="26" fillId="0" borderId="0" xfId="0" applyFont="1">
      <alignment vertical="center"/>
    </xf>
    <xf numFmtId="0" fontId="40" fillId="11" borderId="10" xfId="0" applyFont="1" applyFill="1" applyBorder="1" applyAlignment="1" applyProtection="1">
      <alignment horizontal="center" vertical="center" wrapText="1"/>
    </xf>
    <xf numFmtId="0" fontId="40" fillId="11" borderId="8" xfId="0" applyFont="1" applyFill="1" applyBorder="1" applyAlignment="1" applyProtection="1">
      <alignment horizontal="center" vertical="center" wrapText="1"/>
    </xf>
    <xf numFmtId="0" fontId="41" fillId="12" borderId="8" xfId="0" applyFont="1" applyFill="1" applyBorder="1" applyAlignment="1" applyProtection="1">
      <alignment horizontal="center" vertical="center" wrapText="1"/>
    </xf>
    <xf numFmtId="0" fontId="40" fillId="10" borderId="8" xfId="0" applyFont="1" applyFill="1" applyBorder="1" applyAlignment="1" applyProtection="1">
      <alignment horizontal="center" vertical="center" wrapText="1"/>
    </xf>
    <xf numFmtId="0" fontId="40" fillId="13" borderId="8" xfId="0" applyFont="1" applyFill="1" applyBorder="1" applyAlignment="1" applyProtection="1">
      <alignment horizontal="center" vertical="center" wrapText="1"/>
    </xf>
    <xf numFmtId="0" fontId="40" fillId="13" borderId="23" xfId="0" applyFont="1" applyFill="1" applyBorder="1" applyAlignment="1" applyProtection="1">
      <alignment horizontal="center" vertical="center" wrapText="1"/>
    </xf>
    <xf numFmtId="0" fontId="40" fillId="11" borderId="9" xfId="0" applyFont="1" applyFill="1" applyBorder="1" applyAlignment="1" applyProtection="1">
      <alignment horizontal="center" vertical="center" wrapText="1"/>
    </xf>
    <xf numFmtId="0" fontId="40" fillId="11" borderId="3" xfId="0" applyFont="1" applyFill="1" applyBorder="1" applyAlignment="1" applyProtection="1">
      <alignment horizontal="center" vertical="center" wrapText="1"/>
    </xf>
    <xf numFmtId="0" fontId="41" fillId="12" borderId="3" xfId="0" applyFont="1" applyFill="1" applyBorder="1" applyAlignment="1" applyProtection="1">
      <alignment horizontal="center" vertical="center" wrapText="1"/>
    </xf>
    <xf numFmtId="0" fontId="40" fillId="10" borderId="3" xfId="0" applyFont="1" applyFill="1" applyBorder="1" applyAlignment="1" applyProtection="1">
      <alignment horizontal="center" vertical="center" wrapText="1"/>
    </xf>
    <xf numFmtId="0" fontId="40" fillId="13" borderId="3" xfId="0" applyFont="1" applyFill="1" applyBorder="1" applyAlignment="1" applyProtection="1">
      <alignment horizontal="center" vertical="center" wrapText="1"/>
    </xf>
    <xf numFmtId="0" fontId="40" fillId="13" borderId="24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distributed"/>
    </xf>
    <xf numFmtId="0" fontId="23" fillId="12" borderId="21" xfId="0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vertical="distributed"/>
    </xf>
    <xf numFmtId="0" fontId="1" fillId="0" borderId="6" xfId="0" applyNumberFormat="1" applyFont="1" applyFill="1" applyBorder="1" applyAlignment="1">
      <alignment vertical="distributed"/>
    </xf>
    <xf numFmtId="0" fontId="0" fillId="0" borderId="33" xfId="0" applyBorder="1">
      <alignment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4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167" fontId="2" fillId="9" borderId="0" xfId="0" applyNumberFormat="1" applyFont="1" applyFill="1" applyBorder="1" applyAlignment="1">
      <alignment vertical="center" wrapText="1"/>
    </xf>
    <xf numFmtId="0" fontId="2" fillId="9" borderId="3" xfId="0" applyNumberFormat="1" applyFont="1" applyFill="1" applyBorder="1" applyAlignment="1">
      <alignment vertical="center" wrapText="1"/>
    </xf>
    <xf numFmtId="0" fontId="25" fillId="17" borderId="3" xfId="0" applyFont="1" applyFill="1" applyBorder="1" applyAlignment="1" applyProtection="1">
      <alignment horizontal="center" vertical="center" wrapText="1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19" xfId="0" applyBorder="1">
      <alignment vertical="center"/>
    </xf>
    <xf numFmtId="0" fontId="0" fillId="0" borderId="0" xfId="0">
      <alignment vertical="center"/>
    </xf>
    <xf numFmtId="0" fontId="25" fillId="0" borderId="0" xfId="0" applyFont="1" applyFill="1" applyBorder="1" applyAlignment="1" applyProtection="1">
      <alignment horizontal="left"/>
    </xf>
    <xf numFmtId="0" fontId="1" fillId="2" borderId="18" xfId="0" applyNumberFormat="1" applyFont="1" applyFill="1" applyBorder="1" applyAlignment="1">
      <alignment horizontal="center" vertical="distributed"/>
    </xf>
    <xf numFmtId="0" fontId="1" fillId="2" borderId="6" xfId="0" applyNumberFormat="1" applyFont="1" applyFill="1" applyBorder="1" applyAlignment="1">
      <alignment horizontal="center" vertical="distributed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distributed" wrapText="1"/>
    </xf>
    <xf numFmtId="0" fontId="37" fillId="0" borderId="0" xfId="0" applyFont="1" applyFill="1" applyBorder="1" applyAlignment="1" applyProtection="1">
      <alignment horizontal="center" vertical="distributed"/>
    </xf>
    <xf numFmtId="0" fontId="32" fillId="0" borderId="0" xfId="0" applyFont="1" applyFill="1" applyBorder="1" applyAlignment="1" applyProtection="1">
      <alignment horizontal="center" vertical="distributed"/>
    </xf>
    <xf numFmtId="0" fontId="21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 applyProtection="1">
      <protection locked="0"/>
    </xf>
    <xf numFmtId="0" fontId="3" fillId="0" borderId="19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distributed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7" borderId="35" xfId="0" applyNumberFormat="1" applyFont="1" applyFill="1" applyBorder="1" applyAlignment="1">
      <alignment horizontal="center" vertical="distributed" wrapText="1"/>
    </xf>
    <xf numFmtId="0" fontId="1" fillId="7" borderId="36" xfId="0" applyNumberFormat="1" applyFont="1" applyFill="1" applyBorder="1" applyAlignment="1">
      <alignment horizontal="center" vertical="distributed" wrapText="1"/>
    </xf>
    <xf numFmtId="0" fontId="1" fillId="7" borderId="7" xfId="0" applyNumberFormat="1" applyFont="1" applyFill="1" applyBorder="1" applyAlignment="1">
      <alignment horizontal="center" vertical="distributed" wrapText="1"/>
    </xf>
    <xf numFmtId="0" fontId="1" fillId="6" borderId="3" xfId="0" applyNumberFormat="1" applyFont="1" applyFill="1" applyBorder="1" applyAlignment="1">
      <alignment horizontal="center" vertical="distributed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40" fillId="9" borderId="12" xfId="0" applyFont="1" applyFill="1" applyBorder="1" applyAlignment="1" applyProtection="1">
      <alignment horizontal="center" wrapText="1"/>
    </xf>
    <xf numFmtId="0" fontId="40" fillId="9" borderId="11" xfId="0" applyFont="1" applyFill="1" applyBorder="1" applyAlignment="1" applyProtection="1">
      <alignment horizontal="center" wrapText="1"/>
    </xf>
    <xf numFmtId="0" fontId="40" fillId="9" borderId="32" xfId="0" applyFont="1" applyFill="1" applyBorder="1" applyAlignment="1" applyProtection="1">
      <alignment horizontal="center" wrapText="1"/>
    </xf>
    <xf numFmtId="0" fontId="40" fillId="9" borderId="41" xfId="0" applyFont="1" applyFill="1" applyBorder="1" applyAlignment="1" applyProtection="1">
      <alignment horizontal="center" wrapText="1"/>
    </xf>
    <xf numFmtId="0" fontId="17" fillId="15" borderId="13" xfId="0" applyNumberFormat="1" applyFont="1" applyFill="1" applyBorder="1" applyAlignment="1">
      <alignment horizontal="center" vertical="justify" wrapText="1"/>
    </xf>
    <xf numFmtId="0" fontId="17" fillId="15" borderId="39" xfId="0" applyNumberFormat="1" applyFont="1" applyFill="1" applyBorder="1" applyAlignment="1">
      <alignment horizontal="center" vertical="justify" wrapText="1"/>
    </xf>
    <xf numFmtId="0" fontId="17" fillId="15" borderId="40" xfId="0" applyNumberFormat="1" applyFont="1" applyFill="1" applyBorder="1" applyAlignment="1">
      <alignment horizontal="center" vertical="justify" wrapText="1"/>
    </xf>
    <xf numFmtId="0" fontId="42" fillId="0" borderId="3" xfId="0" applyNumberFormat="1" applyFont="1" applyFill="1" applyBorder="1" applyAlignment="1">
      <alignment horizontal="center" vertical="justify" wrapText="1"/>
    </xf>
    <xf numFmtId="0" fontId="40" fillId="11" borderId="9" xfId="0" applyFont="1" applyFill="1" applyBorder="1" applyAlignment="1" applyProtection="1">
      <alignment horizontal="center" vertical="center" wrapText="1"/>
    </xf>
    <xf numFmtId="0" fontId="40" fillId="11" borderId="3" xfId="0" applyFont="1" applyFill="1" applyBorder="1" applyAlignment="1" applyProtection="1">
      <alignment horizontal="center" vertical="center" wrapText="1"/>
    </xf>
    <xf numFmtId="0" fontId="41" fillId="12" borderId="3" xfId="0" applyFont="1" applyFill="1" applyBorder="1" applyAlignment="1" applyProtection="1">
      <alignment horizontal="center" vertical="center" wrapText="1"/>
    </xf>
    <xf numFmtId="0" fontId="40" fillId="10" borderId="3" xfId="0" applyFont="1" applyFill="1" applyBorder="1" applyAlignment="1" applyProtection="1">
      <alignment horizontal="center" vertical="center" wrapText="1"/>
    </xf>
    <xf numFmtId="0" fontId="40" fillId="9" borderId="28" xfId="0" applyFont="1" applyFill="1" applyBorder="1" applyAlignment="1" applyProtection="1">
      <alignment horizontal="center" wrapText="1"/>
    </xf>
    <xf numFmtId="0" fontId="40" fillId="9" borderId="29" xfId="0" applyFont="1" applyFill="1" applyBorder="1" applyAlignment="1" applyProtection="1">
      <alignment horizontal="center" wrapText="1"/>
    </xf>
    <xf numFmtId="0" fontId="40" fillId="13" borderId="3" xfId="0" applyFont="1" applyFill="1" applyBorder="1" applyAlignment="1" applyProtection="1">
      <alignment horizontal="center" vertical="center" wrapText="1"/>
    </xf>
    <xf numFmtId="0" fontId="40" fillId="13" borderId="24" xfId="0" applyFont="1" applyFill="1" applyBorder="1" applyAlignment="1" applyProtection="1">
      <alignment horizontal="center" vertical="center" wrapText="1"/>
    </xf>
    <xf numFmtId="0" fontId="40" fillId="15" borderId="28" xfId="0" applyFont="1" applyFill="1" applyBorder="1" applyAlignment="1" applyProtection="1">
      <alignment horizontal="center" vertical="distributed"/>
    </xf>
    <xf numFmtId="0" fontId="40" fillId="15" borderId="37" xfId="0" applyFont="1" applyFill="1" applyBorder="1" applyAlignment="1" applyProtection="1">
      <alignment horizontal="center" vertical="distributed"/>
    </xf>
    <xf numFmtId="0" fontId="40" fillId="15" borderId="29" xfId="0" applyFont="1" applyFill="1" applyBorder="1" applyAlignment="1" applyProtection="1">
      <alignment horizontal="center" vertical="distributed"/>
    </xf>
    <xf numFmtId="0" fontId="40" fillId="15" borderId="11" xfId="0" applyFont="1" applyFill="1" applyBorder="1" applyAlignment="1" applyProtection="1">
      <alignment horizontal="center" vertical="distributed"/>
    </xf>
    <xf numFmtId="0" fontId="40" fillId="15" borderId="38" xfId="0" applyFont="1" applyFill="1" applyBorder="1" applyAlignment="1" applyProtection="1">
      <alignment horizontal="center" vertical="distributed"/>
    </xf>
    <xf numFmtId="0" fontId="40" fillId="15" borderId="32" xfId="0" applyFont="1" applyFill="1" applyBorder="1" applyAlignment="1" applyProtection="1">
      <alignment horizontal="center" vertical="distributed"/>
    </xf>
    <xf numFmtId="0" fontId="43" fillId="11" borderId="28" xfId="0" applyFont="1" applyFill="1" applyBorder="1" applyAlignment="1" applyProtection="1">
      <alignment horizontal="center" vertical="center" wrapText="1"/>
    </xf>
    <xf numFmtId="0" fontId="43" fillId="11" borderId="29" xfId="0" applyFont="1" applyFill="1" applyBorder="1" applyAlignment="1" applyProtection="1">
      <alignment horizontal="center" vertical="center" wrapText="1"/>
    </xf>
    <xf numFmtId="0" fontId="43" fillId="11" borderId="30" xfId="0" applyFont="1" applyFill="1" applyBorder="1" applyAlignment="1" applyProtection="1">
      <alignment horizontal="center" vertical="center" wrapText="1"/>
    </xf>
    <xf numFmtId="0" fontId="43" fillId="11" borderId="31" xfId="0" applyFont="1" applyFill="1" applyBorder="1" applyAlignment="1" applyProtection="1">
      <alignment horizontal="center" vertical="center" wrapText="1"/>
    </xf>
    <xf numFmtId="0" fontId="43" fillId="11" borderId="11" xfId="0" applyFont="1" applyFill="1" applyBorder="1" applyAlignment="1" applyProtection="1">
      <alignment horizontal="center" vertical="center" wrapText="1"/>
    </xf>
    <xf numFmtId="0" fontId="43" fillId="11" borderId="32" xfId="0" applyFont="1" applyFill="1" applyBorder="1" applyAlignment="1" applyProtection="1">
      <alignment horizontal="center" vertical="center" wrapText="1"/>
    </xf>
    <xf numFmtId="0" fontId="41" fillId="12" borderId="28" xfId="0" applyFont="1" applyFill="1" applyBorder="1" applyAlignment="1" applyProtection="1">
      <alignment horizontal="center" vertical="center" wrapText="1"/>
    </xf>
    <xf numFmtId="0" fontId="41" fillId="12" borderId="29" xfId="0" applyFont="1" applyFill="1" applyBorder="1" applyAlignment="1" applyProtection="1">
      <alignment horizontal="center" vertical="center" wrapText="1"/>
    </xf>
    <xf numFmtId="0" fontId="41" fillId="12" borderId="30" xfId="0" applyFont="1" applyFill="1" applyBorder="1" applyAlignment="1" applyProtection="1">
      <alignment horizontal="center" vertical="center" wrapText="1"/>
    </xf>
    <xf numFmtId="0" fontId="41" fillId="12" borderId="31" xfId="0" applyFont="1" applyFill="1" applyBorder="1" applyAlignment="1" applyProtection="1">
      <alignment horizontal="center" vertical="center" wrapText="1"/>
    </xf>
    <xf numFmtId="0" fontId="41" fillId="12" borderId="11" xfId="0" applyFont="1" applyFill="1" applyBorder="1" applyAlignment="1" applyProtection="1">
      <alignment horizontal="center" vertical="center" wrapText="1"/>
    </xf>
    <xf numFmtId="0" fontId="41" fillId="12" borderId="32" xfId="0" applyFont="1" applyFill="1" applyBorder="1" applyAlignment="1" applyProtection="1">
      <alignment horizontal="center" vertical="center" wrapText="1"/>
    </xf>
    <xf numFmtId="0" fontId="43" fillId="10" borderId="28" xfId="0" applyFont="1" applyFill="1" applyBorder="1" applyAlignment="1" applyProtection="1">
      <alignment horizontal="center" vertical="center" wrapText="1"/>
    </xf>
    <xf numFmtId="0" fontId="43" fillId="10" borderId="29" xfId="0" applyFont="1" applyFill="1" applyBorder="1" applyAlignment="1" applyProtection="1">
      <alignment horizontal="center" vertical="center" wrapText="1"/>
    </xf>
    <xf numFmtId="0" fontId="43" fillId="10" borderId="30" xfId="0" applyFont="1" applyFill="1" applyBorder="1" applyAlignment="1" applyProtection="1">
      <alignment horizontal="center" vertical="center" wrapText="1"/>
    </xf>
    <xf numFmtId="0" fontId="43" fillId="10" borderId="31" xfId="0" applyFont="1" applyFill="1" applyBorder="1" applyAlignment="1" applyProtection="1">
      <alignment horizontal="center" vertical="center" wrapText="1"/>
    </xf>
    <xf numFmtId="0" fontId="43" fillId="10" borderId="11" xfId="0" applyFont="1" applyFill="1" applyBorder="1" applyAlignment="1" applyProtection="1">
      <alignment horizontal="center" vertical="center" wrapText="1"/>
    </xf>
    <xf numFmtId="0" fontId="43" fillId="10" borderId="32" xfId="0" applyFont="1" applyFill="1" applyBorder="1" applyAlignment="1" applyProtection="1">
      <alignment horizontal="center" vertical="center" wrapText="1"/>
    </xf>
    <xf numFmtId="0" fontId="43" fillId="13" borderId="28" xfId="0" applyFont="1" applyFill="1" applyBorder="1" applyAlignment="1" applyProtection="1">
      <alignment horizontal="center" vertical="center" wrapText="1"/>
    </xf>
    <xf numFmtId="0" fontId="43" fillId="13" borderId="29" xfId="0" applyFont="1" applyFill="1" applyBorder="1" applyAlignment="1" applyProtection="1">
      <alignment horizontal="center" vertical="center" wrapText="1"/>
    </xf>
    <xf numFmtId="0" fontId="43" fillId="13" borderId="30" xfId="0" applyFont="1" applyFill="1" applyBorder="1" applyAlignment="1" applyProtection="1">
      <alignment horizontal="center" vertical="center" wrapText="1"/>
    </xf>
    <xf numFmtId="0" fontId="43" fillId="13" borderId="31" xfId="0" applyFont="1" applyFill="1" applyBorder="1" applyAlignment="1" applyProtection="1">
      <alignment horizontal="center" vertical="center" wrapText="1"/>
    </xf>
    <xf numFmtId="0" fontId="43" fillId="13" borderId="11" xfId="0" applyFont="1" applyFill="1" applyBorder="1" applyAlignment="1" applyProtection="1">
      <alignment horizontal="center" vertical="center" wrapText="1"/>
    </xf>
    <xf numFmtId="0" fontId="43" fillId="13" borderId="32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19" fillId="0" borderId="6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38" fillId="6" borderId="7" xfId="0" applyNumberFormat="1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 vertical="distributed"/>
    </xf>
    <xf numFmtId="0" fontId="39" fillId="9" borderId="18" xfId="0" applyNumberFormat="1" applyFont="1" applyFill="1" applyBorder="1" applyAlignment="1">
      <alignment horizontal="left" vertical="center" wrapText="1"/>
    </xf>
    <xf numFmtId="0" fontId="39" fillId="9" borderId="6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left" vertical="distributed" wrapText="1"/>
    </xf>
    <xf numFmtId="0" fontId="18" fillId="0" borderId="6" xfId="0" applyNumberFormat="1" applyFont="1" applyFill="1" applyBorder="1" applyAlignment="1">
      <alignment horizontal="left" vertical="distributed" wrapText="1"/>
    </xf>
    <xf numFmtId="0" fontId="18" fillId="0" borderId="19" xfId="0" applyNumberFormat="1" applyFont="1" applyFill="1" applyBorder="1" applyAlignment="1">
      <alignment horizontal="left" vertical="distributed" wrapText="1"/>
    </xf>
    <xf numFmtId="0" fontId="18" fillId="0" borderId="33" xfId="0" applyNumberFormat="1" applyFont="1" applyFill="1" applyBorder="1" applyAlignment="1">
      <alignment horizontal="left" vertical="distributed" wrapText="1"/>
    </xf>
    <xf numFmtId="0" fontId="18" fillId="0" borderId="5" xfId="0" applyNumberFormat="1" applyFont="1" applyFill="1" applyBorder="1" applyAlignment="1">
      <alignment horizontal="left" vertical="distributed" wrapText="1"/>
    </xf>
    <xf numFmtId="0" fontId="18" fillId="0" borderId="20" xfId="0" applyNumberFormat="1" applyFont="1" applyFill="1" applyBorder="1" applyAlignment="1">
      <alignment horizontal="left" vertical="distributed" wrapText="1"/>
    </xf>
    <xf numFmtId="0" fontId="18" fillId="0" borderId="4" xfId="0" applyNumberFormat="1" applyFont="1" applyFill="1" applyBorder="1" applyAlignment="1">
      <alignment horizontal="left" vertical="distributed" wrapText="1"/>
    </xf>
    <xf numFmtId="0" fontId="18" fillId="0" borderId="0" xfId="0" applyNumberFormat="1" applyFont="1" applyFill="1" applyBorder="1" applyAlignment="1">
      <alignment horizontal="left" vertical="distributed" wrapText="1"/>
    </xf>
    <xf numFmtId="0" fontId="18" fillId="0" borderId="2" xfId="0" applyNumberFormat="1" applyFont="1" applyFill="1" applyBorder="1" applyAlignment="1">
      <alignment horizontal="left" vertical="distributed" wrapText="1"/>
    </xf>
    <xf numFmtId="0" fontId="18" fillId="0" borderId="34" xfId="0" applyNumberFormat="1" applyFont="1" applyFill="1" applyBorder="1" applyAlignment="1">
      <alignment horizontal="left" vertical="distributed" wrapText="1"/>
    </xf>
    <xf numFmtId="0" fontId="18" fillId="0" borderId="1" xfId="0" applyNumberFormat="1" applyFont="1" applyFill="1" applyBorder="1" applyAlignment="1">
      <alignment horizontal="left" vertical="distributed" wrapText="1"/>
    </xf>
    <xf numFmtId="0" fontId="18" fillId="0" borderId="21" xfId="0" applyNumberFormat="1" applyFont="1" applyFill="1" applyBorder="1" applyAlignment="1">
      <alignment horizontal="left" vertical="distributed" wrapText="1"/>
    </xf>
    <xf numFmtId="0" fontId="40" fillId="10" borderId="33" xfId="0" applyFont="1" applyFill="1" applyBorder="1" applyAlignment="1" applyProtection="1">
      <alignment horizontal="center" vertical="center" wrapText="1"/>
    </xf>
    <xf numFmtId="0" fontId="40" fillId="10" borderId="5" xfId="0" applyFont="1" applyFill="1" applyBorder="1" applyAlignment="1" applyProtection="1">
      <alignment horizontal="center" vertical="center" wrapText="1"/>
    </xf>
    <xf numFmtId="0" fontId="40" fillId="10" borderId="20" xfId="0" applyFont="1" applyFill="1" applyBorder="1" applyAlignment="1" applyProtection="1">
      <alignment horizontal="center" vertical="center" wrapText="1"/>
    </xf>
    <xf numFmtId="0" fontId="40" fillId="10" borderId="4" xfId="0" applyFont="1" applyFill="1" applyBorder="1" applyAlignment="1" applyProtection="1">
      <alignment horizontal="center" vertical="center" wrapText="1"/>
    </xf>
    <xf numFmtId="0" fontId="40" fillId="10" borderId="0" xfId="0" applyFont="1" applyFill="1" applyBorder="1" applyAlignment="1" applyProtection="1">
      <alignment horizontal="center" vertical="center" wrapText="1"/>
    </xf>
    <xf numFmtId="0" fontId="40" fillId="10" borderId="2" xfId="0" applyFont="1" applyFill="1" applyBorder="1" applyAlignment="1" applyProtection="1">
      <alignment horizontal="center" vertical="center" wrapText="1"/>
    </xf>
    <xf numFmtId="0" fontId="40" fillId="10" borderId="34" xfId="0" applyFont="1" applyFill="1" applyBorder="1" applyAlignment="1" applyProtection="1">
      <alignment horizontal="center" vertical="center" wrapText="1"/>
    </xf>
    <xf numFmtId="0" fontId="40" fillId="10" borderId="1" xfId="0" applyFont="1" applyFill="1" applyBorder="1" applyAlignment="1" applyProtection="1">
      <alignment horizontal="center" vertical="center" wrapText="1"/>
    </xf>
    <xf numFmtId="0" fontId="40" fillId="10" borderId="21" xfId="0" applyFont="1" applyFill="1" applyBorder="1" applyAlignment="1" applyProtection="1">
      <alignment horizontal="center" vertical="center" wrapText="1"/>
    </xf>
    <xf numFmtId="0" fontId="41" fillId="12" borderId="33" xfId="0" applyFont="1" applyFill="1" applyBorder="1" applyAlignment="1" applyProtection="1">
      <alignment horizontal="center" vertical="center" wrapText="1"/>
    </xf>
    <xf numFmtId="0" fontId="41" fillId="12" borderId="5" xfId="0" applyFont="1" applyFill="1" applyBorder="1" applyAlignment="1" applyProtection="1">
      <alignment horizontal="center" vertical="center" wrapText="1"/>
    </xf>
    <xf numFmtId="0" fontId="41" fillId="12" borderId="20" xfId="0" applyFont="1" applyFill="1" applyBorder="1" applyAlignment="1" applyProtection="1">
      <alignment horizontal="center" vertical="center" wrapText="1"/>
    </xf>
    <xf numFmtId="0" fontId="41" fillId="12" borderId="4" xfId="0" applyFont="1" applyFill="1" applyBorder="1" applyAlignment="1" applyProtection="1">
      <alignment horizontal="center" vertical="center" wrapText="1"/>
    </xf>
    <xf numFmtId="0" fontId="41" fillId="12" borderId="0" xfId="0" applyFont="1" applyFill="1" applyBorder="1" applyAlignment="1" applyProtection="1">
      <alignment horizontal="center" vertical="center" wrapText="1"/>
    </xf>
    <xf numFmtId="0" fontId="41" fillId="12" borderId="2" xfId="0" applyFont="1" applyFill="1" applyBorder="1" applyAlignment="1" applyProtection="1">
      <alignment horizontal="center" vertical="center" wrapText="1"/>
    </xf>
    <xf numFmtId="0" fontId="41" fillId="12" borderId="34" xfId="0" applyFont="1" applyFill="1" applyBorder="1" applyAlignment="1" applyProtection="1">
      <alignment horizontal="center" vertical="center" wrapText="1"/>
    </xf>
    <xf numFmtId="0" fontId="41" fillId="12" borderId="1" xfId="0" applyFont="1" applyFill="1" applyBorder="1" applyAlignment="1" applyProtection="1">
      <alignment horizontal="center" vertical="center" wrapText="1"/>
    </xf>
    <xf numFmtId="0" fontId="41" fillId="12" borderId="21" xfId="0" applyFont="1" applyFill="1" applyBorder="1" applyAlignment="1" applyProtection="1">
      <alignment horizontal="center" vertical="center" wrapText="1"/>
    </xf>
    <xf numFmtId="0" fontId="39" fillId="9" borderId="19" xfId="0" applyNumberFormat="1" applyFont="1" applyFill="1" applyBorder="1" applyAlignment="1">
      <alignment horizontal="left" vertical="center" wrapText="1"/>
    </xf>
    <xf numFmtId="0" fontId="39" fillId="9" borderId="34" xfId="0" applyNumberFormat="1" applyFont="1" applyFill="1" applyBorder="1" applyAlignment="1">
      <alignment horizontal="left" vertical="center" wrapText="1"/>
    </xf>
    <xf numFmtId="0" fontId="39" fillId="9" borderId="1" xfId="0" applyNumberFormat="1" applyFont="1" applyFill="1" applyBorder="1" applyAlignment="1">
      <alignment horizontal="left" vertical="center" wrapText="1"/>
    </xf>
    <xf numFmtId="0" fontId="40" fillId="11" borderId="33" xfId="0" applyFont="1" applyFill="1" applyBorder="1" applyAlignment="1" applyProtection="1">
      <alignment horizontal="center" vertical="center" wrapText="1"/>
    </xf>
    <xf numFmtId="0" fontId="40" fillId="11" borderId="5" xfId="0" applyFont="1" applyFill="1" applyBorder="1" applyAlignment="1" applyProtection="1">
      <alignment horizontal="center" vertical="center" wrapText="1"/>
    </xf>
    <xf numFmtId="0" fontId="40" fillId="11" borderId="20" xfId="0" applyFont="1" applyFill="1" applyBorder="1" applyAlignment="1" applyProtection="1">
      <alignment horizontal="center" vertical="center" wrapText="1"/>
    </xf>
    <xf numFmtId="0" fontId="40" fillId="11" borderId="4" xfId="0" applyFont="1" applyFill="1" applyBorder="1" applyAlignment="1" applyProtection="1">
      <alignment horizontal="center" vertical="center" wrapText="1"/>
    </xf>
    <xf numFmtId="0" fontId="40" fillId="11" borderId="0" xfId="0" applyFont="1" applyFill="1" applyBorder="1" applyAlignment="1" applyProtection="1">
      <alignment horizontal="center" vertical="center" wrapText="1"/>
    </xf>
    <xf numFmtId="0" fontId="40" fillId="11" borderId="2" xfId="0" applyFont="1" applyFill="1" applyBorder="1" applyAlignment="1" applyProtection="1">
      <alignment horizontal="center" vertical="center" wrapText="1"/>
    </xf>
    <xf numFmtId="0" fontId="40" fillId="11" borderId="34" xfId="0" applyFont="1" applyFill="1" applyBorder="1" applyAlignment="1" applyProtection="1">
      <alignment horizontal="center" vertical="center" wrapText="1"/>
    </xf>
    <xf numFmtId="0" fontId="40" fillId="11" borderId="1" xfId="0" applyFont="1" applyFill="1" applyBorder="1" applyAlignment="1" applyProtection="1">
      <alignment horizontal="center" vertical="center" wrapText="1"/>
    </xf>
    <xf numFmtId="0" fontId="40" fillId="11" borderId="21" xfId="0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distributed"/>
    </xf>
    <xf numFmtId="0" fontId="1" fillId="0" borderId="6" xfId="0" applyNumberFormat="1" applyFont="1" applyFill="1" applyBorder="1" applyAlignment="1">
      <alignment horizontal="center" vertical="distributed"/>
    </xf>
    <xf numFmtId="0" fontId="1" fillId="0" borderId="19" xfId="0" applyNumberFormat="1" applyFont="1" applyFill="1" applyBorder="1" applyAlignment="1">
      <alignment horizontal="center" vertical="distributed"/>
    </xf>
    <xf numFmtId="0" fontId="38" fillId="8" borderId="34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8" borderId="19" xfId="0" applyFont="1" applyFill="1" applyBorder="1" applyAlignment="1">
      <alignment horizontal="center" vertical="center"/>
    </xf>
    <xf numFmtId="0" fontId="40" fillId="13" borderId="33" xfId="0" applyFont="1" applyFill="1" applyBorder="1" applyAlignment="1" applyProtection="1">
      <alignment horizontal="center" vertical="center" wrapText="1"/>
    </xf>
    <xf numFmtId="0" fontId="40" fillId="13" borderId="5" xfId="0" applyFont="1" applyFill="1" applyBorder="1" applyAlignment="1" applyProtection="1">
      <alignment horizontal="center" vertical="center" wrapText="1"/>
    </xf>
    <xf numFmtId="0" fontId="40" fillId="13" borderId="20" xfId="0" applyFont="1" applyFill="1" applyBorder="1" applyAlignment="1" applyProtection="1">
      <alignment horizontal="center" vertical="center" wrapText="1"/>
    </xf>
    <xf numFmtId="0" fontId="40" fillId="13" borderId="4" xfId="0" applyFont="1" applyFill="1" applyBorder="1" applyAlignment="1" applyProtection="1">
      <alignment horizontal="center" vertical="center" wrapText="1"/>
    </xf>
    <xf numFmtId="0" fontId="40" fillId="13" borderId="0" xfId="0" applyFont="1" applyFill="1" applyBorder="1" applyAlignment="1" applyProtection="1">
      <alignment horizontal="center" vertical="center" wrapText="1"/>
    </xf>
    <xf numFmtId="0" fontId="40" fillId="13" borderId="2" xfId="0" applyFont="1" applyFill="1" applyBorder="1" applyAlignment="1" applyProtection="1">
      <alignment horizontal="center" vertical="center" wrapText="1"/>
    </xf>
    <xf numFmtId="0" fontId="40" fillId="13" borderId="34" xfId="0" applyFont="1" applyFill="1" applyBorder="1" applyAlignment="1" applyProtection="1">
      <alignment horizontal="center" vertical="center" wrapText="1"/>
    </xf>
    <xf numFmtId="0" fontId="40" fillId="13" borderId="1" xfId="0" applyFont="1" applyFill="1" applyBorder="1" applyAlignment="1" applyProtection="1">
      <alignment horizontal="center" vertical="center" wrapText="1"/>
    </xf>
    <xf numFmtId="0" fontId="40" fillId="13" borderId="2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116"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CIENCIAS 5º básico 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B, 2015</a:t>
            </a:r>
            <a:endParaRPr lang="es-CL"/>
          </a:p>
        </c:rich>
      </c:tx>
      <c:layout>
        <c:manualLayout>
          <c:xMode val="edge"/>
          <c:yMode val="edge"/>
          <c:x val="0.32405913951802684"/>
          <c:y val="5.4047529773064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899148843745364"/>
          <c:w val="0.78675263798025619"/>
          <c:h val="0.61398638416043416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A'!$F$110:$AF$110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58304"/>
        <c:axId val="132271488"/>
      </c:barChart>
      <c:catAx>
        <c:axId val="19465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4798052775377797"/>
              <c:y val="0.92489776777743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27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714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502321825156468E-2"/>
              <c:y val="0.459460186524303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65830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8817855371556"/>
          <c:y val="0.52413948256467935"/>
          <c:w val="0.11073536602249884"/>
          <c:h val="9.25915212979330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CIENCIAS 5º básico 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C, 2015</a:t>
            </a:r>
            <a:endParaRPr lang="es-CL"/>
          </a:p>
        </c:rich>
      </c:tx>
      <c:layout>
        <c:manualLayout>
          <c:xMode val="edge"/>
          <c:yMode val="edge"/>
          <c:x val="0.32405913951802684"/>
          <c:y val="5.4047529773064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899148843745364"/>
          <c:w val="0.78675263798025619"/>
          <c:h val="0.61398638416043416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B'!$F$118:$AF$118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80864"/>
        <c:axId val="197624384"/>
      </c:barChart>
      <c:catAx>
        <c:axId val="19498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4798052775377797"/>
              <c:y val="0.92489776777743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62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243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502321825156468E-2"/>
              <c:y val="0.459460186524303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8086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8817855371556"/>
          <c:y val="0.52413948256467935"/>
          <c:w val="0.11073536602249884"/>
          <c:h val="9.25915212979330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Diagnóstico de CIENCIAS 5º básico C, 2015</a:t>
            </a:r>
          </a:p>
        </c:rich>
      </c:tx>
      <c:layout>
        <c:manualLayout>
          <c:xMode val="edge"/>
          <c:yMode val="edge"/>
          <c:x val="0.34615989289217636"/>
          <c:y val="4.8364956583070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3583622353039"/>
          <c:y val="0.20374619987066672"/>
          <c:w val="0.77735705135057942"/>
          <c:h val="0.6308821577305865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B'!$F$116:$BI$116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85088"/>
        <c:axId val="197625536"/>
      </c:barChart>
      <c:catAx>
        <c:axId val="19778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825437647978381"/>
              <c:y val="0.91403030685600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62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255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6868421751E-2"/>
              <c:y val="0.441247817591083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8508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70860066560698"/>
          <c:y val="0.48282335452217928"/>
          <c:w val="0.10000013255918772"/>
          <c:h val="5.7971024547041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 Naturales 5º básico C,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'6º básico B'!$CA$63:$CD$66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'6º básico B'!$CA$66:$CC$66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'6º básico B'!$CA$63:$CD$66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'6º básico B'!$CA$68:$CD$68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7785600"/>
        <c:axId val="197627840"/>
      </c:barChart>
      <c:catAx>
        <c:axId val="1977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627840"/>
        <c:crosses val="autoZero"/>
        <c:auto val="1"/>
        <c:lblAlgn val="ctr"/>
        <c:lblOffset val="100"/>
        <c:tickLblSkip val="1"/>
        <c:noMultiLvlLbl val="0"/>
      </c:catAx>
      <c:valAx>
        <c:axId val="1976278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785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5º básico C, 2015</a:t>
            </a:r>
            <a:endParaRPr lang="es-CL"/>
          </a:p>
        </c:rich>
      </c:tx>
      <c:layout>
        <c:manualLayout>
          <c:xMode val="edge"/>
          <c:yMode val="edge"/>
          <c:x val="0.33765700198910398"/>
          <c:y val="2.9080337753239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9876616935472788"/>
          <c:w val="0.80832860115697192"/>
          <c:h val="0.69401233555870423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'6º básico B'!$CZ$67:$CZ$70</c:f>
              <c:strCache>
                <c:ptCount val="4"/>
                <c:pt idx="0">
                  <c:v>1) Ciencias de la Tierra y el Universo</c:v>
                </c:pt>
                <c:pt idx="1">
                  <c:v>2) Ciencias de la Vida</c:v>
                </c:pt>
                <c:pt idx="2">
                  <c:v>3) Ciencias de la vida: Cuerpo humano y salud</c:v>
                </c:pt>
                <c:pt idx="3">
                  <c:v>4) Ciencias Físicas y Químicas</c:v>
                </c:pt>
              </c:strCache>
            </c:strRef>
          </c:cat>
          <c:val>
            <c:numRef>
              <c:f>'6º básico B'!$F$120:$L$120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86624"/>
        <c:axId val="197629568"/>
      </c:barChart>
      <c:catAx>
        <c:axId val="1977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629568"/>
        <c:crosses val="autoZero"/>
        <c:auto val="1"/>
        <c:lblAlgn val="ctr"/>
        <c:lblOffset val="100"/>
        <c:noMultiLvlLbl val="0"/>
      </c:catAx>
      <c:valAx>
        <c:axId val="1976295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960507498365987E-2"/>
              <c:y val="0.4660703441921299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786624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102748222158159"/>
          <c:y val="0.50318235066216155"/>
          <c:w val="8.0424581227472647E-2"/>
          <c:h val="5.4993216141436041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C distribuidos según niveles de desempeño en EJE "Ciencias de la Vida"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B'!$BM$56:$BP$59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'6º básico B'!$BQ$56:$BQ$59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917750585787023"/>
          <c:y val="0.29886217572807566"/>
          <c:w val="0.37252611805877212"/>
          <c:h val="0.6625803486626429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C distribuidos según niveles de desempeño en EJE "Ciencias de la Vida: Cuerpo Humano y Salud"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B'!$BM$56:$BP$59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'6º básico B'!$BS$56:$BS$59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96760293031"/>
          <c:y val="0.32619259168479431"/>
          <c:w val="0.37252582233191001"/>
          <c:h val="0.6625803486626429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/>
              <a:t>% Als. de 5º básico</a:t>
            </a:r>
            <a:r>
              <a:rPr lang="es-CL" sz="1100" baseline="0"/>
              <a:t> C</a:t>
            </a:r>
            <a:r>
              <a:rPr lang="es-CL" sz="1100"/>
              <a:t> distribuidos según niveles de desempeño en EJE "Ciencias Físicas y Químicas"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B'!$BM$56:$BP$59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'6º básico B'!$BU$56:$BU$59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667540844849843"/>
          <c:y val="0.26193593270720672"/>
          <c:w val="0.37252594039995612"/>
          <c:h val="0.6625803441236511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C distribuidos según niveles de desempeño en EJE "Ciencias de la Tierra y el Universo"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B'!$BM$56:$BP$59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'6º básico B'!$BW$56:$BW$59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22627942745389"/>
          <c:y val="0.26644710637686631"/>
          <c:w val="0.37252590309004396"/>
          <c:h val="0.6625804669153196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5º básico C, 2015</a:t>
            </a:r>
            <a:endParaRPr lang="es-CL"/>
          </a:p>
        </c:rich>
      </c:tx>
      <c:layout>
        <c:manualLayout>
          <c:xMode val="edge"/>
          <c:yMode val="edge"/>
          <c:x val="0.33383157617864823"/>
          <c:y val="2.914248590213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585522931605167E-2"/>
          <c:y val="0.18142106494113977"/>
          <c:w val="0.80291464832718695"/>
          <c:h val="0.65018663756139394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'6º básico B'!$CW$92:$CW$100</c:f>
              <c:strCache>
                <c:ptCount val="9"/>
                <c:pt idx="0">
                  <c:v>1) Reconocer.</c:v>
                </c:pt>
                <c:pt idx="1">
                  <c:v>2) Interpretar.</c:v>
                </c:pt>
                <c:pt idx="2">
                  <c:v>3) Identificar.</c:v>
                </c:pt>
                <c:pt idx="3">
                  <c:v>4) Predecir.</c:v>
                </c:pt>
                <c:pt idx="4">
                  <c:v>5) Analizar.</c:v>
                </c:pt>
                <c:pt idx="5">
                  <c:v>6) Formular Preguntas.</c:v>
                </c:pt>
                <c:pt idx="6">
                  <c:v>7) Concluir.</c:v>
                </c:pt>
                <c:pt idx="7">
                  <c:v>8) Explicar.</c:v>
                </c:pt>
                <c:pt idx="8">
                  <c:v>9) Clasificar.</c:v>
                </c:pt>
              </c:strCache>
            </c:strRef>
          </c:cat>
          <c:val>
            <c:numRef>
              <c:f>'6º básico B'!$F$122:$V$122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87136"/>
        <c:axId val="199176128"/>
      </c:barChart>
      <c:catAx>
        <c:axId val="1977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9176128"/>
        <c:crosses val="autoZero"/>
        <c:auto val="1"/>
        <c:lblAlgn val="ctr"/>
        <c:lblOffset val="100"/>
        <c:noMultiLvlLbl val="0"/>
      </c:catAx>
      <c:valAx>
        <c:axId val="1991761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78713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8806404859769883"/>
          <c:y val="0.52197422369047042"/>
          <c:w val="9.6746265207415139E-2"/>
          <c:h val="4.5284410731754265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Diagnóstico de CIENCIAS 5º básico B, 2015</a:t>
            </a:r>
          </a:p>
        </c:rich>
      </c:tx>
      <c:layout>
        <c:manualLayout>
          <c:xMode val="edge"/>
          <c:yMode val="edge"/>
          <c:x val="0.34615989289217636"/>
          <c:y val="4.8364956583070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3583622353039"/>
          <c:y val="0.20374619987066672"/>
          <c:w val="0.77735705135057942"/>
          <c:h val="0.6308821577305865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A'!$F$108:$AQ$108</c:f>
              <c:numCache>
                <c:formatCode>0</c:formatCode>
                <c:ptCount val="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58816"/>
        <c:axId val="132272064"/>
      </c:barChart>
      <c:catAx>
        <c:axId val="19465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825437647978381"/>
              <c:y val="0.91403030685600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2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720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6868421751E-2"/>
              <c:y val="0.441247817591083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65881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70860066560698"/>
          <c:y val="0.48282335452217928"/>
          <c:w val="0.10000013255918772"/>
          <c:h val="5.7971024547041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 Naturales 5º básico B,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'6º básico A'!$BK$55:$BN$58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'6º básico A'!$BK$58:$BM$58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'6º básico A'!$BK$55:$BN$58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'6º básico A'!$BK$60:$BN$60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4659840"/>
        <c:axId val="132274368"/>
      </c:barChart>
      <c:catAx>
        <c:axId val="19465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2274368"/>
        <c:crosses val="autoZero"/>
        <c:auto val="1"/>
        <c:lblAlgn val="ctr"/>
        <c:lblOffset val="100"/>
        <c:tickLblSkip val="1"/>
        <c:noMultiLvlLbl val="0"/>
      </c:catAx>
      <c:valAx>
        <c:axId val="13227436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6598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5º básico B, 2015</a:t>
            </a:r>
            <a:endParaRPr lang="es-CL"/>
          </a:p>
        </c:rich>
      </c:tx>
      <c:layout>
        <c:manualLayout>
          <c:xMode val="edge"/>
          <c:yMode val="edge"/>
          <c:x val="0.33765700198910398"/>
          <c:y val="2.9080337753239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9876616935472788"/>
          <c:w val="0.80832860115697192"/>
          <c:h val="0.69401233555870423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'6º básico A'!$CJ$59:$CJ$62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'6º básico A'!$F$112:$L$112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60864"/>
        <c:axId val="132273792"/>
      </c:barChart>
      <c:catAx>
        <c:axId val="1946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2273792"/>
        <c:crosses val="autoZero"/>
        <c:auto val="1"/>
        <c:lblAlgn val="ctr"/>
        <c:lblOffset val="100"/>
        <c:noMultiLvlLbl val="0"/>
      </c:catAx>
      <c:valAx>
        <c:axId val="1322737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960507498365987E-2"/>
              <c:y val="0.4660703441921299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660864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102748222158159"/>
          <c:y val="0.50318235066216155"/>
          <c:w val="8.0424581227472647E-2"/>
          <c:h val="5.4993216141436041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B distribuidos según niveles de desempeño en EJE "Ciencias de la Vida"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A'!$AW$48:$AZ$51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'6º básico A'!$BA$48:$BA$51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113824158780887"/>
          <c:y val="0.33719712745313696"/>
          <c:w val="0.37252611805877212"/>
          <c:h val="0.6625803486626429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B distribuidos según niveles de desempeño en EJE "Ciencias de la Vida: Cuerpo Humano y Salud"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A'!$AW$48:$AZ$51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'6º básico A'!$BC$48:$BC$51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96760293031"/>
          <c:y val="0.32619259168479431"/>
          <c:w val="0.37252582233191001"/>
          <c:h val="0.6625803486626429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/>
              <a:t>% Als. de 5º básico</a:t>
            </a:r>
            <a:r>
              <a:rPr lang="es-CL" sz="1100" baseline="0"/>
              <a:t> B</a:t>
            </a:r>
            <a:r>
              <a:rPr lang="es-CL" sz="1100"/>
              <a:t> distribuidos según niveles de desempeño en EJE "Ciencias Físicas y Químicas"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A'!$AW$48:$AZ$51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'6º básico A'!$BE$48:$BE$51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667540844849843"/>
          <c:y val="0.26193593270720672"/>
          <c:w val="0.37252594039995612"/>
          <c:h val="0.6625803441236511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s-CL" sz="1100">
                <a:solidFill>
                  <a:schemeClr val="tx1"/>
                </a:solidFill>
              </a:rPr>
              <a:t>% Als. de 5º básico B distribuidos según niveles de desempeño en EJE "Ciencias de la Tierra y el Universo"</a:t>
            </a: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A'!$AW$48:$AZ$51</c:f>
              <c:strCache>
                <c:ptCount val="4"/>
                <c:pt idx="0">
                  <c:v>Bajo (B)</c:v>
                </c:pt>
                <c:pt idx="1">
                  <c:v>Medio Bajo (MB)</c:v>
                </c:pt>
                <c:pt idx="2">
                  <c:v>Medio Alto (MA)</c:v>
                </c:pt>
                <c:pt idx="3">
                  <c:v>Alto (A)</c:v>
                </c:pt>
              </c:strCache>
            </c:strRef>
          </c:cat>
          <c:val>
            <c:numRef>
              <c:f>'6º básico A'!$BG$48:$BG$51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22627942745389"/>
          <c:y val="0.26644710637686631"/>
          <c:w val="0.37252590309004396"/>
          <c:h val="0.6625804669153196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5º básico B, 2015</a:t>
            </a:r>
            <a:endParaRPr lang="es-CL"/>
          </a:p>
        </c:rich>
      </c:tx>
      <c:layout>
        <c:manualLayout>
          <c:xMode val="edge"/>
          <c:yMode val="edge"/>
          <c:x val="0.33383157617864823"/>
          <c:y val="2.914248590213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585522931605167E-2"/>
          <c:y val="0.18142106494113977"/>
          <c:w val="0.80291464832718695"/>
          <c:h val="0.65018663756139394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'6º básico A'!$CG$84:$CG$92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'6º básico A'!$F$114:$V$114</c:f>
              <c:numCache>
                <c:formatCode>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91008"/>
        <c:axId val="123607232"/>
      </c:barChart>
      <c:catAx>
        <c:axId val="1236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607232"/>
        <c:crosses val="autoZero"/>
        <c:auto val="1"/>
        <c:lblAlgn val="ctr"/>
        <c:lblOffset val="100"/>
        <c:noMultiLvlLbl val="0"/>
      </c:catAx>
      <c:valAx>
        <c:axId val="12360723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69100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8806404859769883"/>
          <c:y val="0.52197422369047042"/>
          <c:w val="9.6746265207415139E-2"/>
          <c:h val="4.5284410731754265E-2"/>
        </c:manualLayout>
      </c:layout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2.xml"/><Relationship Id="rId7" Type="http://schemas.openxmlformats.org/officeDocument/2006/relationships/chart" Target="../charts/chart15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11" Type="http://schemas.openxmlformats.org/officeDocument/2006/relationships/image" Target="../media/image2.jpeg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image" Target="../media/image1.jpeg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109538</xdr:colOff>
      <xdr:row>38</xdr:row>
      <xdr:rowOff>92869</xdr:rowOff>
    </xdr:from>
    <xdr:to>
      <xdr:col>118</xdr:col>
      <xdr:colOff>190500</xdr:colOff>
      <xdr:row>49</xdr:row>
      <xdr:rowOff>107156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105</xdr:col>
      <xdr:colOff>14288</xdr:colOff>
      <xdr:row>17</xdr:row>
      <xdr:rowOff>154781</xdr:rowOff>
    </xdr:from>
    <xdr:to>
      <xdr:col>120</xdr:col>
      <xdr:colOff>95250</xdr:colOff>
      <xdr:row>35</xdr:row>
      <xdr:rowOff>45244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106</xdr:col>
      <xdr:colOff>152399</xdr:colOff>
      <xdr:row>112</xdr:row>
      <xdr:rowOff>95250</xdr:rowOff>
    </xdr:from>
    <xdr:to>
      <xdr:col>116</xdr:col>
      <xdr:colOff>488155</xdr:colOff>
      <xdr:row>140</xdr:row>
      <xdr:rowOff>95250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103</xdr:col>
      <xdr:colOff>266266</xdr:colOff>
      <xdr:row>50</xdr:row>
      <xdr:rowOff>157163</xdr:rowOff>
    </xdr:from>
    <xdr:to>
      <xdr:col>118</xdr:col>
      <xdr:colOff>303066</xdr:colOff>
      <xdr:row>72</xdr:row>
      <xdr:rowOff>119063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607220</xdr:colOff>
      <xdr:row>17</xdr:row>
      <xdr:rowOff>352425</xdr:rowOff>
    </xdr:from>
    <xdr:to>
      <xdr:col>53</xdr:col>
      <xdr:colOff>202408</xdr:colOff>
      <xdr:row>29</xdr:row>
      <xdr:rowOff>180975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257175</xdr:colOff>
      <xdr:row>17</xdr:row>
      <xdr:rowOff>440531</xdr:rowOff>
    </xdr:from>
    <xdr:to>
      <xdr:col>63</xdr:col>
      <xdr:colOff>11906</xdr:colOff>
      <xdr:row>29</xdr:row>
      <xdr:rowOff>161925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112638</xdr:colOff>
      <xdr:row>31</xdr:row>
      <xdr:rowOff>35720</xdr:rowOff>
    </xdr:from>
    <xdr:to>
      <xdr:col>53</xdr:col>
      <xdr:colOff>428625</xdr:colOff>
      <xdr:row>38</xdr:row>
      <xdr:rowOff>66676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276225</xdr:colOff>
      <xdr:row>31</xdr:row>
      <xdr:rowOff>38100</xdr:rowOff>
    </xdr:from>
    <xdr:to>
      <xdr:col>63</xdr:col>
      <xdr:colOff>11906</xdr:colOff>
      <xdr:row>38</xdr:row>
      <xdr:rowOff>95250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102</xdr:col>
      <xdr:colOff>274927</xdr:colOff>
      <xdr:row>74</xdr:row>
      <xdr:rowOff>97414</xdr:rowOff>
    </xdr:from>
    <xdr:to>
      <xdr:col>117</xdr:col>
      <xdr:colOff>329045</xdr:colOff>
      <xdr:row>103</xdr:row>
      <xdr:rowOff>85508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300038</xdr:colOff>
      <xdr:row>30</xdr:row>
      <xdr:rowOff>92869</xdr:rowOff>
    </xdr:from>
    <xdr:to>
      <xdr:col>104</xdr:col>
      <xdr:colOff>571500</xdr:colOff>
      <xdr:row>51</xdr:row>
      <xdr:rowOff>202406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88</xdr:col>
      <xdr:colOff>300038</xdr:colOff>
      <xdr:row>11</xdr:row>
      <xdr:rowOff>154781</xdr:rowOff>
    </xdr:from>
    <xdr:to>
      <xdr:col>104</xdr:col>
      <xdr:colOff>571500</xdr:colOff>
      <xdr:row>29</xdr:row>
      <xdr:rowOff>45244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77</xdr:col>
      <xdr:colOff>533399</xdr:colOff>
      <xdr:row>69</xdr:row>
      <xdr:rowOff>0</xdr:rowOff>
    </xdr:from>
    <xdr:to>
      <xdr:col>84</xdr:col>
      <xdr:colOff>11905</xdr:colOff>
      <xdr:row>97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0</xdr:row>
      <xdr:rowOff>142875</xdr:rowOff>
    </xdr:from>
    <xdr:to>
      <xdr:col>1</xdr:col>
      <xdr:colOff>400050</xdr:colOff>
      <xdr:row>3</xdr:row>
      <xdr:rowOff>57150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323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88</xdr:col>
      <xdr:colOff>309562</xdr:colOff>
      <xdr:row>52</xdr:row>
      <xdr:rowOff>157163</xdr:rowOff>
    </xdr:from>
    <xdr:to>
      <xdr:col>104</xdr:col>
      <xdr:colOff>571499</xdr:colOff>
      <xdr:row>71</xdr:row>
      <xdr:rowOff>23813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107157</xdr:colOff>
      <xdr:row>17</xdr:row>
      <xdr:rowOff>428625</xdr:rowOff>
    </xdr:from>
    <xdr:to>
      <xdr:col>69</xdr:col>
      <xdr:colOff>428626</xdr:colOff>
      <xdr:row>29</xdr:row>
      <xdr:rowOff>180975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70</xdr:col>
      <xdr:colOff>257175</xdr:colOff>
      <xdr:row>17</xdr:row>
      <xdr:rowOff>440531</xdr:rowOff>
    </xdr:from>
    <xdr:to>
      <xdr:col>79</xdr:col>
      <xdr:colOff>11906</xdr:colOff>
      <xdr:row>29</xdr:row>
      <xdr:rowOff>161925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112638</xdr:colOff>
      <xdr:row>31</xdr:row>
      <xdr:rowOff>35720</xdr:rowOff>
    </xdr:from>
    <xdr:to>
      <xdr:col>69</xdr:col>
      <xdr:colOff>428625</xdr:colOff>
      <xdr:row>46</xdr:row>
      <xdr:rowOff>66676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70</xdr:col>
      <xdr:colOff>276225</xdr:colOff>
      <xdr:row>31</xdr:row>
      <xdr:rowOff>38100</xdr:rowOff>
    </xdr:from>
    <xdr:to>
      <xdr:col>79</xdr:col>
      <xdr:colOff>11906</xdr:colOff>
      <xdr:row>46</xdr:row>
      <xdr:rowOff>95250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88</xdr:col>
      <xdr:colOff>309563</xdr:colOff>
      <xdr:row>72</xdr:row>
      <xdr:rowOff>166686</xdr:rowOff>
    </xdr:from>
    <xdr:to>
      <xdr:col>104</xdr:col>
      <xdr:colOff>571500</xdr:colOff>
      <xdr:row>101</xdr:row>
      <xdr:rowOff>154780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71438</xdr:colOff>
      <xdr:row>0</xdr:row>
      <xdr:rowOff>95250</xdr:rowOff>
    </xdr:from>
    <xdr:to>
      <xdr:col>21</xdr:col>
      <xdr:colOff>185429</xdr:colOff>
      <xdr:row>4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8513" y="95250"/>
          <a:ext cx="875991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J120"/>
  <sheetViews>
    <sheetView showGridLines="0" tabSelected="1" topLeftCell="B46" zoomScaleNormal="100" zoomScaleSheetLayoutView="80" workbookViewId="0">
      <pane xSplit="1" topLeftCell="C1" activePane="topRight" state="frozen"/>
      <selection activeCell="B16" sqref="B16"/>
      <selection pane="topRight" activeCell="C59" sqref="C59:D5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6.28515625" style="16" customWidth="1"/>
    <col min="6" max="6" width="5.7109375" customWidth="1"/>
    <col min="7" max="7" width="5.7109375" style="24" hidden="1" customWidth="1"/>
    <col min="8" max="8" width="5.7109375" customWidth="1"/>
    <col min="9" max="9" width="5.7109375" hidden="1" customWidth="1"/>
    <col min="10" max="10" width="4.28515625" customWidth="1"/>
    <col min="11" max="11" width="5.7109375" hidden="1" customWidth="1"/>
    <col min="12" max="12" width="5.7109375" customWidth="1"/>
    <col min="13" max="13" width="5.7109375" hidden="1" customWidth="1"/>
    <col min="14" max="14" width="5.7109375" style="16" customWidth="1"/>
    <col min="15" max="15" width="5.7109375" style="16" hidden="1" customWidth="1"/>
    <col min="16" max="16" width="5.7109375" customWidth="1"/>
    <col min="17" max="17" width="5.7109375" hidden="1" customWidth="1"/>
    <col min="18" max="18" width="5.7109375" customWidth="1"/>
    <col min="19" max="19" width="5.7109375" hidden="1" customWidth="1"/>
    <col min="20" max="20" width="5.7109375" customWidth="1"/>
    <col min="21" max="21" width="5.7109375" hidden="1" customWidth="1"/>
    <col min="22" max="22" width="5.7109375" customWidth="1"/>
    <col min="23" max="23" width="5.7109375" hidden="1" customWidth="1"/>
    <col min="24" max="24" width="5.7109375" customWidth="1"/>
    <col min="25" max="25" width="5.7109375" hidden="1" customWidth="1"/>
    <col min="26" max="26" width="5.7109375" customWidth="1"/>
    <col min="27" max="27" width="5.7109375" hidden="1" customWidth="1"/>
    <col min="28" max="28" width="5.7109375" customWidth="1"/>
    <col min="29" max="29" width="5.7109375" hidden="1" customWidth="1"/>
    <col min="30" max="30" width="5.7109375" customWidth="1"/>
    <col min="31" max="31" width="5.7109375" hidden="1" customWidth="1"/>
    <col min="32" max="32" width="5.7109375" customWidth="1"/>
    <col min="33" max="33" width="5.7109375" hidden="1" customWidth="1"/>
    <col min="34" max="34" width="5.7109375" customWidth="1"/>
    <col min="35" max="35" width="5.7109375" hidden="1" customWidth="1"/>
    <col min="36" max="36" width="5.7109375" customWidth="1"/>
    <col min="37" max="37" width="5.7109375" hidden="1" customWidth="1"/>
    <col min="38" max="38" width="5.7109375" customWidth="1"/>
    <col min="39" max="39" width="5.7109375" hidden="1" customWidth="1"/>
    <col min="40" max="40" width="5.7109375" customWidth="1"/>
    <col min="41" max="41" width="5.7109375" hidden="1" customWidth="1"/>
    <col min="42" max="42" width="5.7109375" customWidth="1"/>
    <col min="43" max="43" width="5.7109375" hidden="1" customWidth="1"/>
    <col min="44" max="44" width="5.7109375" customWidth="1"/>
    <col min="45" max="45" width="5.7109375" hidden="1" customWidth="1"/>
    <col min="46" max="46" width="7.7109375" customWidth="1"/>
    <col min="47" max="47" width="9.42578125" customWidth="1"/>
    <col min="48" max="48" width="10.85546875" customWidth="1"/>
    <col min="49" max="51" width="13.5703125" customWidth="1"/>
    <col min="52" max="52" width="21.140625" style="50" customWidth="1"/>
    <col min="53" max="53" width="9.28515625" style="50" customWidth="1"/>
    <col min="54" max="54" width="8.140625" style="50" customWidth="1"/>
    <col min="55" max="55" width="9.28515625" style="50" customWidth="1"/>
    <col min="56" max="56" width="8.140625" style="50" customWidth="1"/>
    <col min="57" max="57" width="9.28515625" style="50" customWidth="1"/>
    <col min="58" max="58" width="8.140625" style="50" customWidth="1"/>
    <col min="59" max="59" width="9.28515625" style="50" customWidth="1"/>
    <col min="60" max="60" width="8.140625" style="50" customWidth="1"/>
    <col min="61" max="61" width="2.5703125" style="91" customWidth="1"/>
    <col min="62" max="62" width="8.28515625" style="50" customWidth="1"/>
    <col min="63" max="65" width="14.140625" style="50" customWidth="1"/>
    <col min="66" max="66" width="12.5703125" style="50" customWidth="1"/>
    <col min="67" max="69" width="17.42578125" customWidth="1"/>
    <col min="70" max="70" width="13.42578125" customWidth="1"/>
    <col min="71" max="71" width="5.5703125" customWidth="1"/>
    <col min="78" max="78" width="5.42578125" customWidth="1"/>
    <col min="79" max="81" width="6.140625" customWidth="1"/>
  </cols>
  <sheetData>
    <row r="2" spans="1:71" ht="12.75" customHeight="1" x14ac:dyDescent="0.2">
      <c r="C2" s="304" t="s">
        <v>95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8"/>
    </row>
    <row r="3" spans="1:71" ht="12.75" customHeight="1" x14ac:dyDescent="0.2">
      <c r="C3" s="305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9"/>
    </row>
    <row r="4" spans="1:71" ht="12.75" customHeight="1" x14ac:dyDescent="0.2">
      <c r="C4" s="1"/>
      <c r="D4" s="1"/>
      <c r="E4" s="1"/>
      <c r="F4" s="1"/>
      <c r="G4" s="21"/>
      <c r="H4" s="1"/>
      <c r="I4" s="1"/>
      <c r="J4" s="1"/>
      <c r="K4" s="1"/>
      <c r="L4" s="1"/>
      <c r="M4" s="1"/>
      <c r="N4" s="1"/>
      <c r="O4" s="1"/>
    </row>
    <row r="5" spans="1:71" ht="12.75" customHeight="1" x14ac:dyDescent="0.2">
      <c r="C5" s="307" t="s">
        <v>98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"/>
    </row>
    <row r="6" spans="1:71" ht="12.75" customHeight="1" x14ac:dyDescent="0.2">
      <c r="C6" s="2"/>
      <c r="D6" s="2"/>
      <c r="E6" s="14"/>
      <c r="F6" s="2"/>
      <c r="G6" s="22"/>
      <c r="H6" s="2"/>
      <c r="I6" s="12"/>
      <c r="L6" s="2"/>
      <c r="M6" s="2"/>
      <c r="N6" s="14"/>
      <c r="O6" s="14"/>
      <c r="P6" s="2"/>
      <c r="Q6" s="12"/>
    </row>
    <row r="7" spans="1:71" ht="12.75" customHeight="1" x14ac:dyDescent="0.2">
      <c r="B7" s="3"/>
      <c r="C7" s="4" t="s">
        <v>11</v>
      </c>
      <c r="D7" s="308" t="s">
        <v>96</v>
      </c>
      <c r="E7" s="308"/>
      <c r="F7" s="308"/>
      <c r="G7" s="308"/>
      <c r="H7" s="308"/>
      <c r="I7" s="26"/>
      <c r="J7" s="62"/>
      <c r="K7" s="3"/>
      <c r="L7" s="6" t="s">
        <v>14</v>
      </c>
      <c r="M7" s="6"/>
      <c r="N7" s="309">
        <v>22686</v>
      </c>
      <c r="O7" s="309"/>
      <c r="P7" s="309"/>
      <c r="Q7" s="27"/>
      <c r="R7" s="12"/>
      <c r="S7" s="12"/>
    </row>
    <row r="8" spans="1:71" ht="12.75" customHeight="1" x14ac:dyDescent="0.2">
      <c r="B8" s="3"/>
      <c r="C8" s="4" t="s">
        <v>1</v>
      </c>
      <c r="D8" s="310" t="s">
        <v>99</v>
      </c>
      <c r="E8" s="310"/>
      <c r="F8" s="310"/>
      <c r="G8" s="310"/>
      <c r="H8" s="310"/>
      <c r="I8" s="146"/>
      <c r="J8" s="158" t="s">
        <v>0</v>
      </c>
      <c r="K8" s="62">
        <v>0</v>
      </c>
      <c r="L8" s="28"/>
      <c r="M8" s="28"/>
      <c r="N8" s="28"/>
      <c r="O8" s="28"/>
      <c r="P8" s="29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71" ht="12.75" customHeight="1" x14ac:dyDescent="0.2">
      <c r="B9" s="3"/>
      <c r="C9" s="4" t="s">
        <v>3</v>
      </c>
      <c r="D9" s="292" t="s">
        <v>97</v>
      </c>
      <c r="E9" s="293"/>
      <c r="F9" s="293"/>
      <c r="G9" s="293"/>
      <c r="H9" s="294"/>
      <c r="I9" s="147"/>
      <c r="J9" s="158" t="s">
        <v>20</v>
      </c>
      <c r="K9" s="62">
        <v>1</v>
      </c>
      <c r="L9" s="32">
        <v>0</v>
      </c>
      <c r="M9" s="32"/>
      <c r="N9" s="32"/>
      <c r="O9" s="32"/>
      <c r="P9" s="33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71" ht="12.75" customHeight="1" x14ac:dyDescent="0.2">
      <c r="B10" s="3"/>
      <c r="C10" s="295" t="s">
        <v>7</v>
      </c>
      <c r="D10" s="296"/>
      <c r="E10" s="297"/>
      <c r="F10" s="298">
        <v>41</v>
      </c>
      <c r="G10" s="299"/>
      <c r="H10" s="300"/>
      <c r="I10" s="148"/>
      <c r="J10" s="158" t="s">
        <v>21</v>
      </c>
      <c r="K10" s="62">
        <v>2</v>
      </c>
      <c r="L10" s="32">
        <v>1</v>
      </c>
      <c r="M10" s="32"/>
      <c r="N10" s="32"/>
      <c r="O10" s="32"/>
      <c r="P10" s="33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71" ht="12.75" customHeight="1" x14ac:dyDescent="0.2">
      <c r="B11" s="3"/>
      <c r="C11" s="295" t="s">
        <v>5</v>
      </c>
      <c r="D11" s="296"/>
      <c r="E11" s="297"/>
      <c r="F11" s="301">
        <f>COUNTIF(E59:E105,"=P")</f>
        <v>1</v>
      </c>
      <c r="G11" s="302"/>
      <c r="H11" s="303"/>
      <c r="I11" s="149"/>
      <c r="J11" s="158" t="s">
        <v>22</v>
      </c>
      <c r="K11" s="62"/>
      <c r="L11" s="32">
        <v>2</v>
      </c>
      <c r="M11" s="32"/>
      <c r="N11" s="32"/>
      <c r="O11" s="3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51"/>
      <c r="BA11" s="51"/>
      <c r="BB11" s="51"/>
      <c r="BC11" s="51"/>
      <c r="BD11" s="51"/>
      <c r="BE11" s="51"/>
      <c r="BF11" s="51"/>
      <c r="BG11" s="51"/>
      <c r="BH11" s="51"/>
      <c r="BI11" s="92"/>
      <c r="BJ11" s="51"/>
      <c r="BK11" s="51"/>
      <c r="BL11" s="51"/>
      <c r="BM11" s="51"/>
    </row>
    <row r="12" spans="1:71" ht="12.75" customHeight="1" x14ac:dyDescent="0.2">
      <c r="B12" s="3"/>
      <c r="C12" s="295" t="s">
        <v>9</v>
      </c>
      <c r="D12" s="296"/>
      <c r="E12" s="297"/>
      <c r="F12" s="301">
        <f>COUNTIF(E59:E105,"=a")</f>
        <v>0</v>
      </c>
      <c r="G12" s="302"/>
      <c r="H12" s="303"/>
      <c r="I12" s="149"/>
      <c r="J12" s="43"/>
      <c r="K12" s="43"/>
      <c r="L12" s="32"/>
      <c r="M12" s="32"/>
      <c r="N12" s="32"/>
      <c r="O12" s="32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51"/>
      <c r="BA12" s="51"/>
      <c r="BB12" s="51"/>
      <c r="BC12" s="51"/>
      <c r="BD12" s="51"/>
      <c r="BE12" s="51"/>
      <c r="BF12" s="51"/>
      <c r="BG12" s="51"/>
      <c r="BH12" s="51"/>
      <c r="BI12" s="92"/>
      <c r="BJ12" s="51"/>
      <c r="BK12" s="51"/>
      <c r="BL12" s="51"/>
      <c r="BM12" s="51"/>
    </row>
    <row r="13" spans="1:71" ht="12.75" customHeight="1" x14ac:dyDescent="0.2">
      <c r="C13" s="8"/>
      <c r="D13" s="8"/>
      <c r="E13" s="15"/>
      <c r="F13" s="8"/>
      <c r="G13" s="23"/>
      <c r="H13" s="8"/>
      <c r="I13" s="12"/>
      <c r="L13" s="32"/>
      <c r="M13" s="32"/>
      <c r="N13" s="32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51"/>
      <c r="BA13" s="51"/>
      <c r="BB13" s="51"/>
      <c r="BC13" s="51"/>
      <c r="BD13" s="51"/>
      <c r="BE13" s="51"/>
      <c r="BF13" s="51"/>
      <c r="BG13" s="51"/>
      <c r="BH13" s="51"/>
      <c r="BI13" s="92"/>
      <c r="BJ13" s="51"/>
      <c r="BK13" s="51"/>
      <c r="BL13" s="51"/>
      <c r="BM13" s="51"/>
      <c r="BR13" s="20"/>
    </row>
    <row r="14" spans="1:71" ht="12.75" customHeight="1" x14ac:dyDescent="0.2">
      <c r="B14" s="12"/>
      <c r="C14" s="12"/>
      <c r="D14" s="12"/>
      <c r="BS14" s="39" t="s">
        <v>2</v>
      </c>
    </row>
    <row r="15" spans="1:71" ht="18" customHeight="1" x14ac:dyDescent="0.2">
      <c r="A15" s="12"/>
      <c r="C15" s="188" t="str">
        <f>D8</f>
        <v>6° básico A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BS15" s="31" t="s">
        <v>0</v>
      </c>
    </row>
    <row r="16" spans="1:71" ht="31.5" x14ac:dyDescent="0.25">
      <c r="A16" s="12"/>
      <c r="B16" s="110" t="s">
        <v>29</v>
      </c>
      <c r="C16" s="163" t="s">
        <v>23</v>
      </c>
      <c r="D16" s="290" t="s">
        <v>39</v>
      </c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 t="s">
        <v>55</v>
      </c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130"/>
      <c r="AP16" s="204"/>
      <c r="AQ16" s="204"/>
      <c r="AR16" s="204"/>
      <c r="AS16" s="204"/>
      <c r="AT16" s="204"/>
      <c r="AU16" s="63"/>
      <c r="BJ16" s="52"/>
      <c r="BK16" s="52"/>
      <c r="BL16" s="52"/>
      <c r="BM16" s="52"/>
    </row>
    <row r="17" spans="1:65" ht="40.5" customHeight="1" x14ac:dyDescent="0.2">
      <c r="A17" s="12"/>
      <c r="B17" s="132">
        <v>1</v>
      </c>
      <c r="C17" s="133">
        <v>1</v>
      </c>
      <c r="D17" s="208" t="s">
        <v>178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123"/>
      <c r="X17" s="190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2"/>
      <c r="AO17" s="36"/>
      <c r="AP17" s="204"/>
      <c r="AQ17" s="204"/>
      <c r="AR17" s="204"/>
      <c r="AS17" s="204"/>
      <c r="AT17" s="204"/>
      <c r="AU17" s="57"/>
      <c r="BJ17" s="52"/>
      <c r="BK17" s="52"/>
      <c r="BL17" s="52"/>
      <c r="BM17" s="52"/>
    </row>
    <row r="18" spans="1:65" ht="33" customHeight="1" x14ac:dyDescent="0.2">
      <c r="A18" s="12"/>
      <c r="B18" s="132">
        <f>B17+1</f>
        <v>2</v>
      </c>
      <c r="C18" s="108">
        <v>1</v>
      </c>
      <c r="D18" s="208" t="s">
        <v>178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123"/>
      <c r="X18" s="193"/>
      <c r="Y18" s="36"/>
      <c r="Z18" s="36"/>
      <c r="AA18" s="36"/>
      <c r="AB18" s="36"/>
      <c r="AC18" s="36"/>
      <c r="AD18" s="36" t="s">
        <v>191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194"/>
      <c r="AO18" s="36"/>
      <c r="AP18" s="204"/>
      <c r="AQ18" s="204"/>
      <c r="AR18" s="204"/>
      <c r="AS18" s="204"/>
      <c r="AT18" s="204"/>
      <c r="AU18" s="57"/>
      <c r="BJ18" s="52"/>
      <c r="BK18" s="52"/>
      <c r="BL18" s="52"/>
      <c r="BM18" s="52"/>
    </row>
    <row r="19" spans="1:65" ht="23.25" customHeight="1" x14ac:dyDescent="0.2">
      <c r="A19" s="12"/>
      <c r="B19" s="132">
        <f t="shared" ref="B19:B34" si="0">B18+1</f>
        <v>3</v>
      </c>
      <c r="C19" s="108">
        <v>1</v>
      </c>
      <c r="D19" s="208" t="s">
        <v>179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123"/>
      <c r="X19" s="193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194"/>
      <c r="AO19" s="36"/>
      <c r="AP19" s="204"/>
      <c r="AQ19" s="204"/>
      <c r="AR19" s="204"/>
      <c r="AS19" s="204"/>
      <c r="AT19" s="204"/>
      <c r="AU19" s="57"/>
      <c r="BJ19" s="52"/>
      <c r="BK19" s="52"/>
      <c r="BL19" s="52"/>
      <c r="BM19" s="52"/>
    </row>
    <row r="20" spans="1:65" ht="22.5" customHeight="1" x14ac:dyDescent="0.2">
      <c r="A20" s="12"/>
      <c r="B20" s="132">
        <f t="shared" si="0"/>
        <v>4</v>
      </c>
      <c r="C20" s="108">
        <v>1</v>
      </c>
      <c r="D20" s="208" t="s">
        <v>179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123"/>
      <c r="X20" s="193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194"/>
      <c r="AO20" s="36"/>
      <c r="AP20" s="204"/>
      <c r="AQ20" s="204"/>
      <c r="AR20" s="204"/>
      <c r="AS20" s="204"/>
      <c r="AT20" s="204"/>
      <c r="AU20" s="57"/>
      <c r="BJ20" s="52"/>
      <c r="BK20" s="52"/>
      <c r="BL20" s="52"/>
      <c r="BM20" s="52"/>
    </row>
    <row r="21" spans="1:65" ht="15" customHeight="1" x14ac:dyDescent="0.2">
      <c r="A21" s="12"/>
      <c r="B21" s="132">
        <f t="shared" si="0"/>
        <v>5</v>
      </c>
      <c r="C21" s="108">
        <v>1</v>
      </c>
      <c r="D21" s="208" t="s">
        <v>180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123"/>
      <c r="X21" s="195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7"/>
      <c r="AO21" s="36"/>
      <c r="AP21" s="204"/>
      <c r="AQ21" s="204"/>
      <c r="AR21" s="204"/>
      <c r="AS21" s="204"/>
      <c r="AT21" s="204"/>
      <c r="AU21" s="57"/>
      <c r="BJ21" s="52"/>
      <c r="BK21" s="52"/>
      <c r="BL21" s="52"/>
      <c r="BM21" s="52"/>
    </row>
    <row r="22" spans="1:65" ht="24.75" customHeight="1" x14ac:dyDescent="0.2">
      <c r="A22" s="12"/>
      <c r="B22" s="132">
        <f t="shared" si="0"/>
        <v>6</v>
      </c>
      <c r="C22" s="108">
        <v>1</v>
      </c>
      <c r="D22" s="208" t="s">
        <v>189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123"/>
      <c r="X22" s="190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2"/>
      <c r="AO22" s="36"/>
      <c r="AP22" s="204"/>
      <c r="AQ22" s="204"/>
      <c r="AR22" s="204"/>
      <c r="AS22" s="204"/>
      <c r="AT22" s="204"/>
      <c r="AU22" s="57"/>
      <c r="BJ22" s="52"/>
      <c r="BK22" s="52"/>
      <c r="BL22" s="52"/>
      <c r="BM22" s="52"/>
    </row>
    <row r="23" spans="1:65" ht="24.75" customHeight="1" x14ac:dyDescent="0.2">
      <c r="A23" s="12"/>
      <c r="B23" s="132">
        <f t="shared" si="0"/>
        <v>7</v>
      </c>
      <c r="C23" s="108">
        <v>1</v>
      </c>
      <c r="D23" s="210" t="s">
        <v>190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2"/>
      <c r="W23" s="123"/>
      <c r="X23" s="193"/>
      <c r="Y23" s="36"/>
      <c r="Z23" s="36"/>
      <c r="AA23" s="36"/>
      <c r="AB23" s="36" t="s">
        <v>192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194"/>
      <c r="AO23" s="36"/>
      <c r="AP23" s="204"/>
      <c r="AQ23" s="204"/>
      <c r="AR23" s="204"/>
      <c r="AS23" s="204"/>
      <c r="AT23" s="204"/>
      <c r="AU23" s="57"/>
      <c r="BJ23" s="52"/>
      <c r="BK23" s="52"/>
      <c r="BL23" s="52"/>
      <c r="BM23" s="52"/>
    </row>
    <row r="24" spans="1:65" ht="30" customHeight="1" x14ac:dyDescent="0.2">
      <c r="A24" s="12"/>
      <c r="B24" s="132">
        <f t="shared" si="0"/>
        <v>8</v>
      </c>
      <c r="C24" s="109">
        <v>1</v>
      </c>
      <c r="D24" s="210" t="s">
        <v>190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2"/>
      <c r="W24" s="123"/>
      <c r="X24" s="195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7"/>
      <c r="AO24" s="36"/>
      <c r="AP24" s="204"/>
      <c r="AQ24" s="204"/>
      <c r="AR24" s="204"/>
      <c r="AS24" s="204"/>
      <c r="AT24" s="204"/>
      <c r="AU24" s="57"/>
      <c r="BJ24" s="52"/>
      <c r="BK24" s="52"/>
      <c r="BL24" s="52"/>
      <c r="BM24" s="52"/>
    </row>
    <row r="25" spans="1:65" ht="23.25" customHeight="1" x14ac:dyDescent="0.2">
      <c r="A25" s="12"/>
      <c r="B25" s="132">
        <f t="shared" si="0"/>
        <v>9</v>
      </c>
      <c r="C25" s="108">
        <v>1</v>
      </c>
      <c r="D25" s="208" t="s">
        <v>181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123"/>
      <c r="X25" s="190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2"/>
      <c r="AO25" s="36"/>
      <c r="AP25" s="204"/>
      <c r="AQ25" s="204"/>
      <c r="AR25" s="204"/>
      <c r="AS25" s="204"/>
      <c r="AT25" s="204"/>
      <c r="AU25" s="57"/>
      <c r="BJ25" s="52"/>
      <c r="BK25" s="52"/>
      <c r="BL25" s="52"/>
      <c r="BM25" s="52"/>
    </row>
    <row r="26" spans="1:65" ht="21.75" customHeight="1" x14ac:dyDescent="0.2">
      <c r="A26" s="12"/>
      <c r="B26" s="132">
        <f t="shared" si="0"/>
        <v>10</v>
      </c>
      <c r="C26" s="108">
        <v>1</v>
      </c>
      <c r="D26" s="208" t="s">
        <v>181</v>
      </c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123"/>
      <c r="X26" s="193"/>
      <c r="Y26" s="36"/>
      <c r="Z26" s="36"/>
      <c r="AA26" s="36"/>
      <c r="AB26" s="36" t="s">
        <v>193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194"/>
      <c r="AO26" s="36"/>
      <c r="AP26" s="204"/>
      <c r="AQ26" s="204"/>
      <c r="AR26" s="204"/>
      <c r="AS26" s="204"/>
      <c r="AT26" s="204"/>
      <c r="AU26" s="57"/>
      <c r="BJ26" s="52"/>
      <c r="BK26" s="52"/>
      <c r="BL26" s="52"/>
      <c r="BM26" s="52"/>
    </row>
    <row r="27" spans="1:65" ht="24.75" customHeight="1" x14ac:dyDescent="0.2">
      <c r="A27" s="12"/>
      <c r="B27" s="132">
        <f t="shared" si="0"/>
        <v>11</v>
      </c>
      <c r="C27" s="108">
        <v>1</v>
      </c>
      <c r="D27" s="208" t="s">
        <v>201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123"/>
      <c r="X27" s="193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194"/>
      <c r="AO27" s="36"/>
      <c r="AP27" s="204"/>
      <c r="AQ27" s="204"/>
      <c r="AR27" s="204"/>
      <c r="AS27" s="204"/>
      <c r="AT27" s="204"/>
      <c r="AU27" s="57"/>
      <c r="BJ27" s="52"/>
      <c r="BK27" s="52"/>
      <c r="BL27" s="52"/>
      <c r="BM27" s="52"/>
    </row>
    <row r="28" spans="1:65" ht="22.5" customHeight="1" x14ac:dyDescent="0.2">
      <c r="A28" s="12"/>
      <c r="B28" s="132">
        <f t="shared" si="0"/>
        <v>12</v>
      </c>
      <c r="C28" s="108">
        <v>1</v>
      </c>
      <c r="D28" s="208" t="s">
        <v>181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123"/>
      <c r="X28" s="193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194"/>
      <c r="AO28" s="36"/>
      <c r="AP28" s="204"/>
      <c r="AQ28" s="204"/>
      <c r="AR28" s="204"/>
      <c r="AS28" s="204"/>
      <c r="AT28" s="204"/>
      <c r="AU28" s="57"/>
      <c r="BJ28" s="52"/>
      <c r="BK28" s="52"/>
      <c r="BL28" s="52"/>
      <c r="BM28" s="52"/>
    </row>
    <row r="29" spans="1:65" ht="21.75" customHeight="1" x14ac:dyDescent="0.2">
      <c r="A29" s="12"/>
      <c r="B29" s="132">
        <f t="shared" si="0"/>
        <v>13</v>
      </c>
      <c r="C29" s="108">
        <v>1</v>
      </c>
      <c r="D29" s="208" t="s">
        <v>185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123"/>
      <c r="X29" s="190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2"/>
      <c r="AO29" s="36"/>
      <c r="AP29" s="204"/>
      <c r="AQ29" s="204"/>
      <c r="AR29" s="204"/>
      <c r="AS29" s="204"/>
      <c r="AT29" s="204"/>
      <c r="AU29" s="57"/>
      <c r="BJ29" s="52"/>
      <c r="BK29" s="52"/>
      <c r="BL29" s="52"/>
      <c r="BM29" s="52"/>
    </row>
    <row r="30" spans="1:65" ht="21.75" customHeight="1" x14ac:dyDescent="0.2">
      <c r="A30" s="12"/>
      <c r="B30" s="132">
        <f t="shared" si="0"/>
        <v>14</v>
      </c>
      <c r="C30" s="108">
        <v>1</v>
      </c>
      <c r="D30" s="208" t="s">
        <v>183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123"/>
      <c r="X30" s="193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194"/>
      <c r="AO30" s="36"/>
      <c r="AP30" s="204"/>
      <c r="AQ30" s="204"/>
      <c r="AR30" s="204"/>
      <c r="AS30" s="204"/>
      <c r="AT30" s="204"/>
      <c r="AU30" s="57"/>
      <c r="BJ30" s="52"/>
      <c r="BK30" s="52"/>
      <c r="BL30" s="52"/>
      <c r="BM30" s="52"/>
    </row>
    <row r="31" spans="1:65" ht="27.75" customHeight="1" x14ac:dyDescent="0.2">
      <c r="A31" s="12"/>
      <c r="B31" s="132">
        <f t="shared" si="0"/>
        <v>15</v>
      </c>
      <c r="C31" s="108">
        <v>1</v>
      </c>
      <c r="D31" s="210" t="s">
        <v>186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2"/>
      <c r="W31" s="123"/>
      <c r="X31" s="193"/>
      <c r="Y31" s="36"/>
      <c r="Z31" s="36"/>
      <c r="AA31" s="36"/>
      <c r="AB31" s="36" t="s">
        <v>194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194"/>
      <c r="AO31" s="36"/>
      <c r="AP31" s="204"/>
      <c r="AQ31" s="204"/>
      <c r="AR31" s="204"/>
      <c r="AS31" s="204"/>
      <c r="AT31" s="204"/>
      <c r="AU31" s="57"/>
      <c r="BJ31" s="52"/>
      <c r="BK31" s="52"/>
      <c r="BL31" s="52"/>
      <c r="BM31" s="52"/>
    </row>
    <row r="32" spans="1:65" ht="29.25" customHeight="1" x14ac:dyDescent="0.2">
      <c r="A32" s="12"/>
      <c r="B32" s="132">
        <f t="shared" si="0"/>
        <v>16</v>
      </c>
      <c r="C32" s="108">
        <v>1</v>
      </c>
      <c r="D32" s="208" t="s">
        <v>184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123"/>
      <c r="X32" s="193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194"/>
      <c r="AO32" s="36"/>
      <c r="AP32" s="204"/>
      <c r="AQ32" s="204"/>
      <c r="AR32" s="204"/>
      <c r="AS32" s="204"/>
      <c r="AT32" s="204"/>
      <c r="AU32" s="57"/>
      <c r="BJ32" s="52"/>
      <c r="BK32" s="52"/>
      <c r="BL32" s="52"/>
      <c r="BM32" s="52"/>
    </row>
    <row r="33" spans="1:70" ht="22.5" customHeight="1" x14ac:dyDescent="0.2">
      <c r="A33" s="12"/>
      <c r="B33" s="132">
        <f t="shared" si="0"/>
        <v>17</v>
      </c>
      <c r="C33" s="108">
        <v>1</v>
      </c>
      <c r="D33" s="208" t="s">
        <v>184</v>
      </c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123"/>
      <c r="X33" s="193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194"/>
      <c r="AO33" s="36"/>
      <c r="AP33" s="204"/>
      <c r="AQ33" s="204"/>
      <c r="AR33" s="204"/>
      <c r="AS33" s="204"/>
      <c r="AT33" s="204"/>
      <c r="AU33" s="57"/>
      <c r="BJ33" s="52"/>
      <c r="BK33" s="52"/>
      <c r="BL33" s="52"/>
      <c r="BM33" s="52"/>
    </row>
    <row r="34" spans="1:70" ht="21.75" customHeight="1" x14ac:dyDescent="0.2">
      <c r="A34" s="12"/>
      <c r="B34" s="132">
        <f t="shared" si="0"/>
        <v>18</v>
      </c>
      <c r="C34" s="108">
        <v>1</v>
      </c>
      <c r="D34" s="208" t="s">
        <v>187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123"/>
      <c r="X34" s="195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7"/>
      <c r="AO34" s="36"/>
      <c r="AP34" s="204"/>
      <c r="AQ34" s="204"/>
      <c r="AR34" s="204"/>
      <c r="AS34" s="204"/>
      <c r="AT34" s="204"/>
      <c r="AU34" s="57"/>
      <c r="BJ34" s="52"/>
      <c r="BK34" s="52"/>
      <c r="BL34" s="52"/>
      <c r="BM34" s="52"/>
    </row>
    <row r="35" spans="1:70" ht="24.75" customHeight="1" x14ac:dyDescent="0.2">
      <c r="A35" s="12"/>
      <c r="B35" s="132">
        <v>19</v>
      </c>
      <c r="C35" s="108">
        <v>1</v>
      </c>
      <c r="D35" s="210" t="s">
        <v>188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9"/>
      <c r="W35" s="123"/>
      <c r="X35" s="193"/>
      <c r="Y35" s="36"/>
      <c r="Z35" s="36"/>
      <c r="AA35" s="36"/>
      <c r="AB35" s="36" t="s">
        <v>192</v>
      </c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194"/>
      <c r="AO35" s="36"/>
      <c r="AU35" s="57"/>
      <c r="BJ35" s="52"/>
      <c r="BK35" s="52"/>
      <c r="BL35" s="52"/>
      <c r="BM35" s="52"/>
    </row>
    <row r="36" spans="1:70" ht="25.5" customHeight="1" x14ac:dyDescent="0.2">
      <c r="A36" s="12"/>
      <c r="B36" s="132">
        <v>20</v>
      </c>
      <c r="C36" s="108">
        <v>1</v>
      </c>
      <c r="D36" s="208" t="s">
        <v>182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123"/>
      <c r="X36" s="201"/>
      <c r="Y36" s="202"/>
      <c r="Z36" s="202"/>
      <c r="AA36" s="202"/>
      <c r="AB36" s="202"/>
      <c r="AC36" s="202"/>
      <c r="AD36" s="202" t="s">
        <v>195</v>
      </c>
      <c r="AE36" s="202"/>
      <c r="AF36" s="202"/>
      <c r="AG36" s="202"/>
      <c r="AH36" s="202"/>
      <c r="AI36" s="202"/>
      <c r="AJ36" s="202"/>
      <c r="AK36" s="202"/>
      <c r="AL36" s="202"/>
      <c r="AM36" s="202"/>
      <c r="AN36" s="203"/>
      <c r="AO36" s="36"/>
      <c r="AP36" s="204"/>
      <c r="AQ36" s="204"/>
      <c r="AR36" s="204"/>
      <c r="AS36" s="204"/>
      <c r="AT36" s="204"/>
      <c r="AU36" s="57"/>
      <c r="BJ36" s="52"/>
      <c r="BK36" s="52"/>
      <c r="BL36" s="52"/>
      <c r="BM36" s="52"/>
    </row>
    <row r="37" spans="1:70" ht="13.5" thickBot="1" x14ac:dyDescent="0.25">
      <c r="A37" s="12"/>
      <c r="B37" s="81" t="s">
        <v>13</v>
      </c>
      <c r="C37" s="82">
        <f>SUM(C17:C36)</f>
        <v>20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5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BJ37" s="53"/>
      <c r="BK37" s="53"/>
      <c r="BL37" s="53"/>
      <c r="BM37" s="53"/>
    </row>
    <row r="38" spans="1:70" ht="11.25" customHeight="1" x14ac:dyDescent="0.2">
      <c r="A38" s="12"/>
      <c r="B38" s="83"/>
      <c r="C38" s="84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BJ38" s="53"/>
      <c r="BK38" s="53"/>
      <c r="BL38" s="53"/>
      <c r="BM38" s="53"/>
    </row>
    <row r="39" spans="1:70" ht="11.25" customHeight="1" x14ac:dyDescent="0.2">
      <c r="A39" s="12"/>
      <c r="B39" s="83"/>
      <c r="C39" s="87"/>
      <c r="D39" s="286" t="s">
        <v>84</v>
      </c>
      <c r="E39" s="287"/>
      <c r="F39" s="5">
        <f>C37</f>
        <v>20</v>
      </c>
      <c r="G39" s="80"/>
      <c r="H39" s="80"/>
      <c r="I39" s="80"/>
      <c r="J39" s="198">
        <f>3/F41</f>
        <v>0.375</v>
      </c>
      <c r="K39" s="80"/>
      <c r="L39" s="80"/>
      <c r="M39" s="80"/>
      <c r="N39" s="80"/>
      <c r="O39" s="88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BJ39" s="53"/>
      <c r="BK39" s="53"/>
      <c r="BL39" s="53"/>
      <c r="BM39" s="53"/>
    </row>
    <row r="40" spans="1:70" ht="11.25" customHeight="1" x14ac:dyDescent="0.2">
      <c r="A40" s="12"/>
      <c r="B40" s="83"/>
      <c r="C40" s="87"/>
      <c r="D40" s="286" t="s">
        <v>6</v>
      </c>
      <c r="E40" s="287"/>
      <c r="F40" s="5">
        <f>F39*0.6</f>
        <v>12</v>
      </c>
      <c r="G40" s="80"/>
      <c r="H40" s="80"/>
      <c r="I40" s="80"/>
      <c r="J40" s="198">
        <f>2/F40</f>
        <v>0.16666666666666666</v>
      </c>
      <c r="K40" s="80"/>
      <c r="L40" s="80"/>
      <c r="M40" s="80"/>
      <c r="N40" s="80"/>
      <c r="O40" s="88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BJ40" s="35"/>
      <c r="BK40" s="35"/>
      <c r="BL40" s="35"/>
      <c r="BM40" s="35"/>
    </row>
    <row r="41" spans="1:70" ht="11.25" customHeight="1" thickBot="1" x14ac:dyDescent="0.25">
      <c r="A41" s="12"/>
      <c r="B41" s="83"/>
      <c r="C41" s="87"/>
      <c r="D41" s="80"/>
      <c r="E41" s="80"/>
      <c r="F41" s="199">
        <f>F39-F40</f>
        <v>8</v>
      </c>
      <c r="G41" s="80"/>
      <c r="H41" s="80"/>
      <c r="I41" s="80"/>
      <c r="J41" s="80"/>
      <c r="K41" s="80"/>
      <c r="L41" s="80"/>
      <c r="M41" s="80"/>
      <c r="N41" s="80"/>
      <c r="O41" s="88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BJ41" s="35"/>
      <c r="BK41" s="35"/>
      <c r="BL41" s="35"/>
      <c r="BM41" s="35"/>
    </row>
    <row r="42" spans="1:70" ht="14.25" customHeight="1" x14ac:dyDescent="0.2">
      <c r="A42" s="12"/>
      <c r="B42" s="12"/>
      <c r="D42" s="16"/>
      <c r="E42"/>
      <c r="F42" s="24"/>
      <c r="G42"/>
      <c r="H42" s="50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BA42" s="255" t="s">
        <v>51</v>
      </c>
      <c r="BB42" s="256"/>
      <c r="BC42" s="256"/>
      <c r="BD42" s="256"/>
      <c r="BE42" s="256"/>
      <c r="BF42" s="256"/>
      <c r="BG42" s="256"/>
      <c r="BH42" s="257"/>
      <c r="BI42" s="134"/>
      <c r="BJ42" s="35"/>
      <c r="BK42" s="35"/>
      <c r="BL42" s="35"/>
      <c r="BM42" s="35"/>
    </row>
    <row r="43" spans="1:70" ht="25.5" customHeight="1" thickBot="1" x14ac:dyDescent="0.3">
      <c r="A43" s="12"/>
      <c r="B43" s="12"/>
      <c r="D43" s="16"/>
      <c r="E43"/>
      <c r="F43" s="24"/>
      <c r="G43"/>
      <c r="H43" s="50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W43" s="66"/>
      <c r="AX43" s="66"/>
      <c r="AY43" s="66"/>
      <c r="AZ43" s="66"/>
      <c r="BA43" s="258"/>
      <c r="BB43" s="259"/>
      <c r="BC43" s="259"/>
      <c r="BD43" s="259"/>
      <c r="BE43" s="259"/>
      <c r="BF43" s="259"/>
      <c r="BG43" s="259"/>
      <c r="BH43" s="260"/>
      <c r="BI43" s="134"/>
      <c r="BJ43" s="35"/>
      <c r="BK43" s="35"/>
      <c r="BL43" s="35"/>
      <c r="BM43" s="35"/>
    </row>
    <row r="44" spans="1:70" ht="30" customHeight="1" x14ac:dyDescent="0.25">
      <c r="A44" s="12"/>
      <c r="B44" s="12"/>
      <c r="D44" s="16"/>
      <c r="E44"/>
      <c r="F44" s="24"/>
      <c r="G44"/>
      <c r="H44" s="50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W44" s="66"/>
      <c r="AX44" s="66"/>
      <c r="AY44" s="66"/>
      <c r="AZ44" s="66"/>
      <c r="BA44" s="261" t="str">
        <f>BA55</f>
        <v>Cs. de la Vida</v>
      </c>
      <c r="BB44" s="262"/>
      <c r="BC44" s="267" t="str">
        <f>BC55</f>
        <v>Cs. de la Vida: Cuerpo humano y Salud</v>
      </c>
      <c r="BD44" s="268"/>
      <c r="BE44" s="273" t="str">
        <f>BE55</f>
        <v>Cs. Físicas y Químicas</v>
      </c>
      <c r="BF44" s="274"/>
      <c r="BG44" s="279" t="str">
        <f>BG55</f>
        <v xml:space="preserve"> Ciencias de la Tierra y
el Universo</v>
      </c>
      <c r="BH44" s="280"/>
      <c r="BI44" s="93"/>
      <c r="BJ44" s="35"/>
      <c r="BK44" s="35"/>
      <c r="BL44" s="35"/>
      <c r="BM44" s="35"/>
    </row>
    <row r="45" spans="1:70" ht="30" customHeight="1" x14ac:dyDescent="0.25">
      <c r="A45" s="12"/>
      <c r="B45" s="12"/>
      <c r="D45" s="16"/>
      <c r="E45"/>
      <c r="F45" s="24"/>
      <c r="G45"/>
      <c r="H45" s="50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Z45" s="66"/>
      <c r="BA45" s="263"/>
      <c r="BB45" s="264"/>
      <c r="BC45" s="269"/>
      <c r="BD45" s="270"/>
      <c r="BE45" s="275"/>
      <c r="BF45" s="276"/>
      <c r="BG45" s="281"/>
      <c r="BH45" s="282"/>
      <c r="BI45" s="93"/>
      <c r="BJ45" s="35"/>
      <c r="BK45" s="35"/>
      <c r="BL45" s="35"/>
      <c r="BM45" s="35"/>
    </row>
    <row r="46" spans="1:70" ht="30" customHeight="1" thickBot="1" x14ac:dyDescent="0.3">
      <c r="A46" s="12"/>
      <c r="B46" s="12"/>
      <c r="D46" s="16"/>
      <c r="E46"/>
      <c r="F46" s="24"/>
      <c r="G46"/>
      <c r="H46" s="50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W46" s="66"/>
      <c r="AX46" s="66"/>
      <c r="AY46" s="66"/>
      <c r="AZ46" s="66"/>
      <c r="BA46" s="265"/>
      <c r="BB46" s="266"/>
      <c r="BC46" s="271"/>
      <c r="BD46" s="272"/>
      <c r="BE46" s="277"/>
      <c r="BF46" s="278"/>
      <c r="BG46" s="283"/>
      <c r="BH46" s="284"/>
      <c r="BI46" s="93"/>
      <c r="BJ46" s="35"/>
      <c r="BK46" s="35"/>
      <c r="BL46" s="35"/>
      <c r="BM46" s="35"/>
    </row>
    <row r="47" spans="1:70" ht="36" customHeight="1" thickBot="1" x14ac:dyDescent="0.25">
      <c r="A47" s="12"/>
      <c r="B47" s="12"/>
      <c r="D47" s="16"/>
      <c r="E47"/>
      <c r="F47" s="24"/>
      <c r="G47"/>
      <c r="H47" s="50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78"/>
      <c r="AW47" s="67"/>
      <c r="AX47" s="67"/>
      <c r="AY47" s="67"/>
      <c r="AZ47" s="67"/>
      <c r="BA47" s="170" t="s">
        <v>26</v>
      </c>
      <c r="BB47" s="171" t="s">
        <v>27</v>
      </c>
      <c r="BC47" s="172" t="s">
        <v>26</v>
      </c>
      <c r="BD47" s="172" t="s">
        <v>27</v>
      </c>
      <c r="BE47" s="173" t="s">
        <v>26</v>
      </c>
      <c r="BF47" s="173" t="s">
        <v>27</v>
      </c>
      <c r="BG47" s="174" t="s">
        <v>26</v>
      </c>
      <c r="BH47" s="175" t="s">
        <v>27</v>
      </c>
      <c r="BI47" s="94"/>
      <c r="BJ47" s="35"/>
      <c r="BK47" s="35"/>
      <c r="BL47" s="35"/>
      <c r="BM47" s="35" t="s">
        <v>31</v>
      </c>
    </row>
    <row r="48" spans="1:70" ht="15" customHeight="1" thickBot="1" x14ac:dyDescent="0.3">
      <c r="A48" s="12"/>
      <c r="D48" s="12"/>
      <c r="E48" s="3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166"/>
      <c r="AX48" s="166"/>
      <c r="AY48" s="166"/>
      <c r="AZ48" s="164" t="s">
        <v>89</v>
      </c>
      <c r="BA48" s="135">
        <f>COUNTIF($BB$59:$BB$105, "B")</f>
        <v>0</v>
      </c>
      <c r="BB48" s="136">
        <f>COUNTIF($BB$59:$BB$105,"B")/COUNTIF($E$59:$E$105,"P")</f>
        <v>0</v>
      </c>
      <c r="BC48" s="137">
        <f>COUNTIF($BD$59:$BD$105,"B")</f>
        <v>0</v>
      </c>
      <c r="BD48" s="136">
        <f>COUNTIF($BD$59:$BD$105,"B")/COUNTIF($E$59:$E$105,"P")</f>
        <v>0</v>
      </c>
      <c r="BE48" s="137">
        <f>COUNTIF($BF$59:$BF$105,"B")</f>
        <v>0</v>
      </c>
      <c r="BF48" s="136">
        <f>COUNTIF($BF$59:$BF$105,"B")/COUNTIF($E$59:$E$105,"P")</f>
        <v>0</v>
      </c>
      <c r="BG48" s="137">
        <f>COUNTIF($BH$59:$BH$105,"B")</f>
        <v>0</v>
      </c>
      <c r="BH48" s="136">
        <f>COUNTIF($BH$59:$BH$105,"B")/COUNTIF($E$59:$E$105,"P")</f>
        <v>0</v>
      </c>
      <c r="BI48" s="95"/>
      <c r="BK48" s="35"/>
      <c r="BL48" s="35"/>
      <c r="BM48" s="35"/>
      <c r="BN48" s="35"/>
      <c r="BQ48" s="50"/>
      <c r="BR48" s="50"/>
    </row>
    <row r="49" spans="1:88" ht="15" customHeight="1" thickBot="1" x14ac:dyDescent="0.3">
      <c r="B49" s="12"/>
      <c r="C49" s="12"/>
      <c r="I49" s="50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AW49" s="166"/>
      <c r="AX49" s="166"/>
      <c r="AY49" s="166"/>
      <c r="AZ49" s="164" t="s">
        <v>90</v>
      </c>
      <c r="BA49" s="76">
        <f>COUNTIF($BB$59:$BB$105, "MB")</f>
        <v>0</v>
      </c>
      <c r="BB49" s="70">
        <f>COUNTIF($BB$59:$BB$105,"MB")/COUNTIF($E$59:$E$105,"P")</f>
        <v>0</v>
      </c>
      <c r="BC49" s="68">
        <f>COUNTIF($BD$59:$BD$105,"MB")</f>
        <v>0</v>
      </c>
      <c r="BD49" s="70">
        <f>COUNTIF($BD$59:$BD$105,"MB")/COUNTIF($E$59:$E$105,"P")</f>
        <v>0</v>
      </c>
      <c r="BE49" s="68">
        <f>COUNTIF($BF$59:$BF$105,"MB")</f>
        <v>0</v>
      </c>
      <c r="BF49" s="70">
        <f>COUNTIF($BF$59:$BF$105,"MB")/COUNTIF($E$59:$E$105,"P")</f>
        <v>0</v>
      </c>
      <c r="BG49" s="68">
        <f>COUNTIF($BH$59:$BH$105,"MB")</f>
        <v>0</v>
      </c>
      <c r="BH49" s="70">
        <f>COUNTIF($BH$59:$BH$105,"MB")/COUNTIF($E$59:$E$105,"P")</f>
        <v>0</v>
      </c>
      <c r="BI49" s="95"/>
    </row>
    <row r="50" spans="1:88" ht="15" customHeight="1" thickBot="1" x14ac:dyDescent="0.3">
      <c r="D50" s="12"/>
      <c r="E50" s="35"/>
      <c r="F50" s="12"/>
      <c r="G50" s="25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AW50" s="166"/>
      <c r="AX50" s="166"/>
      <c r="AY50" s="166"/>
      <c r="AZ50" s="164" t="s">
        <v>91</v>
      </c>
      <c r="BA50" s="76">
        <f>COUNTIF($BB$59:$BB$105, "MA")</f>
        <v>0</v>
      </c>
      <c r="BB50" s="70">
        <f>COUNTIF($BB$59:$BB$105,"MA")/COUNTIF($E$59:$E$105,"P")</f>
        <v>0</v>
      </c>
      <c r="BC50" s="68">
        <f>COUNTIF($BD$59:$BD$105,"MA")</f>
        <v>0</v>
      </c>
      <c r="BD50" s="70">
        <f>COUNTIF($BD$59:$BD$105,"MA")/COUNTIF($E$59:$E$105,"P")</f>
        <v>0</v>
      </c>
      <c r="BE50" s="68">
        <f>COUNTIF($BF$59:$BF$105,"MA")</f>
        <v>0</v>
      </c>
      <c r="BF50" s="70">
        <f>COUNTIF($BF$59:$BF$105,"MA")/COUNTIF($E$59:$E$105,"P")</f>
        <v>0</v>
      </c>
      <c r="BG50" s="68">
        <f>COUNTIF($BH$59:$BH$105,"MA")</f>
        <v>0</v>
      </c>
      <c r="BH50" s="70">
        <f>COUNTIF($BH$59:$BH$105,"MA")/COUNTIF($E$59:$E$105,"P")</f>
        <v>0</v>
      </c>
      <c r="BI50" s="95"/>
    </row>
    <row r="51" spans="1:88" ht="15" customHeight="1" thickBot="1" x14ac:dyDescent="0.3">
      <c r="C51" s="12"/>
      <c r="D51" s="36"/>
      <c r="E51" s="56"/>
      <c r="F51" s="36"/>
      <c r="G51" s="75"/>
      <c r="H51" s="12"/>
      <c r="I51" s="12"/>
      <c r="AW51" s="166"/>
      <c r="AX51" s="166"/>
      <c r="AY51" s="166"/>
      <c r="AZ51" s="165" t="s">
        <v>92</v>
      </c>
      <c r="BA51" s="77">
        <f>COUNTIF($BB$59:$BB$105, "A")</f>
        <v>1</v>
      </c>
      <c r="BB51" s="71">
        <f>COUNTIF($BB$59:$BB$105,"A")/COUNTIF($E$59:$E$105,"P")</f>
        <v>1</v>
      </c>
      <c r="BC51" s="69">
        <f>COUNTIF($BD$59:$BD$105,"A")</f>
        <v>1</v>
      </c>
      <c r="BD51" s="71">
        <f>COUNTIF($BD$59:$BD$105,"A")/COUNTIF($E$59:$E$105,"P")</f>
        <v>1</v>
      </c>
      <c r="BE51" s="69">
        <f>COUNTIF($BF$59:$BF$105,"A")</f>
        <v>1</v>
      </c>
      <c r="BF51" s="71">
        <f>COUNTIF($BF$59:$BF$105,"A")/COUNTIF($E$59:$E$105,"P")</f>
        <v>1</v>
      </c>
      <c r="BG51" s="69">
        <f>COUNTIF($BH$59:$BH$105,"A")</f>
        <v>1</v>
      </c>
      <c r="BH51" s="71">
        <f>COUNTIF($BH$59:$BH$105,"A")/COUNTIF($E$59:$E$105,"P")</f>
        <v>1</v>
      </c>
      <c r="BI51" s="95"/>
    </row>
    <row r="52" spans="1:88" ht="12.75" customHeight="1" x14ac:dyDescent="0.2">
      <c r="C52" s="12"/>
      <c r="D52" s="36"/>
      <c r="E52" s="56"/>
      <c r="F52" s="129" t="s">
        <v>43</v>
      </c>
      <c r="G52" s="75"/>
      <c r="H52" s="12"/>
      <c r="I52" s="12"/>
    </row>
    <row r="53" spans="1:88" ht="12.75" customHeight="1" thickBot="1" x14ac:dyDescent="0.25">
      <c r="C53" s="12"/>
      <c r="D53" s="89"/>
      <c r="E53" s="89"/>
      <c r="F53" s="55"/>
      <c r="G53" s="75"/>
      <c r="H53" s="12"/>
      <c r="I53" s="12"/>
    </row>
    <row r="54" spans="1:88" s="140" customFormat="1" ht="16.5" customHeight="1" x14ac:dyDescent="0.2">
      <c r="D54" s="141"/>
      <c r="E54" s="141"/>
      <c r="F54" s="142"/>
      <c r="G54" s="143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4"/>
      <c r="Y54" s="142"/>
      <c r="Z54" s="142"/>
      <c r="AA54" s="142"/>
      <c r="AB54" s="142"/>
      <c r="AC54" s="142"/>
      <c r="AD54" s="144" t="s">
        <v>41</v>
      </c>
      <c r="AE54" s="142"/>
      <c r="AF54" s="142"/>
      <c r="AG54" s="142"/>
      <c r="AH54" s="142"/>
      <c r="AI54" s="142"/>
      <c r="AJ54" s="142"/>
      <c r="AK54" s="142"/>
      <c r="AL54" s="142"/>
      <c r="AM54" s="142"/>
      <c r="AN54" s="142" t="s">
        <v>41</v>
      </c>
      <c r="AO54" s="142"/>
      <c r="AP54" s="142"/>
      <c r="AQ54" s="142"/>
      <c r="AR54" s="142"/>
      <c r="AS54" s="142"/>
      <c r="AT54" s="142"/>
      <c r="AU54" s="142"/>
      <c r="AV54" s="142"/>
      <c r="AW54" s="142"/>
      <c r="AX54" s="141"/>
      <c r="AY54" s="141"/>
      <c r="AZ54" s="141"/>
      <c r="BA54" s="243" t="s">
        <v>48</v>
      </c>
      <c r="BB54" s="244"/>
      <c r="BC54" s="244"/>
      <c r="BD54" s="244"/>
      <c r="BE54" s="244"/>
      <c r="BF54" s="244"/>
      <c r="BG54" s="244"/>
      <c r="BH54" s="245"/>
      <c r="BI54" s="145"/>
      <c r="BJ54" s="141"/>
      <c r="BK54" s="246" t="s">
        <v>82</v>
      </c>
      <c r="BL54" s="246"/>
      <c r="BM54" s="246"/>
      <c r="BN54" s="246"/>
    </row>
    <row r="55" spans="1:88" ht="59.25" customHeight="1" x14ac:dyDescent="0.2">
      <c r="B55" s="12"/>
      <c r="C55" s="12"/>
      <c r="D55" s="12"/>
      <c r="E55" s="40"/>
      <c r="F55" s="206" t="s">
        <v>40</v>
      </c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185"/>
      <c r="AS55" s="185"/>
      <c r="AT55" s="228" t="s">
        <v>17</v>
      </c>
      <c r="AU55" s="228" t="s">
        <v>18</v>
      </c>
      <c r="AV55" s="232" t="s">
        <v>12</v>
      </c>
      <c r="AW55" s="235" t="s">
        <v>10</v>
      </c>
      <c r="BA55" s="247" t="s">
        <v>49</v>
      </c>
      <c r="BB55" s="248"/>
      <c r="BC55" s="249" t="s">
        <v>53</v>
      </c>
      <c r="BD55" s="249"/>
      <c r="BE55" s="250" t="s">
        <v>50</v>
      </c>
      <c r="BF55" s="250"/>
      <c r="BG55" s="253" t="s">
        <v>54</v>
      </c>
      <c r="BH55" s="254"/>
      <c r="BI55" s="93"/>
      <c r="BJ55" s="65"/>
      <c r="BK55" s="236" t="s">
        <v>32</v>
      </c>
      <c r="BL55" s="236" t="s">
        <v>33</v>
      </c>
      <c r="BM55" s="236" t="s">
        <v>34</v>
      </c>
      <c r="BN55" s="236" t="s">
        <v>35</v>
      </c>
    </row>
    <row r="56" spans="1:88" ht="12.75" hidden="1" customHeight="1" thickBot="1" x14ac:dyDescent="0.3">
      <c r="B56" s="12"/>
      <c r="C56" s="12"/>
      <c r="D56" s="12"/>
      <c r="E56" s="104" t="s">
        <v>19</v>
      </c>
      <c r="F56" s="6" t="s">
        <v>0</v>
      </c>
      <c r="G56" s="6"/>
      <c r="H56" s="6" t="s">
        <v>20</v>
      </c>
      <c r="I56" s="6"/>
      <c r="J56" s="6" t="s">
        <v>20</v>
      </c>
      <c r="K56" s="6"/>
      <c r="L56" s="6" t="s">
        <v>0</v>
      </c>
      <c r="M56" s="6"/>
      <c r="N56" s="6" t="s">
        <v>21</v>
      </c>
      <c r="O56" s="6"/>
      <c r="P56" s="6" t="s">
        <v>20</v>
      </c>
      <c r="Q56" s="6"/>
      <c r="R56" s="6" t="s">
        <v>21</v>
      </c>
      <c r="S56" s="6"/>
      <c r="T56" s="6" t="s">
        <v>22</v>
      </c>
      <c r="U56" s="6"/>
      <c r="V56" s="6" t="s">
        <v>22</v>
      </c>
      <c r="W56" s="6"/>
      <c r="X56" s="6" t="s">
        <v>21</v>
      </c>
      <c r="Y56" s="6"/>
      <c r="Z56" s="6" t="s">
        <v>21</v>
      </c>
      <c r="AA56" s="6"/>
      <c r="AB56" s="6" t="s">
        <v>20</v>
      </c>
      <c r="AC56" s="6"/>
      <c r="AD56" s="6" t="s">
        <v>20</v>
      </c>
      <c r="AE56" s="6"/>
      <c r="AF56" s="6" t="s">
        <v>0</v>
      </c>
      <c r="AG56" s="6"/>
      <c r="AH56" s="6" t="s">
        <v>21</v>
      </c>
      <c r="AI56" s="6"/>
      <c r="AJ56" s="6" t="s">
        <v>21</v>
      </c>
      <c r="AK56" s="6"/>
      <c r="AL56" s="6" t="s">
        <v>20</v>
      </c>
      <c r="AM56" s="6"/>
      <c r="AN56" s="6" t="s">
        <v>21</v>
      </c>
      <c r="AO56" s="6"/>
      <c r="AP56" s="6" t="s">
        <v>0</v>
      </c>
      <c r="AQ56" s="6"/>
      <c r="AR56" s="184" t="s">
        <v>0</v>
      </c>
      <c r="AS56" s="184"/>
      <c r="AT56" s="229"/>
      <c r="AU56" s="229"/>
      <c r="AV56" s="233"/>
      <c r="AW56" s="235"/>
      <c r="BA56" s="239"/>
      <c r="BB56" s="239"/>
      <c r="BC56" s="240"/>
      <c r="BD56" s="241"/>
      <c r="BE56" s="240"/>
      <c r="BF56" s="241"/>
      <c r="BG56" s="240"/>
      <c r="BH56" s="241"/>
      <c r="BI56" s="90"/>
      <c r="BJ56" s="65"/>
      <c r="BK56" s="237"/>
      <c r="BL56" s="237"/>
      <c r="BM56" s="237"/>
      <c r="BN56" s="237"/>
    </row>
    <row r="57" spans="1:88" ht="12.75" hidden="1" customHeight="1" x14ac:dyDescent="0.25">
      <c r="B57" s="2"/>
      <c r="C57" s="2"/>
      <c r="D57" s="2"/>
      <c r="E57" s="41"/>
      <c r="F57" s="6">
        <v>1</v>
      </c>
      <c r="G57" s="6"/>
      <c r="H57" s="6">
        <v>1</v>
      </c>
      <c r="I57" s="6"/>
      <c r="J57" s="6">
        <v>1</v>
      </c>
      <c r="K57" s="6"/>
      <c r="L57" s="6">
        <v>1</v>
      </c>
      <c r="M57" s="6"/>
      <c r="N57" s="6">
        <v>1</v>
      </c>
      <c r="O57" s="6"/>
      <c r="P57" s="6">
        <v>1</v>
      </c>
      <c r="Q57" s="6"/>
      <c r="R57" s="6">
        <v>1</v>
      </c>
      <c r="S57" s="6"/>
      <c r="T57" s="6">
        <v>1</v>
      </c>
      <c r="U57" s="6"/>
      <c r="V57" s="6">
        <v>1</v>
      </c>
      <c r="W57" s="6"/>
      <c r="X57" s="6">
        <v>1</v>
      </c>
      <c r="Y57" s="6"/>
      <c r="Z57" s="6">
        <v>1</v>
      </c>
      <c r="AA57" s="6"/>
      <c r="AB57" s="6">
        <v>1</v>
      </c>
      <c r="AC57" s="6"/>
      <c r="AD57" s="6">
        <v>1</v>
      </c>
      <c r="AE57" s="6"/>
      <c r="AF57" s="6">
        <v>1</v>
      </c>
      <c r="AG57" s="6"/>
      <c r="AH57" s="6">
        <v>1</v>
      </c>
      <c r="AI57" s="6"/>
      <c r="AJ57" s="6">
        <v>1</v>
      </c>
      <c r="AK57" s="6"/>
      <c r="AL57" s="6">
        <v>1</v>
      </c>
      <c r="AM57" s="6"/>
      <c r="AN57" s="6">
        <v>1</v>
      </c>
      <c r="AO57" s="6"/>
      <c r="AP57" s="6">
        <v>1</v>
      </c>
      <c r="AQ57" s="6"/>
      <c r="AR57" s="184">
        <v>1</v>
      </c>
      <c r="AS57" s="184"/>
      <c r="AT57" s="229"/>
      <c r="AU57" s="229"/>
      <c r="AV57" s="233"/>
      <c r="AW57" s="235"/>
      <c r="BA57" s="242"/>
      <c r="BB57" s="242"/>
      <c r="BC57" s="251"/>
      <c r="BD57" s="252"/>
      <c r="BE57" s="251"/>
      <c r="BF57" s="252"/>
      <c r="BG57" s="251"/>
      <c r="BH57" s="252"/>
      <c r="BI57" s="90"/>
      <c r="BJ57" s="65"/>
      <c r="BK57" s="237"/>
      <c r="BL57" s="237"/>
      <c r="BM57" s="237"/>
      <c r="BN57" s="237"/>
    </row>
    <row r="58" spans="1:88" ht="46.5" customHeight="1" x14ac:dyDescent="0.2">
      <c r="A58" s="3"/>
      <c r="B58" s="11" t="s">
        <v>4</v>
      </c>
      <c r="C58" s="227" t="s">
        <v>8</v>
      </c>
      <c r="D58" s="227"/>
      <c r="E58" s="138" t="s">
        <v>30</v>
      </c>
      <c r="F58" s="200">
        <v>1</v>
      </c>
      <c r="G58" s="200"/>
      <c r="H58" s="200">
        <v>2</v>
      </c>
      <c r="I58" s="200"/>
      <c r="J58" s="200">
        <v>3</v>
      </c>
      <c r="K58" s="200"/>
      <c r="L58" s="200">
        <v>4</v>
      </c>
      <c r="M58" s="200"/>
      <c r="N58" s="200">
        <v>5</v>
      </c>
      <c r="O58" s="159"/>
      <c r="P58" s="159">
        <v>6</v>
      </c>
      <c r="Q58" s="159"/>
      <c r="R58" s="159">
        <v>7</v>
      </c>
      <c r="S58" s="159"/>
      <c r="T58" s="160">
        <v>8</v>
      </c>
      <c r="U58" s="160"/>
      <c r="V58" s="160">
        <v>9</v>
      </c>
      <c r="W58" s="160"/>
      <c r="X58" s="160">
        <v>10</v>
      </c>
      <c r="Y58" s="160"/>
      <c r="Z58" s="160">
        <v>11</v>
      </c>
      <c r="AA58" s="160"/>
      <c r="AB58" s="160">
        <v>12</v>
      </c>
      <c r="AC58" s="160"/>
      <c r="AD58" s="160">
        <v>13</v>
      </c>
      <c r="AE58" s="160"/>
      <c r="AF58" s="160">
        <v>14</v>
      </c>
      <c r="AG58" s="160"/>
      <c r="AH58" s="160">
        <v>15</v>
      </c>
      <c r="AI58" s="160"/>
      <c r="AJ58" s="160">
        <v>16</v>
      </c>
      <c r="AK58" s="160"/>
      <c r="AL58" s="160">
        <v>17</v>
      </c>
      <c r="AM58" s="160"/>
      <c r="AN58" s="160">
        <v>18</v>
      </c>
      <c r="AO58" s="160"/>
      <c r="AP58" s="160">
        <v>19</v>
      </c>
      <c r="AQ58" s="160"/>
      <c r="AR58" s="186">
        <v>20</v>
      </c>
      <c r="AS58" s="186"/>
      <c r="AT58" s="230"/>
      <c r="AU58" s="231"/>
      <c r="AV58" s="234"/>
      <c r="AW58" s="235"/>
      <c r="AX58" s="182" t="s">
        <v>86</v>
      </c>
      <c r="AY58" s="182" t="s">
        <v>87</v>
      </c>
      <c r="AZ58" s="183" t="s">
        <v>88</v>
      </c>
      <c r="BA58" s="176" t="s">
        <v>52</v>
      </c>
      <c r="BB58" s="177" t="s">
        <v>10</v>
      </c>
      <c r="BC58" s="178" t="s">
        <v>52</v>
      </c>
      <c r="BD58" s="178" t="s">
        <v>10</v>
      </c>
      <c r="BE58" s="179" t="s">
        <v>52</v>
      </c>
      <c r="BF58" s="179" t="s">
        <v>10</v>
      </c>
      <c r="BG58" s="180" t="s">
        <v>52</v>
      </c>
      <c r="BH58" s="181" t="s">
        <v>10</v>
      </c>
      <c r="BI58" s="93"/>
      <c r="BJ58" s="65"/>
      <c r="BK58" s="238"/>
      <c r="BL58" s="238"/>
      <c r="BM58" s="238"/>
      <c r="BN58" s="238"/>
    </row>
    <row r="59" spans="1:88" ht="12.75" customHeight="1" x14ac:dyDescent="0.2">
      <c r="A59" s="3"/>
      <c r="B59" s="5">
        <v>1</v>
      </c>
      <c r="C59" s="220" t="s">
        <v>100</v>
      </c>
      <c r="D59" s="221" t="s">
        <v>100</v>
      </c>
      <c r="E59" s="13" t="s">
        <v>200</v>
      </c>
      <c r="F59" s="111" t="s">
        <v>196</v>
      </c>
      <c r="G59" s="112">
        <f>IF(F59=$F$56,$F$57,0)</f>
        <v>1</v>
      </c>
      <c r="H59" s="111" t="s">
        <v>197</v>
      </c>
      <c r="I59" s="112">
        <f>IF(H59=$H$56,$H$57,0)</f>
        <v>1</v>
      </c>
      <c r="J59" s="111" t="s">
        <v>197</v>
      </c>
      <c r="K59" s="112">
        <f>IF(J59=$J$56,$J$57,0)</f>
        <v>1</v>
      </c>
      <c r="L59" s="111" t="s">
        <v>196</v>
      </c>
      <c r="M59" s="112">
        <f>IF(L59=$L$56,$L$57,0)</f>
        <v>1</v>
      </c>
      <c r="N59" s="111" t="s">
        <v>198</v>
      </c>
      <c r="O59" s="112">
        <f>IF(N59=$N$56,$N$57,0)</f>
        <v>1</v>
      </c>
      <c r="P59" s="111" t="s">
        <v>197</v>
      </c>
      <c r="Q59" s="112">
        <f>IF(P59=$P$56,$P$57,0)</f>
        <v>1</v>
      </c>
      <c r="R59" s="111" t="s">
        <v>198</v>
      </c>
      <c r="S59" s="112">
        <f>IF(R59=$R$56,$R$57,0)</f>
        <v>1</v>
      </c>
      <c r="T59" s="111" t="s">
        <v>199</v>
      </c>
      <c r="U59" s="112">
        <f>IF(T59=$T$56,$T$57,0)</f>
        <v>1</v>
      </c>
      <c r="V59" s="111" t="s">
        <v>199</v>
      </c>
      <c r="W59" s="112">
        <f>IF(V59=$V$56,$V$57,0)</f>
        <v>1</v>
      </c>
      <c r="X59" s="111" t="s">
        <v>198</v>
      </c>
      <c r="Y59" s="112">
        <f>IF(X59=$X$56,$X$57,0)</f>
        <v>1</v>
      </c>
      <c r="Z59" s="111" t="s">
        <v>198</v>
      </c>
      <c r="AA59" s="112">
        <f>IF(Z59=$Z$56,$Z$57,0)</f>
        <v>1</v>
      </c>
      <c r="AB59" s="111" t="s">
        <v>197</v>
      </c>
      <c r="AC59" s="112">
        <f>IF(AB59=$AB$56,$AB$57,0)</f>
        <v>1</v>
      </c>
      <c r="AD59" s="111" t="s">
        <v>197</v>
      </c>
      <c r="AE59" s="112">
        <f>IF(AD59=$AD$56,$AD$57,0)</f>
        <v>1</v>
      </c>
      <c r="AF59" s="111" t="s">
        <v>196</v>
      </c>
      <c r="AG59" s="112">
        <f>IF(AF59=$AF$56,$AF$57,0)</f>
        <v>1</v>
      </c>
      <c r="AH59" s="111" t="s">
        <v>198</v>
      </c>
      <c r="AI59" s="112">
        <f>IF(AH59=$AH$56,$AH$57,0)</f>
        <v>1</v>
      </c>
      <c r="AJ59" s="111" t="s">
        <v>198</v>
      </c>
      <c r="AK59" s="112">
        <f>IF(AJ59=$AJ$56,$AJ$57,0)</f>
        <v>1</v>
      </c>
      <c r="AL59" s="111" t="s">
        <v>197</v>
      </c>
      <c r="AM59" s="112">
        <f>IF(AL59=$AL$56,$AL$57,0)</f>
        <v>1</v>
      </c>
      <c r="AN59" s="111" t="s">
        <v>198</v>
      </c>
      <c r="AO59" s="112">
        <f>IF(AN59=$AN$56,$AN$57,0)</f>
        <v>1</v>
      </c>
      <c r="AP59" s="111" t="s">
        <v>0</v>
      </c>
      <c r="AQ59" s="112">
        <f>IF(AP59=$AP$56,$AP$57,0)</f>
        <v>1</v>
      </c>
      <c r="AR59" s="111" t="s">
        <v>0</v>
      </c>
      <c r="AS59" s="112">
        <f>IF(AR59=$AR$56,$AR$57,0)</f>
        <v>1</v>
      </c>
      <c r="AT59" s="5">
        <f>IF((E59="P"),SUM(F59:AS59),0)</f>
        <v>20</v>
      </c>
      <c r="AU59" s="105">
        <f t="shared" ref="AU59:AU105" si="1">(AT59)/F$39</f>
        <v>1</v>
      </c>
      <c r="AV59" s="10">
        <f>IF(AT59&gt;=F$40,0.375*AT59-0.5,0.166667*AT59+2)</f>
        <v>7</v>
      </c>
      <c r="AW59" s="5" t="str">
        <f>IF($E$59:$E$105="P",IF(AU59&lt;=25%,"B",IF(AU59&lt;=50%,"MB",IF(AU59&lt;=75%,"MA",IF(AU59&lt;=100%,"A")))),0)</f>
        <v>A</v>
      </c>
      <c r="AX59" s="182">
        <f t="shared" ref="AX59:AX105" si="2">IF((E59="P"),IFERROR(ROUND(AV59-$AV$108,1),""),"")</f>
        <v>0</v>
      </c>
      <c r="AY59" s="182">
        <f t="shared" ref="AY59:AY105" si="3">IF((E59="P"),IFERROR(ROUND(POWER(AX59,2),3),""),"")</f>
        <v>0</v>
      </c>
      <c r="AZ59" s="183">
        <f>SUM(AY59:AY105)</f>
        <v>0</v>
      </c>
      <c r="BA59" s="150">
        <f>IF(E59="P",(SUM(F59:N59)),0)/4</f>
        <v>1</v>
      </c>
      <c r="BB59" s="61" t="str">
        <f>IF($E$59:$E$105="P",IF(BA59&lt;=0.25,"B",IF(BA59&lt;=0.5,"MB",IF(BA59&lt;=0.75,"MA",IF(BA59&lt;=1,"A")))),0)</f>
        <v>A</v>
      </c>
      <c r="BC59" s="131">
        <f>IF(E59="P",SUM(V59:AB59),0)/3</f>
        <v>1</v>
      </c>
      <c r="BD59" s="61" t="str">
        <f>IF($E$59:$E$105="P",IF(BC59&lt;=0.25,"B",IF(BC59&lt;=0.5,"MB",IF(BC59&lt;=0.75,"MA",IF(BC59&lt;=1,"A")))),0)</f>
        <v>A</v>
      </c>
      <c r="BE59" s="131">
        <f>IF(E59="P",SUM(AD59:AO59),0)/6</f>
        <v>1</v>
      </c>
      <c r="BF59" s="61" t="str">
        <f>IF($E$59:$E$105="P",IF(BE59&lt;=0.25,"B",IF(BE59&lt;=0.5,"MB",IF(BE59&lt;=0.75,"MA",IF(BE59&lt;=1,"A")))),0)</f>
        <v>A</v>
      </c>
      <c r="BG59" s="131">
        <f>IF(E59="p",((SUM(P59:U59,AP59))),0)/3</f>
        <v>1</v>
      </c>
      <c r="BH59" s="151" t="str">
        <f>IF($E$59:$E$105="P",IF(BG59&lt;=0.25,"B",IF(BG59&lt;=0.5,"MB",IF(BG59&lt;=0.75,"MA",IF(BG59&lt;=1,"A")))),0)</f>
        <v>A</v>
      </c>
      <c r="BI59" s="83"/>
      <c r="BJ59" s="55"/>
      <c r="BK59" s="167">
        <f>COUNTIF($AW$59:$AW$105,"B")</f>
        <v>0</v>
      </c>
      <c r="BL59" s="167">
        <f>COUNTIF($AW$59:$AW$105,"MB")</f>
        <v>0</v>
      </c>
      <c r="BM59" s="167">
        <f>COUNTIF($AW$59:$AW$105,"MA")</f>
        <v>0</v>
      </c>
      <c r="BN59" s="167">
        <f>COUNTIF($AW$59:$AW$105,"A")</f>
        <v>1</v>
      </c>
      <c r="CJ59" s="44">
        <f>X17</f>
        <v>0</v>
      </c>
    </row>
    <row r="60" spans="1:88" ht="12.75" customHeight="1" x14ac:dyDescent="0.2">
      <c r="A60" s="3"/>
      <c r="B60" s="5">
        <v>2</v>
      </c>
      <c r="C60" s="220" t="s">
        <v>101</v>
      </c>
      <c r="D60" s="221" t="s">
        <v>101</v>
      </c>
      <c r="E60" s="13"/>
      <c r="F60" s="111"/>
      <c r="G60" s="112">
        <f t="shared" ref="G60:G105" si="4">IF(F60=$F$56,$F$57,0)</f>
        <v>0</v>
      </c>
      <c r="H60" s="111"/>
      <c r="I60" s="112">
        <f t="shared" ref="I60:I105" si="5">IF(H60=$H$56,$H$57,0)</f>
        <v>0</v>
      </c>
      <c r="J60" s="111"/>
      <c r="K60" s="112">
        <f t="shared" ref="K60:K105" si="6">IF(J60=$J$56,$J$57,0)</f>
        <v>0</v>
      </c>
      <c r="L60" s="111"/>
      <c r="M60" s="112">
        <f t="shared" ref="M60:M105" si="7">IF(L60=$L$56,$L$57,0)</f>
        <v>0</v>
      </c>
      <c r="N60" s="111"/>
      <c r="O60" s="112">
        <f t="shared" ref="O60:O105" si="8">IF(N60=$N$56,$N$57,0)</f>
        <v>0</v>
      </c>
      <c r="P60" s="111"/>
      <c r="Q60" s="112">
        <f t="shared" ref="Q60:Q105" si="9">IF(P60=$P$56,$P$57,0)</f>
        <v>0</v>
      </c>
      <c r="R60" s="111"/>
      <c r="S60" s="112">
        <f t="shared" ref="S60:S105" si="10">IF(R60=$R$56,$R$57,0)</f>
        <v>0</v>
      </c>
      <c r="T60" s="111"/>
      <c r="U60" s="112">
        <f t="shared" ref="U60:U105" si="11">IF(T60=$T$56,$T$57,0)</f>
        <v>0</v>
      </c>
      <c r="V60" s="111"/>
      <c r="W60" s="112">
        <f t="shared" ref="W60:W105" si="12">IF(V60=$V$56,$V$57,0)</f>
        <v>0</v>
      </c>
      <c r="X60" s="111"/>
      <c r="Y60" s="112">
        <f t="shared" ref="Y60:Y105" si="13">IF(X60=$X$56,$X$57,0)</f>
        <v>0</v>
      </c>
      <c r="Z60" s="111"/>
      <c r="AA60" s="112">
        <f t="shared" ref="AA60:AA105" si="14">IF(Z60=$Z$56,$Z$57,0)</f>
        <v>0</v>
      </c>
      <c r="AB60" s="111"/>
      <c r="AC60" s="112">
        <f t="shared" ref="AC60:AC105" si="15">IF(AB60=$AB$56,$AB$57,0)</f>
        <v>0</v>
      </c>
      <c r="AD60" s="111"/>
      <c r="AE60" s="112">
        <f t="shared" ref="AE60:AE105" si="16">IF(AD60=$AD$56,$AD$57,0)</f>
        <v>0</v>
      </c>
      <c r="AF60" s="111"/>
      <c r="AG60" s="112">
        <f t="shared" ref="AG60:AG105" si="17">IF(AF60=$AF$56,$AF$57,0)</f>
        <v>0</v>
      </c>
      <c r="AH60" s="111"/>
      <c r="AI60" s="112">
        <f t="shared" ref="AI60:AI105" si="18">IF(AH60=$AH$56,$AH$57,0)</f>
        <v>0</v>
      </c>
      <c r="AJ60" s="111"/>
      <c r="AK60" s="112">
        <f t="shared" ref="AK60:AK105" si="19">IF(AJ60=$AJ$56,$AJ$57,0)</f>
        <v>0</v>
      </c>
      <c r="AL60" s="111"/>
      <c r="AM60" s="112">
        <f t="shared" ref="AM60:AM105" si="20">IF(AL60=$AL$56,$AL$57,0)</f>
        <v>0</v>
      </c>
      <c r="AN60" s="111"/>
      <c r="AO60" s="112">
        <f t="shared" ref="AO60:AO105" si="21">IF(AN60=$AN$56,$AN$57,0)</f>
        <v>0</v>
      </c>
      <c r="AP60" s="111"/>
      <c r="AQ60" s="112">
        <f t="shared" ref="AQ60:AQ105" si="22">IF(AP60=$AP$56,$AP$57,0)</f>
        <v>0</v>
      </c>
      <c r="AR60" s="111"/>
      <c r="AS60" s="112">
        <f t="shared" ref="AS60:AS105" si="23">IF(AR60=$AR$56,$AR$57,0)</f>
        <v>0</v>
      </c>
      <c r="AT60" s="5">
        <f t="shared" ref="AT60:AT105" si="24">IF((E60="P"),SUM(F60:AS60),0)</f>
        <v>0</v>
      </c>
      <c r="AU60" s="105">
        <f t="shared" si="1"/>
        <v>0</v>
      </c>
      <c r="AV60" s="10">
        <f t="shared" ref="AV60:AV105" si="25">IF(AT60&gt;=F$40,0.375*AT60-0.5,0.166667*AT60+2)</f>
        <v>2</v>
      </c>
      <c r="AW60" s="5">
        <f t="shared" ref="AW60:AW105" si="26">IF($E$59:$E$105="P",IF(AU60&lt;=25%,"B",IF(AU60&lt;=50%,"MB",IF(AU60&lt;=75%,"MA",IF(AU60&lt;=100%,"A")))),0)</f>
        <v>0</v>
      </c>
      <c r="AX60" s="182" t="str">
        <f t="shared" si="2"/>
        <v/>
      </c>
      <c r="AY60" s="182" t="str">
        <f t="shared" si="3"/>
        <v/>
      </c>
      <c r="AZ60" s="183">
        <f>COUNTIF(E59:E105,"=P")</f>
        <v>1</v>
      </c>
      <c r="BA60" s="150">
        <f t="shared" ref="BA60:BA105" si="27">IF(E60="P",(SUM(F60:N60)),0)/4</f>
        <v>0</v>
      </c>
      <c r="BB60" s="61">
        <f t="shared" ref="BB60:BB105" si="28">IF($E$59:$E$105="P",IF(BA60&lt;=0.25,"B",IF(BA60&lt;=0.5,"MB",IF(BA60&lt;=0.75,"MA",IF(BA60&lt;=1,"A")))),0)</f>
        <v>0</v>
      </c>
      <c r="BC60" s="131">
        <f t="shared" ref="BC60:BC105" si="29">IF(E60="P",SUM(V60:AB60),0)/3</f>
        <v>0</v>
      </c>
      <c r="BD60" s="61">
        <f t="shared" ref="BD60:BD105" si="30">IF($E$59:$E$105="P",IF(BC60&lt;=0.25,"B",IF(BC60&lt;=0.5,"MB",IF(BC60&lt;=0.75,"MA",IF(BC60&lt;=1,"A")))),0)</f>
        <v>0</v>
      </c>
      <c r="BE60" s="131">
        <f t="shared" ref="BE60:BE105" si="31">IF(E60="P",SUM(AD60:AO60),0)/6</f>
        <v>0</v>
      </c>
      <c r="BF60" s="61">
        <f t="shared" ref="BF60:BF105" si="32">IF($E$59:$E$105="P",IF(BE60&lt;=0.25,"B",IF(BE60&lt;=0.5,"MB",IF(BE60&lt;=0.75,"MA",IF(BE60&lt;=1,"A")))),0)</f>
        <v>0</v>
      </c>
      <c r="BG60" s="131">
        <f t="shared" ref="BG60:BG105" si="33">IF(E60="p",((SUM(P60:U60,AP60))),0)/3</f>
        <v>0</v>
      </c>
      <c r="BH60" s="151">
        <f t="shared" ref="BH60:BH105" si="34">IF($E$59:$E$105="P",IF(BG60&lt;=0.25,"B",IF(BG60&lt;=0.5,"MB",IF(BG60&lt;=0.75,"MA",IF(BG60&lt;=1,"A")))),0)</f>
        <v>0</v>
      </c>
      <c r="BI60" s="83"/>
      <c r="BJ60" s="55"/>
      <c r="BK60" s="168">
        <f>BK59/$F$11</f>
        <v>0</v>
      </c>
      <c r="BL60" s="168">
        <f>BL59/$F$11</f>
        <v>0</v>
      </c>
      <c r="BM60" s="168">
        <f>BM59/$F$11</f>
        <v>0</v>
      </c>
      <c r="BN60" s="168">
        <f>BN59/$F$11</f>
        <v>1</v>
      </c>
      <c r="CJ60" s="44">
        <f>X20</f>
        <v>0</v>
      </c>
    </row>
    <row r="61" spans="1:88" ht="12.75" customHeight="1" x14ac:dyDescent="0.2">
      <c r="A61" s="3"/>
      <c r="B61" s="5">
        <v>3</v>
      </c>
      <c r="C61" s="220" t="s">
        <v>102</v>
      </c>
      <c r="D61" s="221" t="s">
        <v>102</v>
      </c>
      <c r="E61" s="13"/>
      <c r="F61" s="111"/>
      <c r="G61" s="112">
        <f t="shared" si="4"/>
        <v>0</v>
      </c>
      <c r="H61" s="111"/>
      <c r="I61" s="112">
        <f t="shared" si="5"/>
        <v>0</v>
      </c>
      <c r="J61" s="111"/>
      <c r="K61" s="112">
        <f t="shared" si="6"/>
        <v>0</v>
      </c>
      <c r="L61" s="111"/>
      <c r="M61" s="112">
        <f t="shared" si="7"/>
        <v>0</v>
      </c>
      <c r="N61" s="111"/>
      <c r="O61" s="112">
        <f t="shared" si="8"/>
        <v>0</v>
      </c>
      <c r="P61" s="111"/>
      <c r="Q61" s="112">
        <f t="shared" si="9"/>
        <v>0</v>
      </c>
      <c r="R61" s="111"/>
      <c r="S61" s="112">
        <f t="shared" si="10"/>
        <v>0</v>
      </c>
      <c r="T61" s="111"/>
      <c r="U61" s="112">
        <f t="shared" si="11"/>
        <v>0</v>
      </c>
      <c r="V61" s="111"/>
      <c r="W61" s="112">
        <f t="shared" si="12"/>
        <v>0</v>
      </c>
      <c r="X61" s="111"/>
      <c r="Y61" s="112">
        <f t="shared" si="13"/>
        <v>0</v>
      </c>
      <c r="Z61" s="111"/>
      <c r="AA61" s="112">
        <f t="shared" si="14"/>
        <v>0</v>
      </c>
      <c r="AB61" s="111"/>
      <c r="AC61" s="112">
        <f t="shared" si="15"/>
        <v>0</v>
      </c>
      <c r="AD61" s="111"/>
      <c r="AE61" s="112">
        <f t="shared" si="16"/>
        <v>0</v>
      </c>
      <c r="AF61" s="111"/>
      <c r="AG61" s="112">
        <f t="shared" si="17"/>
        <v>0</v>
      </c>
      <c r="AH61" s="111"/>
      <c r="AI61" s="112">
        <f t="shared" si="18"/>
        <v>0</v>
      </c>
      <c r="AJ61" s="111"/>
      <c r="AK61" s="112">
        <f t="shared" si="19"/>
        <v>0</v>
      </c>
      <c r="AL61" s="111"/>
      <c r="AM61" s="112">
        <f t="shared" si="20"/>
        <v>0</v>
      </c>
      <c r="AN61" s="111"/>
      <c r="AO61" s="112">
        <f t="shared" si="21"/>
        <v>0</v>
      </c>
      <c r="AP61" s="111"/>
      <c r="AQ61" s="112">
        <f t="shared" si="22"/>
        <v>0</v>
      </c>
      <c r="AR61" s="111"/>
      <c r="AS61" s="112">
        <f t="shared" si="23"/>
        <v>0</v>
      </c>
      <c r="AT61" s="5">
        <f t="shared" si="24"/>
        <v>0</v>
      </c>
      <c r="AU61" s="105">
        <f t="shared" si="1"/>
        <v>0</v>
      </c>
      <c r="AV61" s="10">
        <f t="shared" si="25"/>
        <v>2</v>
      </c>
      <c r="AW61" s="5">
        <f t="shared" si="26"/>
        <v>0</v>
      </c>
      <c r="AX61" s="182" t="str">
        <f t="shared" si="2"/>
        <v/>
      </c>
      <c r="AY61" s="182" t="str">
        <f t="shared" si="3"/>
        <v/>
      </c>
      <c r="AZ61" s="183"/>
      <c r="BA61" s="150">
        <f t="shared" si="27"/>
        <v>0</v>
      </c>
      <c r="BB61" s="61">
        <f t="shared" si="28"/>
        <v>0</v>
      </c>
      <c r="BC61" s="131">
        <f t="shared" si="29"/>
        <v>0</v>
      </c>
      <c r="BD61" s="61">
        <f t="shared" si="30"/>
        <v>0</v>
      </c>
      <c r="BE61" s="131">
        <f t="shared" si="31"/>
        <v>0</v>
      </c>
      <c r="BF61" s="61">
        <f t="shared" si="32"/>
        <v>0</v>
      </c>
      <c r="BG61" s="131">
        <f t="shared" si="33"/>
        <v>0</v>
      </c>
      <c r="BH61" s="151">
        <f t="shared" si="34"/>
        <v>0</v>
      </c>
      <c r="BI61" s="83"/>
      <c r="BJ61" s="55"/>
      <c r="BK61" s="55"/>
      <c r="BL61" s="55"/>
      <c r="BM61" s="55"/>
      <c r="BN61" s="12"/>
      <c r="CJ61" s="44">
        <f>X24</f>
        <v>0</v>
      </c>
    </row>
    <row r="62" spans="1:88" ht="12.75" customHeight="1" x14ac:dyDescent="0.2">
      <c r="A62" s="3"/>
      <c r="B62" s="5">
        <f t="shared" ref="B62:B104" si="35">B61+1</f>
        <v>4</v>
      </c>
      <c r="C62" s="220" t="s">
        <v>103</v>
      </c>
      <c r="D62" s="221" t="s">
        <v>103</v>
      </c>
      <c r="E62" s="13"/>
      <c r="F62" s="111"/>
      <c r="G62" s="112">
        <f t="shared" si="4"/>
        <v>0</v>
      </c>
      <c r="H62" s="111"/>
      <c r="I62" s="112">
        <f t="shared" si="5"/>
        <v>0</v>
      </c>
      <c r="J62" s="111"/>
      <c r="K62" s="112">
        <f t="shared" si="6"/>
        <v>0</v>
      </c>
      <c r="L62" s="111"/>
      <c r="M62" s="112">
        <f t="shared" si="7"/>
        <v>0</v>
      </c>
      <c r="N62" s="111"/>
      <c r="O62" s="112">
        <f t="shared" si="8"/>
        <v>0</v>
      </c>
      <c r="P62" s="111"/>
      <c r="Q62" s="112">
        <f t="shared" si="9"/>
        <v>0</v>
      </c>
      <c r="R62" s="111"/>
      <c r="S62" s="112">
        <f t="shared" si="10"/>
        <v>0</v>
      </c>
      <c r="T62" s="111"/>
      <c r="U62" s="112">
        <f t="shared" si="11"/>
        <v>0</v>
      </c>
      <c r="V62" s="111"/>
      <c r="W62" s="112">
        <f t="shared" si="12"/>
        <v>0</v>
      </c>
      <c r="X62" s="111"/>
      <c r="Y62" s="112">
        <f t="shared" si="13"/>
        <v>0</v>
      </c>
      <c r="Z62" s="111"/>
      <c r="AA62" s="112">
        <f t="shared" si="14"/>
        <v>0</v>
      </c>
      <c r="AB62" s="111"/>
      <c r="AC62" s="112">
        <f t="shared" si="15"/>
        <v>0</v>
      </c>
      <c r="AD62" s="111"/>
      <c r="AE62" s="112">
        <f t="shared" si="16"/>
        <v>0</v>
      </c>
      <c r="AF62" s="111"/>
      <c r="AG62" s="112">
        <f t="shared" si="17"/>
        <v>0</v>
      </c>
      <c r="AH62" s="111"/>
      <c r="AI62" s="112">
        <f t="shared" si="18"/>
        <v>0</v>
      </c>
      <c r="AJ62" s="111"/>
      <c r="AK62" s="112">
        <f t="shared" si="19"/>
        <v>0</v>
      </c>
      <c r="AL62" s="111"/>
      <c r="AM62" s="112">
        <f t="shared" si="20"/>
        <v>0</v>
      </c>
      <c r="AN62" s="111"/>
      <c r="AO62" s="112">
        <f t="shared" si="21"/>
        <v>0</v>
      </c>
      <c r="AP62" s="111"/>
      <c r="AQ62" s="112">
        <f t="shared" si="22"/>
        <v>0</v>
      </c>
      <c r="AR62" s="111"/>
      <c r="AS62" s="112">
        <f t="shared" si="23"/>
        <v>0</v>
      </c>
      <c r="AT62" s="5">
        <f t="shared" si="24"/>
        <v>0</v>
      </c>
      <c r="AU62" s="105">
        <f t="shared" si="1"/>
        <v>0</v>
      </c>
      <c r="AV62" s="10">
        <f t="shared" si="25"/>
        <v>2</v>
      </c>
      <c r="AW62" s="5">
        <f t="shared" si="26"/>
        <v>0</v>
      </c>
      <c r="AX62" s="182" t="str">
        <f t="shared" si="2"/>
        <v/>
      </c>
      <c r="AY62" s="182" t="str">
        <f t="shared" si="3"/>
        <v/>
      </c>
      <c r="AZ62" s="183"/>
      <c r="BA62" s="150">
        <f t="shared" si="27"/>
        <v>0</v>
      </c>
      <c r="BB62" s="61">
        <f>IF($E$59:$E$105="P",IF(BA62&lt;=0.25,"B",IF(BA62&lt;=0.5,"MB",IF(BA62&lt;=0.75,"MA",IF(BA62&lt;=1,"A")))),0)</f>
        <v>0</v>
      </c>
      <c r="BC62" s="131">
        <f t="shared" si="29"/>
        <v>0</v>
      </c>
      <c r="BD62" s="61">
        <f t="shared" si="30"/>
        <v>0</v>
      </c>
      <c r="BE62" s="131">
        <f t="shared" si="31"/>
        <v>0</v>
      </c>
      <c r="BF62" s="61">
        <f t="shared" si="32"/>
        <v>0</v>
      </c>
      <c r="BG62" s="131">
        <f t="shared" si="33"/>
        <v>0</v>
      </c>
      <c r="BH62" s="151">
        <f t="shared" si="34"/>
        <v>0</v>
      </c>
      <c r="BI62" s="83"/>
      <c r="BJ62" s="55"/>
      <c r="BK62" s="55"/>
      <c r="BL62" s="55"/>
      <c r="BM62" s="55"/>
      <c r="BN62" s="12"/>
      <c r="CJ62" s="44" t="e">
        <f>#REF!</f>
        <v>#REF!</v>
      </c>
    </row>
    <row r="63" spans="1:88" ht="12.75" customHeight="1" x14ac:dyDescent="0.2">
      <c r="A63" s="3"/>
      <c r="B63" s="5">
        <f t="shared" si="35"/>
        <v>5</v>
      </c>
      <c r="C63" s="220" t="s">
        <v>104</v>
      </c>
      <c r="D63" s="221" t="s">
        <v>104</v>
      </c>
      <c r="E63" s="13"/>
      <c r="F63" s="111"/>
      <c r="G63" s="112">
        <f t="shared" si="4"/>
        <v>0</v>
      </c>
      <c r="H63" s="111"/>
      <c r="I63" s="112">
        <f t="shared" si="5"/>
        <v>0</v>
      </c>
      <c r="J63" s="111"/>
      <c r="K63" s="112">
        <f t="shared" si="6"/>
        <v>0</v>
      </c>
      <c r="L63" s="111"/>
      <c r="M63" s="112">
        <f t="shared" si="7"/>
        <v>0</v>
      </c>
      <c r="N63" s="111"/>
      <c r="O63" s="112">
        <f t="shared" si="8"/>
        <v>0</v>
      </c>
      <c r="P63" s="111"/>
      <c r="Q63" s="112">
        <f t="shared" si="9"/>
        <v>0</v>
      </c>
      <c r="R63" s="111"/>
      <c r="S63" s="112">
        <f t="shared" si="10"/>
        <v>0</v>
      </c>
      <c r="T63" s="111"/>
      <c r="U63" s="112">
        <f t="shared" si="11"/>
        <v>0</v>
      </c>
      <c r="V63" s="111"/>
      <c r="W63" s="112">
        <f t="shared" si="12"/>
        <v>0</v>
      </c>
      <c r="X63" s="111"/>
      <c r="Y63" s="112">
        <f t="shared" si="13"/>
        <v>0</v>
      </c>
      <c r="Z63" s="111"/>
      <c r="AA63" s="112">
        <f t="shared" si="14"/>
        <v>0</v>
      </c>
      <c r="AB63" s="111"/>
      <c r="AC63" s="112">
        <f t="shared" si="15"/>
        <v>0</v>
      </c>
      <c r="AD63" s="111"/>
      <c r="AE63" s="112">
        <f t="shared" si="16"/>
        <v>0</v>
      </c>
      <c r="AF63" s="111"/>
      <c r="AG63" s="112">
        <f t="shared" si="17"/>
        <v>0</v>
      </c>
      <c r="AH63" s="111"/>
      <c r="AI63" s="112">
        <f t="shared" si="18"/>
        <v>0</v>
      </c>
      <c r="AJ63" s="111"/>
      <c r="AK63" s="112">
        <f t="shared" si="19"/>
        <v>0</v>
      </c>
      <c r="AL63" s="111"/>
      <c r="AM63" s="112">
        <f t="shared" si="20"/>
        <v>0</v>
      </c>
      <c r="AN63" s="111"/>
      <c r="AO63" s="112">
        <f t="shared" si="21"/>
        <v>0</v>
      </c>
      <c r="AP63" s="111"/>
      <c r="AQ63" s="112">
        <f t="shared" si="22"/>
        <v>0</v>
      </c>
      <c r="AR63" s="111"/>
      <c r="AS63" s="112">
        <f t="shared" si="23"/>
        <v>0</v>
      </c>
      <c r="AT63" s="5">
        <f t="shared" si="24"/>
        <v>0</v>
      </c>
      <c r="AU63" s="105">
        <f t="shared" si="1"/>
        <v>0</v>
      </c>
      <c r="AV63" s="10">
        <f t="shared" si="25"/>
        <v>2</v>
      </c>
      <c r="AW63" s="5">
        <f t="shared" si="26"/>
        <v>0</v>
      </c>
      <c r="AX63" s="182" t="str">
        <f t="shared" si="2"/>
        <v/>
      </c>
      <c r="AY63" s="182" t="str">
        <f t="shared" si="3"/>
        <v/>
      </c>
      <c r="AZ63" s="183"/>
      <c r="BA63" s="150">
        <f t="shared" si="27"/>
        <v>0</v>
      </c>
      <c r="BB63" s="61">
        <f t="shared" si="28"/>
        <v>0</v>
      </c>
      <c r="BC63" s="131">
        <f t="shared" si="29"/>
        <v>0</v>
      </c>
      <c r="BD63" s="61">
        <f>IF($E$59:$E$105="P",IF(BC63&lt;=0.25,"B",IF(BC63&lt;=0.5,"MB",IF(BC63&lt;=0.75,"MA",IF(BC63&lt;=1,"A")))),0)</f>
        <v>0</v>
      </c>
      <c r="BE63" s="131">
        <f t="shared" si="31"/>
        <v>0</v>
      </c>
      <c r="BF63" s="61">
        <f t="shared" si="32"/>
        <v>0</v>
      </c>
      <c r="BG63" s="131">
        <f t="shared" si="33"/>
        <v>0</v>
      </c>
      <c r="BH63" s="151">
        <f t="shared" si="34"/>
        <v>0</v>
      </c>
      <c r="BI63" s="83"/>
      <c r="BJ63" s="55"/>
      <c r="BK63" s="55"/>
      <c r="BL63" s="55"/>
      <c r="BM63" s="55"/>
      <c r="BN63" s="12"/>
    </row>
    <row r="64" spans="1:88" ht="12.75" customHeight="1" x14ac:dyDescent="0.2">
      <c r="A64" s="3"/>
      <c r="B64" s="5">
        <f t="shared" si="35"/>
        <v>6</v>
      </c>
      <c r="C64" s="220" t="s">
        <v>105</v>
      </c>
      <c r="D64" s="221" t="s">
        <v>105</v>
      </c>
      <c r="E64" s="13"/>
      <c r="F64" s="111"/>
      <c r="G64" s="112">
        <f t="shared" si="4"/>
        <v>0</v>
      </c>
      <c r="H64" s="111"/>
      <c r="I64" s="112">
        <f t="shared" si="5"/>
        <v>0</v>
      </c>
      <c r="J64" s="111"/>
      <c r="K64" s="112">
        <f t="shared" si="6"/>
        <v>0</v>
      </c>
      <c r="L64" s="111"/>
      <c r="M64" s="112">
        <f t="shared" si="7"/>
        <v>0</v>
      </c>
      <c r="N64" s="111"/>
      <c r="O64" s="112">
        <f t="shared" si="8"/>
        <v>0</v>
      </c>
      <c r="P64" s="111"/>
      <c r="Q64" s="112">
        <f t="shared" si="9"/>
        <v>0</v>
      </c>
      <c r="R64" s="111"/>
      <c r="S64" s="112">
        <f t="shared" si="10"/>
        <v>0</v>
      </c>
      <c r="T64" s="111"/>
      <c r="U64" s="112">
        <f t="shared" si="11"/>
        <v>0</v>
      </c>
      <c r="V64" s="111"/>
      <c r="W64" s="112">
        <f t="shared" si="12"/>
        <v>0</v>
      </c>
      <c r="X64" s="111"/>
      <c r="Y64" s="112">
        <f t="shared" si="13"/>
        <v>0</v>
      </c>
      <c r="Z64" s="111"/>
      <c r="AA64" s="112">
        <f t="shared" si="14"/>
        <v>0</v>
      </c>
      <c r="AB64" s="111"/>
      <c r="AC64" s="112">
        <f t="shared" si="15"/>
        <v>0</v>
      </c>
      <c r="AD64" s="111"/>
      <c r="AE64" s="112">
        <f t="shared" si="16"/>
        <v>0</v>
      </c>
      <c r="AF64" s="111"/>
      <c r="AG64" s="112">
        <f t="shared" si="17"/>
        <v>0</v>
      </c>
      <c r="AH64" s="111"/>
      <c r="AI64" s="112">
        <f t="shared" si="18"/>
        <v>0</v>
      </c>
      <c r="AJ64" s="111"/>
      <c r="AK64" s="112">
        <f t="shared" si="19"/>
        <v>0</v>
      </c>
      <c r="AL64" s="111"/>
      <c r="AM64" s="112">
        <f t="shared" si="20"/>
        <v>0</v>
      </c>
      <c r="AN64" s="111"/>
      <c r="AO64" s="112">
        <f t="shared" si="21"/>
        <v>0</v>
      </c>
      <c r="AP64" s="111"/>
      <c r="AQ64" s="112">
        <f t="shared" si="22"/>
        <v>0</v>
      </c>
      <c r="AR64" s="111"/>
      <c r="AS64" s="112">
        <f t="shared" si="23"/>
        <v>0</v>
      </c>
      <c r="AT64" s="5">
        <f t="shared" si="24"/>
        <v>0</v>
      </c>
      <c r="AU64" s="105">
        <f t="shared" si="1"/>
        <v>0</v>
      </c>
      <c r="AV64" s="10">
        <f t="shared" si="25"/>
        <v>2</v>
      </c>
      <c r="AW64" s="5">
        <f t="shared" si="26"/>
        <v>0</v>
      </c>
      <c r="AX64" s="182" t="str">
        <f t="shared" si="2"/>
        <v/>
      </c>
      <c r="AY64" s="182" t="str">
        <f t="shared" si="3"/>
        <v/>
      </c>
      <c r="AZ64" s="183"/>
      <c r="BA64" s="150">
        <f t="shared" si="27"/>
        <v>0</v>
      </c>
      <c r="BB64" s="61">
        <f>IF($E$59:$E$105="P",IF(BA64&lt;=0.25,"B",IF(BA64&lt;=0.5,"MB",IF(BA64&lt;=0.75,"MA",IF(BA64&lt;=1,"A")))),0)</f>
        <v>0</v>
      </c>
      <c r="BC64" s="131">
        <f t="shared" si="29"/>
        <v>0</v>
      </c>
      <c r="BD64" s="61">
        <f t="shared" si="30"/>
        <v>0</v>
      </c>
      <c r="BE64" s="131">
        <f t="shared" si="31"/>
        <v>0</v>
      </c>
      <c r="BF64" s="61">
        <f t="shared" si="32"/>
        <v>0</v>
      </c>
      <c r="BG64" s="131">
        <f t="shared" si="33"/>
        <v>0</v>
      </c>
      <c r="BH64" s="151">
        <f t="shared" si="34"/>
        <v>0</v>
      </c>
      <c r="BI64" s="83"/>
      <c r="BJ64" s="55"/>
      <c r="BK64" s="55"/>
      <c r="BL64" s="55"/>
      <c r="BM64" s="55"/>
      <c r="BN64" s="12"/>
    </row>
    <row r="65" spans="1:85" ht="12.75" customHeight="1" x14ac:dyDescent="0.2">
      <c r="A65" s="3"/>
      <c r="B65" s="5">
        <f t="shared" si="35"/>
        <v>7</v>
      </c>
      <c r="C65" s="220" t="s">
        <v>106</v>
      </c>
      <c r="D65" s="221" t="s">
        <v>106</v>
      </c>
      <c r="E65" s="13"/>
      <c r="F65" s="111"/>
      <c r="G65" s="112">
        <f t="shared" si="4"/>
        <v>0</v>
      </c>
      <c r="H65" s="111"/>
      <c r="I65" s="112">
        <f t="shared" si="5"/>
        <v>0</v>
      </c>
      <c r="J65" s="111"/>
      <c r="K65" s="112">
        <f t="shared" si="6"/>
        <v>0</v>
      </c>
      <c r="L65" s="111"/>
      <c r="M65" s="112">
        <f t="shared" si="7"/>
        <v>0</v>
      </c>
      <c r="N65" s="111"/>
      <c r="O65" s="112">
        <f t="shared" si="8"/>
        <v>0</v>
      </c>
      <c r="P65" s="111"/>
      <c r="Q65" s="112">
        <f t="shared" si="9"/>
        <v>0</v>
      </c>
      <c r="R65" s="111"/>
      <c r="S65" s="112">
        <f t="shared" si="10"/>
        <v>0</v>
      </c>
      <c r="T65" s="111"/>
      <c r="U65" s="112">
        <f t="shared" si="11"/>
        <v>0</v>
      </c>
      <c r="V65" s="111"/>
      <c r="W65" s="112">
        <f t="shared" si="12"/>
        <v>0</v>
      </c>
      <c r="X65" s="111"/>
      <c r="Y65" s="112">
        <f t="shared" si="13"/>
        <v>0</v>
      </c>
      <c r="Z65" s="111"/>
      <c r="AA65" s="112">
        <f t="shared" si="14"/>
        <v>0</v>
      </c>
      <c r="AB65" s="111"/>
      <c r="AC65" s="112">
        <f t="shared" si="15"/>
        <v>0</v>
      </c>
      <c r="AD65" s="111"/>
      <c r="AE65" s="112">
        <f t="shared" si="16"/>
        <v>0</v>
      </c>
      <c r="AF65" s="111"/>
      <c r="AG65" s="112">
        <f t="shared" si="17"/>
        <v>0</v>
      </c>
      <c r="AH65" s="111"/>
      <c r="AI65" s="112">
        <f t="shared" si="18"/>
        <v>0</v>
      </c>
      <c r="AJ65" s="111"/>
      <c r="AK65" s="112">
        <f t="shared" si="19"/>
        <v>0</v>
      </c>
      <c r="AL65" s="111"/>
      <c r="AM65" s="112">
        <f t="shared" si="20"/>
        <v>0</v>
      </c>
      <c r="AN65" s="111"/>
      <c r="AO65" s="112">
        <f t="shared" si="21"/>
        <v>0</v>
      </c>
      <c r="AP65" s="111"/>
      <c r="AQ65" s="112">
        <f t="shared" si="22"/>
        <v>0</v>
      </c>
      <c r="AR65" s="111"/>
      <c r="AS65" s="112">
        <f t="shared" si="23"/>
        <v>0</v>
      </c>
      <c r="AT65" s="5">
        <f t="shared" si="24"/>
        <v>0</v>
      </c>
      <c r="AU65" s="105">
        <f t="shared" si="1"/>
        <v>0</v>
      </c>
      <c r="AV65" s="10">
        <f t="shared" si="25"/>
        <v>2</v>
      </c>
      <c r="AW65" s="5">
        <f t="shared" si="26"/>
        <v>0</v>
      </c>
      <c r="AX65" s="182" t="str">
        <f t="shared" si="2"/>
        <v/>
      </c>
      <c r="AY65" s="182" t="str">
        <f t="shared" si="3"/>
        <v/>
      </c>
      <c r="AZ65" s="183"/>
      <c r="BA65" s="150">
        <f t="shared" si="27"/>
        <v>0</v>
      </c>
      <c r="BB65" s="61">
        <f t="shared" si="28"/>
        <v>0</v>
      </c>
      <c r="BC65" s="131">
        <f t="shared" si="29"/>
        <v>0</v>
      </c>
      <c r="BD65" s="61">
        <f t="shared" si="30"/>
        <v>0</v>
      </c>
      <c r="BE65" s="131">
        <f t="shared" si="31"/>
        <v>0</v>
      </c>
      <c r="BF65" s="61">
        <f t="shared" si="32"/>
        <v>0</v>
      </c>
      <c r="BG65" s="131">
        <f t="shared" si="33"/>
        <v>0</v>
      </c>
      <c r="BH65" s="151">
        <f t="shared" si="34"/>
        <v>0</v>
      </c>
      <c r="BI65" s="83"/>
      <c r="BJ65" s="55"/>
      <c r="BK65" s="55"/>
      <c r="BL65" s="55"/>
      <c r="BM65" s="55"/>
      <c r="BN65" s="12"/>
    </row>
    <row r="66" spans="1:85" ht="12.75" customHeight="1" x14ac:dyDescent="0.2">
      <c r="A66" s="3"/>
      <c r="B66" s="5">
        <f t="shared" si="35"/>
        <v>8</v>
      </c>
      <c r="C66" s="220" t="s">
        <v>107</v>
      </c>
      <c r="D66" s="221" t="s">
        <v>107</v>
      </c>
      <c r="E66" s="13"/>
      <c r="F66" s="111"/>
      <c r="G66" s="112">
        <f t="shared" si="4"/>
        <v>0</v>
      </c>
      <c r="H66" s="111"/>
      <c r="I66" s="112">
        <f t="shared" si="5"/>
        <v>0</v>
      </c>
      <c r="J66" s="111"/>
      <c r="K66" s="112">
        <f t="shared" si="6"/>
        <v>0</v>
      </c>
      <c r="L66" s="111"/>
      <c r="M66" s="112">
        <f t="shared" si="7"/>
        <v>0</v>
      </c>
      <c r="N66" s="111"/>
      <c r="O66" s="112">
        <f t="shared" si="8"/>
        <v>0</v>
      </c>
      <c r="P66" s="111"/>
      <c r="Q66" s="112">
        <f t="shared" si="9"/>
        <v>0</v>
      </c>
      <c r="R66" s="111"/>
      <c r="S66" s="112">
        <f t="shared" si="10"/>
        <v>0</v>
      </c>
      <c r="T66" s="111"/>
      <c r="U66" s="112">
        <f t="shared" si="11"/>
        <v>0</v>
      </c>
      <c r="V66" s="111"/>
      <c r="W66" s="112">
        <f t="shared" si="12"/>
        <v>0</v>
      </c>
      <c r="X66" s="111"/>
      <c r="Y66" s="112">
        <f t="shared" si="13"/>
        <v>0</v>
      </c>
      <c r="Z66" s="111"/>
      <c r="AA66" s="112">
        <f t="shared" si="14"/>
        <v>0</v>
      </c>
      <c r="AB66" s="111"/>
      <c r="AC66" s="112">
        <f t="shared" si="15"/>
        <v>0</v>
      </c>
      <c r="AD66" s="111"/>
      <c r="AE66" s="112">
        <f t="shared" si="16"/>
        <v>0</v>
      </c>
      <c r="AF66" s="111"/>
      <c r="AG66" s="112">
        <f t="shared" si="17"/>
        <v>0</v>
      </c>
      <c r="AH66" s="111"/>
      <c r="AI66" s="112">
        <f t="shared" si="18"/>
        <v>0</v>
      </c>
      <c r="AJ66" s="111"/>
      <c r="AK66" s="112">
        <f t="shared" si="19"/>
        <v>0</v>
      </c>
      <c r="AL66" s="111"/>
      <c r="AM66" s="112">
        <f t="shared" si="20"/>
        <v>0</v>
      </c>
      <c r="AN66" s="111"/>
      <c r="AO66" s="112">
        <f t="shared" si="21"/>
        <v>0</v>
      </c>
      <c r="AP66" s="111"/>
      <c r="AQ66" s="112">
        <f t="shared" si="22"/>
        <v>0</v>
      </c>
      <c r="AR66" s="111"/>
      <c r="AS66" s="112">
        <f t="shared" si="23"/>
        <v>0</v>
      </c>
      <c r="AT66" s="5">
        <f t="shared" si="24"/>
        <v>0</v>
      </c>
      <c r="AU66" s="105">
        <f t="shared" si="1"/>
        <v>0</v>
      </c>
      <c r="AV66" s="10">
        <f t="shared" si="25"/>
        <v>2</v>
      </c>
      <c r="AW66" s="5">
        <f t="shared" si="26"/>
        <v>0</v>
      </c>
      <c r="AX66" s="182" t="str">
        <f t="shared" si="2"/>
        <v/>
      </c>
      <c r="AY66" s="182" t="str">
        <f t="shared" si="3"/>
        <v/>
      </c>
      <c r="AZ66" s="183"/>
      <c r="BA66" s="150">
        <f t="shared" si="27"/>
        <v>0</v>
      </c>
      <c r="BB66" s="61">
        <f t="shared" si="28"/>
        <v>0</v>
      </c>
      <c r="BC66" s="131">
        <f t="shared" si="29"/>
        <v>0</v>
      </c>
      <c r="BD66" s="61">
        <f t="shared" si="30"/>
        <v>0</v>
      </c>
      <c r="BE66" s="131">
        <f t="shared" si="31"/>
        <v>0</v>
      </c>
      <c r="BF66" s="61">
        <f t="shared" si="32"/>
        <v>0</v>
      </c>
      <c r="BG66" s="131">
        <f t="shared" si="33"/>
        <v>0</v>
      </c>
      <c r="BH66" s="151">
        <f t="shared" si="34"/>
        <v>0</v>
      </c>
      <c r="BI66" s="83"/>
      <c r="BJ66" s="55"/>
      <c r="BK66" s="55"/>
      <c r="BL66" s="55"/>
      <c r="BM66" s="55"/>
      <c r="BN66" s="12"/>
    </row>
    <row r="67" spans="1:85" ht="12.75" customHeight="1" x14ac:dyDescent="0.2">
      <c r="A67" s="3"/>
      <c r="B67" s="5">
        <f t="shared" si="35"/>
        <v>9</v>
      </c>
      <c r="C67" s="220" t="s">
        <v>108</v>
      </c>
      <c r="D67" s="221" t="s">
        <v>108</v>
      </c>
      <c r="E67" s="13"/>
      <c r="F67" s="111"/>
      <c r="G67" s="112">
        <f t="shared" si="4"/>
        <v>0</v>
      </c>
      <c r="H67" s="111"/>
      <c r="I67" s="112">
        <f t="shared" si="5"/>
        <v>0</v>
      </c>
      <c r="J67" s="111"/>
      <c r="K67" s="112">
        <f t="shared" si="6"/>
        <v>0</v>
      </c>
      <c r="L67" s="111"/>
      <c r="M67" s="112">
        <f t="shared" si="7"/>
        <v>0</v>
      </c>
      <c r="N67" s="111"/>
      <c r="O67" s="112">
        <f t="shared" si="8"/>
        <v>0</v>
      </c>
      <c r="P67" s="111"/>
      <c r="Q67" s="112">
        <f t="shared" si="9"/>
        <v>0</v>
      </c>
      <c r="R67" s="111"/>
      <c r="S67" s="112">
        <f t="shared" si="10"/>
        <v>0</v>
      </c>
      <c r="T67" s="111"/>
      <c r="U67" s="112">
        <f t="shared" si="11"/>
        <v>0</v>
      </c>
      <c r="V67" s="111"/>
      <c r="W67" s="112">
        <f t="shared" si="12"/>
        <v>0</v>
      </c>
      <c r="X67" s="111"/>
      <c r="Y67" s="112">
        <f t="shared" si="13"/>
        <v>0</v>
      </c>
      <c r="Z67" s="111"/>
      <c r="AA67" s="112">
        <f t="shared" si="14"/>
        <v>0</v>
      </c>
      <c r="AB67" s="111"/>
      <c r="AC67" s="112">
        <f t="shared" si="15"/>
        <v>0</v>
      </c>
      <c r="AD67" s="111"/>
      <c r="AE67" s="112">
        <f t="shared" si="16"/>
        <v>0</v>
      </c>
      <c r="AF67" s="111"/>
      <c r="AG67" s="112">
        <f t="shared" si="17"/>
        <v>0</v>
      </c>
      <c r="AH67" s="111"/>
      <c r="AI67" s="112">
        <f t="shared" si="18"/>
        <v>0</v>
      </c>
      <c r="AJ67" s="111"/>
      <c r="AK67" s="112">
        <f t="shared" si="19"/>
        <v>0</v>
      </c>
      <c r="AL67" s="111"/>
      <c r="AM67" s="112">
        <f t="shared" si="20"/>
        <v>0</v>
      </c>
      <c r="AN67" s="111"/>
      <c r="AO67" s="112">
        <f t="shared" si="21"/>
        <v>0</v>
      </c>
      <c r="AP67" s="111"/>
      <c r="AQ67" s="112">
        <f t="shared" si="22"/>
        <v>0</v>
      </c>
      <c r="AR67" s="111"/>
      <c r="AS67" s="112">
        <f t="shared" si="23"/>
        <v>0</v>
      </c>
      <c r="AT67" s="5">
        <f t="shared" si="24"/>
        <v>0</v>
      </c>
      <c r="AU67" s="105">
        <f t="shared" si="1"/>
        <v>0</v>
      </c>
      <c r="AV67" s="10">
        <f t="shared" si="25"/>
        <v>2</v>
      </c>
      <c r="AW67" s="5">
        <f t="shared" si="26"/>
        <v>0</v>
      </c>
      <c r="AX67" s="182" t="str">
        <f t="shared" si="2"/>
        <v/>
      </c>
      <c r="AY67" s="182" t="str">
        <f t="shared" si="3"/>
        <v/>
      </c>
      <c r="AZ67" s="183"/>
      <c r="BA67" s="150">
        <f t="shared" si="27"/>
        <v>0</v>
      </c>
      <c r="BB67" s="61">
        <f t="shared" si="28"/>
        <v>0</v>
      </c>
      <c r="BC67" s="131">
        <f t="shared" si="29"/>
        <v>0</v>
      </c>
      <c r="BD67" s="61">
        <f t="shared" si="30"/>
        <v>0</v>
      </c>
      <c r="BE67" s="131">
        <f t="shared" si="31"/>
        <v>0</v>
      </c>
      <c r="BF67" s="61">
        <f t="shared" si="32"/>
        <v>0</v>
      </c>
      <c r="BG67" s="131">
        <f t="shared" si="33"/>
        <v>0</v>
      </c>
      <c r="BH67" s="151">
        <f t="shared" si="34"/>
        <v>0</v>
      </c>
      <c r="BI67" s="83"/>
      <c r="BJ67" s="55"/>
      <c r="BK67" s="55"/>
      <c r="BL67" s="55"/>
      <c r="BM67" s="55"/>
      <c r="BN67" s="12"/>
    </row>
    <row r="68" spans="1:85" ht="12.75" customHeight="1" x14ac:dyDescent="0.2">
      <c r="A68" s="3"/>
      <c r="B68" s="5">
        <f t="shared" si="35"/>
        <v>10</v>
      </c>
      <c r="C68" s="220" t="s">
        <v>109</v>
      </c>
      <c r="D68" s="221" t="s">
        <v>109</v>
      </c>
      <c r="E68" s="13"/>
      <c r="F68" s="111"/>
      <c r="G68" s="112">
        <f t="shared" si="4"/>
        <v>0</v>
      </c>
      <c r="H68" s="111"/>
      <c r="I68" s="112">
        <f t="shared" si="5"/>
        <v>0</v>
      </c>
      <c r="J68" s="111"/>
      <c r="K68" s="112">
        <f t="shared" si="6"/>
        <v>0</v>
      </c>
      <c r="L68" s="111"/>
      <c r="M68" s="112">
        <f t="shared" si="7"/>
        <v>0</v>
      </c>
      <c r="N68" s="111"/>
      <c r="O68" s="112">
        <f t="shared" si="8"/>
        <v>0</v>
      </c>
      <c r="P68" s="111"/>
      <c r="Q68" s="112">
        <f t="shared" si="9"/>
        <v>0</v>
      </c>
      <c r="R68" s="111"/>
      <c r="S68" s="112">
        <f t="shared" si="10"/>
        <v>0</v>
      </c>
      <c r="T68" s="111"/>
      <c r="U68" s="112">
        <f t="shared" si="11"/>
        <v>0</v>
      </c>
      <c r="V68" s="111"/>
      <c r="W68" s="112">
        <f t="shared" si="12"/>
        <v>0</v>
      </c>
      <c r="X68" s="111"/>
      <c r="Y68" s="112">
        <f t="shared" si="13"/>
        <v>0</v>
      </c>
      <c r="Z68" s="111"/>
      <c r="AA68" s="112">
        <f t="shared" si="14"/>
        <v>0</v>
      </c>
      <c r="AB68" s="111"/>
      <c r="AC68" s="112">
        <f t="shared" si="15"/>
        <v>0</v>
      </c>
      <c r="AD68" s="111"/>
      <c r="AE68" s="112">
        <f t="shared" si="16"/>
        <v>0</v>
      </c>
      <c r="AF68" s="111"/>
      <c r="AG68" s="112">
        <f t="shared" si="17"/>
        <v>0</v>
      </c>
      <c r="AH68" s="111"/>
      <c r="AI68" s="112">
        <f t="shared" si="18"/>
        <v>0</v>
      </c>
      <c r="AJ68" s="111"/>
      <c r="AK68" s="112">
        <f t="shared" si="19"/>
        <v>0</v>
      </c>
      <c r="AL68" s="111"/>
      <c r="AM68" s="112">
        <f t="shared" si="20"/>
        <v>0</v>
      </c>
      <c r="AN68" s="111"/>
      <c r="AO68" s="112">
        <f t="shared" si="21"/>
        <v>0</v>
      </c>
      <c r="AP68" s="111"/>
      <c r="AQ68" s="112">
        <f t="shared" si="22"/>
        <v>0</v>
      </c>
      <c r="AR68" s="111"/>
      <c r="AS68" s="112">
        <f t="shared" si="23"/>
        <v>0</v>
      </c>
      <c r="AT68" s="5">
        <f t="shared" si="24"/>
        <v>0</v>
      </c>
      <c r="AU68" s="105">
        <f t="shared" si="1"/>
        <v>0</v>
      </c>
      <c r="AV68" s="10">
        <f t="shared" si="25"/>
        <v>2</v>
      </c>
      <c r="AW68" s="5">
        <f t="shared" si="26"/>
        <v>0</v>
      </c>
      <c r="AX68" s="182" t="str">
        <f t="shared" si="2"/>
        <v/>
      </c>
      <c r="AY68" s="182" t="str">
        <f t="shared" si="3"/>
        <v/>
      </c>
      <c r="AZ68" s="183"/>
      <c r="BA68" s="150">
        <f t="shared" si="27"/>
        <v>0</v>
      </c>
      <c r="BB68" s="61">
        <f t="shared" si="28"/>
        <v>0</v>
      </c>
      <c r="BC68" s="131">
        <f t="shared" si="29"/>
        <v>0</v>
      </c>
      <c r="BD68" s="61">
        <f t="shared" si="30"/>
        <v>0</v>
      </c>
      <c r="BE68" s="131">
        <f t="shared" si="31"/>
        <v>0</v>
      </c>
      <c r="BF68" s="61">
        <f t="shared" si="32"/>
        <v>0</v>
      </c>
      <c r="BG68" s="131">
        <f t="shared" si="33"/>
        <v>0</v>
      </c>
      <c r="BH68" s="151">
        <f t="shared" si="34"/>
        <v>0</v>
      </c>
      <c r="BI68" s="83"/>
      <c r="BJ68" s="55"/>
      <c r="BK68" s="55"/>
      <c r="BL68" s="55"/>
      <c r="BM68" s="55"/>
      <c r="BN68" s="12"/>
    </row>
    <row r="69" spans="1:85" ht="12.75" customHeight="1" x14ac:dyDescent="0.2">
      <c r="A69" s="3"/>
      <c r="B69" s="5">
        <f t="shared" si="35"/>
        <v>11</v>
      </c>
      <c r="C69" s="220" t="s">
        <v>110</v>
      </c>
      <c r="D69" s="221" t="s">
        <v>110</v>
      </c>
      <c r="E69" s="13"/>
      <c r="F69" s="111"/>
      <c r="G69" s="112">
        <f t="shared" si="4"/>
        <v>0</v>
      </c>
      <c r="H69" s="111"/>
      <c r="I69" s="112">
        <f t="shared" si="5"/>
        <v>0</v>
      </c>
      <c r="J69" s="111"/>
      <c r="K69" s="112">
        <f t="shared" si="6"/>
        <v>0</v>
      </c>
      <c r="L69" s="111"/>
      <c r="M69" s="112">
        <f t="shared" si="7"/>
        <v>0</v>
      </c>
      <c r="N69" s="111"/>
      <c r="O69" s="112">
        <f t="shared" si="8"/>
        <v>0</v>
      </c>
      <c r="P69" s="111"/>
      <c r="Q69" s="112">
        <f t="shared" si="9"/>
        <v>0</v>
      </c>
      <c r="R69" s="111"/>
      <c r="S69" s="112">
        <f t="shared" si="10"/>
        <v>0</v>
      </c>
      <c r="T69" s="111"/>
      <c r="U69" s="112">
        <f t="shared" si="11"/>
        <v>0</v>
      </c>
      <c r="V69" s="111"/>
      <c r="W69" s="112">
        <f t="shared" si="12"/>
        <v>0</v>
      </c>
      <c r="X69" s="111"/>
      <c r="Y69" s="112">
        <f t="shared" si="13"/>
        <v>0</v>
      </c>
      <c r="Z69" s="111"/>
      <c r="AA69" s="112">
        <f t="shared" si="14"/>
        <v>0</v>
      </c>
      <c r="AB69" s="111"/>
      <c r="AC69" s="112">
        <f t="shared" si="15"/>
        <v>0</v>
      </c>
      <c r="AD69" s="111"/>
      <c r="AE69" s="112">
        <f t="shared" si="16"/>
        <v>0</v>
      </c>
      <c r="AF69" s="111"/>
      <c r="AG69" s="112">
        <f t="shared" si="17"/>
        <v>0</v>
      </c>
      <c r="AH69" s="111"/>
      <c r="AI69" s="112">
        <f t="shared" si="18"/>
        <v>0</v>
      </c>
      <c r="AJ69" s="111"/>
      <c r="AK69" s="112">
        <f t="shared" si="19"/>
        <v>0</v>
      </c>
      <c r="AL69" s="111"/>
      <c r="AM69" s="112">
        <f t="shared" si="20"/>
        <v>0</v>
      </c>
      <c r="AN69" s="111"/>
      <c r="AO69" s="112">
        <f t="shared" si="21"/>
        <v>0</v>
      </c>
      <c r="AP69" s="111"/>
      <c r="AQ69" s="112">
        <f t="shared" si="22"/>
        <v>0</v>
      </c>
      <c r="AR69" s="111"/>
      <c r="AS69" s="112">
        <f t="shared" si="23"/>
        <v>0</v>
      </c>
      <c r="AT69" s="5">
        <f t="shared" si="24"/>
        <v>0</v>
      </c>
      <c r="AU69" s="105">
        <f t="shared" si="1"/>
        <v>0</v>
      </c>
      <c r="AV69" s="10">
        <f t="shared" si="25"/>
        <v>2</v>
      </c>
      <c r="AW69" s="5">
        <f t="shared" si="26"/>
        <v>0</v>
      </c>
      <c r="AX69" s="182" t="str">
        <f t="shared" si="2"/>
        <v/>
      </c>
      <c r="AY69" s="182" t="str">
        <f t="shared" si="3"/>
        <v/>
      </c>
      <c r="AZ69" s="183"/>
      <c r="BA69" s="150">
        <f t="shared" si="27"/>
        <v>0</v>
      </c>
      <c r="BB69" s="61">
        <f t="shared" si="28"/>
        <v>0</v>
      </c>
      <c r="BC69" s="131">
        <f t="shared" si="29"/>
        <v>0</v>
      </c>
      <c r="BD69" s="61">
        <f t="shared" si="30"/>
        <v>0</v>
      </c>
      <c r="BE69" s="131">
        <f t="shared" si="31"/>
        <v>0</v>
      </c>
      <c r="BF69" s="61">
        <f t="shared" si="32"/>
        <v>0</v>
      </c>
      <c r="BG69" s="131">
        <f t="shared" si="33"/>
        <v>0</v>
      </c>
      <c r="BH69" s="151">
        <f t="shared" si="34"/>
        <v>0</v>
      </c>
      <c r="BI69" s="83"/>
      <c r="BJ69" s="55"/>
      <c r="BK69" s="55"/>
      <c r="BL69" s="55"/>
      <c r="BM69" s="55"/>
      <c r="BN69" s="12"/>
    </row>
    <row r="70" spans="1:85" ht="12.75" customHeight="1" x14ac:dyDescent="0.2">
      <c r="A70" s="3"/>
      <c r="B70" s="5">
        <f t="shared" si="35"/>
        <v>12</v>
      </c>
      <c r="C70" s="220" t="s">
        <v>111</v>
      </c>
      <c r="D70" s="221" t="s">
        <v>111</v>
      </c>
      <c r="E70" s="13"/>
      <c r="F70" s="111"/>
      <c r="G70" s="112">
        <f t="shared" si="4"/>
        <v>0</v>
      </c>
      <c r="H70" s="111"/>
      <c r="I70" s="112">
        <f t="shared" si="5"/>
        <v>0</v>
      </c>
      <c r="J70" s="111"/>
      <c r="K70" s="112">
        <f t="shared" si="6"/>
        <v>0</v>
      </c>
      <c r="L70" s="111"/>
      <c r="M70" s="112">
        <f t="shared" si="7"/>
        <v>0</v>
      </c>
      <c r="N70" s="111"/>
      <c r="O70" s="112">
        <f t="shared" si="8"/>
        <v>0</v>
      </c>
      <c r="P70" s="111"/>
      <c r="Q70" s="112">
        <f t="shared" si="9"/>
        <v>0</v>
      </c>
      <c r="R70" s="111"/>
      <c r="S70" s="112">
        <f t="shared" si="10"/>
        <v>0</v>
      </c>
      <c r="T70" s="111"/>
      <c r="U70" s="112">
        <f t="shared" si="11"/>
        <v>0</v>
      </c>
      <c r="V70" s="111"/>
      <c r="W70" s="112">
        <f t="shared" si="12"/>
        <v>0</v>
      </c>
      <c r="X70" s="111"/>
      <c r="Y70" s="112">
        <f t="shared" si="13"/>
        <v>0</v>
      </c>
      <c r="Z70" s="111"/>
      <c r="AA70" s="112">
        <f t="shared" si="14"/>
        <v>0</v>
      </c>
      <c r="AB70" s="111"/>
      <c r="AC70" s="112">
        <f t="shared" si="15"/>
        <v>0</v>
      </c>
      <c r="AD70" s="111"/>
      <c r="AE70" s="112">
        <f t="shared" si="16"/>
        <v>0</v>
      </c>
      <c r="AF70" s="111"/>
      <c r="AG70" s="112">
        <f t="shared" si="17"/>
        <v>0</v>
      </c>
      <c r="AH70" s="111"/>
      <c r="AI70" s="112">
        <f t="shared" si="18"/>
        <v>0</v>
      </c>
      <c r="AJ70" s="111"/>
      <c r="AK70" s="112">
        <f t="shared" si="19"/>
        <v>0</v>
      </c>
      <c r="AL70" s="111"/>
      <c r="AM70" s="112">
        <f t="shared" si="20"/>
        <v>0</v>
      </c>
      <c r="AN70" s="111"/>
      <c r="AO70" s="112">
        <f t="shared" si="21"/>
        <v>0</v>
      </c>
      <c r="AP70" s="111"/>
      <c r="AQ70" s="112">
        <f t="shared" si="22"/>
        <v>0</v>
      </c>
      <c r="AR70" s="111"/>
      <c r="AS70" s="112">
        <f t="shared" si="23"/>
        <v>0</v>
      </c>
      <c r="AT70" s="5">
        <f t="shared" si="24"/>
        <v>0</v>
      </c>
      <c r="AU70" s="105">
        <f t="shared" si="1"/>
        <v>0</v>
      </c>
      <c r="AV70" s="10">
        <f t="shared" si="25"/>
        <v>2</v>
      </c>
      <c r="AW70" s="5">
        <f t="shared" si="26"/>
        <v>0</v>
      </c>
      <c r="AX70" s="182" t="str">
        <f t="shared" si="2"/>
        <v/>
      </c>
      <c r="AY70" s="182" t="str">
        <f t="shared" si="3"/>
        <v/>
      </c>
      <c r="AZ70" s="183"/>
      <c r="BA70" s="150">
        <f t="shared" si="27"/>
        <v>0</v>
      </c>
      <c r="BB70" s="61">
        <f t="shared" si="28"/>
        <v>0</v>
      </c>
      <c r="BC70" s="131">
        <f t="shared" si="29"/>
        <v>0</v>
      </c>
      <c r="BD70" s="61">
        <f t="shared" si="30"/>
        <v>0</v>
      </c>
      <c r="BE70" s="131">
        <f t="shared" si="31"/>
        <v>0</v>
      </c>
      <c r="BF70" s="61">
        <f t="shared" si="32"/>
        <v>0</v>
      </c>
      <c r="BG70" s="131">
        <f t="shared" si="33"/>
        <v>0</v>
      </c>
      <c r="BH70" s="151">
        <f t="shared" si="34"/>
        <v>0</v>
      </c>
      <c r="BI70" s="83"/>
      <c r="BJ70" s="55"/>
      <c r="BK70" s="55"/>
      <c r="BL70" s="55"/>
      <c r="BM70" s="55"/>
      <c r="BN70" s="12"/>
    </row>
    <row r="71" spans="1:85" ht="12.75" customHeight="1" x14ac:dyDescent="0.2">
      <c r="A71" s="3"/>
      <c r="B71" s="5">
        <f t="shared" si="35"/>
        <v>13</v>
      </c>
      <c r="C71" s="220" t="s">
        <v>112</v>
      </c>
      <c r="D71" s="221" t="s">
        <v>112</v>
      </c>
      <c r="E71" s="13"/>
      <c r="F71" s="111"/>
      <c r="G71" s="112">
        <f t="shared" si="4"/>
        <v>0</v>
      </c>
      <c r="H71" s="111"/>
      <c r="I71" s="112">
        <f t="shared" si="5"/>
        <v>0</v>
      </c>
      <c r="J71" s="111"/>
      <c r="K71" s="112">
        <f t="shared" si="6"/>
        <v>0</v>
      </c>
      <c r="L71" s="111"/>
      <c r="M71" s="112">
        <f t="shared" si="7"/>
        <v>0</v>
      </c>
      <c r="N71" s="111"/>
      <c r="O71" s="112">
        <f t="shared" si="8"/>
        <v>0</v>
      </c>
      <c r="P71" s="111"/>
      <c r="Q71" s="112">
        <f t="shared" si="9"/>
        <v>0</v>
      </c>
      <c r="R71" s="111"/>
      <c r="S71" s="112">
        <f t="shared" si="10"/>
        <v>0</v>
      </c>
      <c r="T71" s="111"/>
      <c r="U71" s="112">
        <f t="shared" si="11"/>
        <v>0</v>
      </c>
      <c r="V71" s="111"/>
      <c r="W71" s="112">
        <f t="shared" si="12"/>
        <v>0</v>
      </c>
      <c r="X71" s="111"/>
      <c r="Y71" s="112">
        <f t="shared" si="13"/>
        <v>0</v>
      </c>
      <c r="Z71" s="111"/>
      <c r="AA71" s="112">
        <f t="shared" si="14"/>
        <v>0</v>
      </c>
      <c r="AB71" s="111"/>
      <c r="AC71" s="112">
        <f t="shared" si="15"/>
        <v>0</v>
      </c>
      <c r="AD71" s="111"/>
      <c r="AE71" s="112">
        <f t="shared" si="16"/>
        <v>0</v>
      </c>
      <c r="AF71" s="111"/>
      <c r="AG71" s="112">
        <f t="shared" si="17"/>
        <v>0</v>
      </c>
      <c r="AH71" s="111"/>
      <c r="AI71" s="112">
        <f t="shared" si="18"/>
        <v>0</v>
      </c>
      <c r="AJ71" s="111"/>
      <c r="AK71" s="112">
        <f t="shared" si="19"/>
        <v>0</v>
      </c>
      <c r="AL71" s="111"/>
      <c r="AM71" s="112">
        <f t="shared" si="20"/>
        <v>0</v>
      </c>
      <c r="AN71" s="111"/>
      <c r="AO71" s="112">
        <f t="shared" si="21"/>
        <v>0</v>
      </c>
      <c r="AP71" s="111"/>
      <c r="AQ71" s="112">
        <f t="shared" si="22"/>
        <v>0</v>
      </c>
      <c r="AR71" s="111"/>
      <c r="AS71" s="112">
        <f t="shared" si="23"/>
        <v>0</v>
      </c>
      <c r="AT71" s="5">
        <f t="shared" si="24"/>
        <v>0</v>
      </c>
      <c r="AU71" s="105">
        <f t="shared" si="1"/>
        <v>0</v>
      </c>
      <c r="AV71" s="10">
        <f t="shared" si="25"/>
        <v>2</v>
      </c>
      <c r="AW71" s="5">
        <f t="shared" si="26"/>
        <v>0</v>
      </c>
      <c r="AX71" s="182" t="str">
        <f t="shared" si="2"/>
        <v/>
      </c>
      <c r="AY71" s="182" t="str">
        <f t="shared" si="3"/>
        <v/>
      </c>
      <c r="AZ71" s="183"/>
      <c r="BA71" s="150">
        <f t="shared" si="27"/>
        <v>0</v>
      </c>
      <c r="BB71" s="61">
        <f t="shared" si="28"/>
        <v>0</v>
      </c>
      <c r="BC71" s="131">
        <f t="shared" si="29"/>
        <v>0</v>
      </c>
      <c r="BD71" s="61">
        <f t="shared" si="30"/>
        <v>0</v>
      </c>
      <c r="BE71" s="131">
        <f t="shared" si="31"/>
        <v>0</v>
      </c>
      <c r="BF71" s="61">
        <f t="shared" si="32"/>
        <v>0</v>
      </c>
      <c r="BG71" s="131">
        <f t="shared" si="33"/>
        <v>0</v>
      </c>
      <c r="BH71" s="151">
        <f t="shared" si="34"/>
        <v>0</v>
      </c>
      <c r="BI71" s="83"/>
      <c r="BJ71" s="55"/>
      <c r="BK71" s="55"/>
      <c r="BL71" s="55"/>
      <c r="BM71" s="55"/>
      <c r="BN71" s="12"/>
    </row>
    <row r="72" spans="1:85" ht="12.75" customHeight="1" x14ac:dyDescent="0.2">
      <c r="A72" s="3"/>
      <c r="B72" s="5">
        <f t="shared" si="35"/>
        <v>14</v>
      </c>
      <c r="C72" s="220" t="s">
        <v>113</v>
      </c>
      <c r="D72" s="221" t="s">
        <v>113</v>
      </c>
      <c r="E72" s="13"/>
      <c r="F72" s="111"/>
      <c r="G72" s="112">
        <f t="shared" si="4"/>
        <v>0</v>
      </c>
      <c r="H72" s="111"/>
      <c r="I72" s="112">
        <f t="shared" si="5"/>
        <v>0</v>
      </c>
      <c r="J72" s="111"/>
      <c r="K72" s="112">
        <f t="shared" si="6"/>
        <v>0</v>
      </c>
      <c r="L72" s="111"/>
      <c r="M72" s="112">
        <f t="shared" si="7"/>
        <v>0</v>
      </c>
      <c r="N72" s="111"/>
      <c r="O72" s="112">
        <f t="shared" si="8"/>
        <v>0</v>
      </c>
      <c r="P72" s="111"/>
      <c r="Q72" s="112">
        <f t="shared" si="9"/>
        <v>0</v>
      </c>
      <c r="R72" s="111"/>
      <c r="S72" s="112">
        <f t="shared" si="10"/>
        <v>0</v>
      </c>
      <c r="T72" s="111"/>
      <c r="U72" s="112">
        <f t="shared" si="11"/>
        <v>0</v>
      </c>
      <c r="V72" s="111"/>
      <c r="W72" s="112">
        <f t="shared" si="12"/>
        <v>0</v>
      </c>
      <c r="X72" s="111"/>
      <c r="Y72" s="112">
        <f t="shared" si="13"/>
        <v>0</v>
      </c>
      <c r="Z72" s="111"/>
      <c r="AA72" s="112">
        <f t="shared" si="14"/>
        <v>0</v>
      </c>
      <c r="AB72" s="111"/>
      <c r="AC72" s="112">
        <f t="shared" si="15"/>
        <v>0</v>
      </c>
      <c r="AD72" s="111"/>
      <c r="AE72" s="112">
        <f t="shared" si="16"/>
        <v>0</v>
      </c>
      <c r="AF72" s="111"/>
      <c r="AG72" s="112">
        <f t="shared" si="17"/>
        <v>0</v>
      </c>
      <c r="AH72" s="111"/>
      <c r="AI72" s="112">
        <f t="shared" si="18"/>
        <v>0</v>
      </c>
      <c r="AJ72" s="111"/>
      <c r="AK72" s="112">
        <f t="shared" si="19"/>
        <v>0</v>
      </c>
      <c r="AL72" s="111"/>
      <c r="AM72" s="112">
        <f t="shared" si="20"/>
        <v>0</v>
      </c>
      <c r="AN72" s="111"/>
      <c r="AO72" s="112">
        <f t="shared" si="21"/>
        <v>0</v>
      </c>
      <c r="AP72" s="111"/>
      <c r="AQ72" s="112">
        <f t="shared" si="22"/>
        <v>0</v>
      </c>
      <c r="AR72" s="111"/>
      <c r="AS72" s="112">
        <f t="shared" si="23"/>
        <v>0</v>
      </c>
      <c r="AT72" s="5">
        <f t="shared" si="24"/>
        <v>0</v>
      </c>
      <c r="AU72" s="105">
        <f t="shared" si="1"/>
        <v>0</v>
      </c>
      <c r="AV72" s="10">
        <f t="shared" si="25"/>
        <v>2</v>
      </c>
      <c r="AW72" s="5">
        <f t="shared" si="26"/>
        <v>0</v>
      </c>
      <c r="AX72" s="182" t="str">
        <f t="shared" si="2"/>
        <v/>
      </c>
      <c r="AY72" s="182" t="str">
        <f t="shared" si="3"/>
        <v/>
      </c>
      <c r="AZ72" s="183"/>
      <c r="BA72" s="150">
        <f t="shared" si="27"/>
        <v>0</v>
      </c>
      <c r="BB72" s="61">
        <f t="shared" si="28"/>
        <v>0</v>
      </c>
      <c r="BC72" s="131">
        <f t="shared" si="29"/>
        <v>0</v>
      </c>
      <c r="BD72" s="61">
        <f t="shared" si="30"/>
        <v>0</v>
      </c>
      <c r="BE72" s="131">
        <f t="shared" si="31"/>
        <v>0</v>
      </c>
      <c r="BF72" s="61">
        <f t="shared" si="32"/>
        <v>0</v>
      </c>
      <c r="BG72" s="131">
        <f t="shared" si="33"/>
        <v>0</v>
      </c>
      <c r="BH72" s="151">
        <f t="shared" si="34"/>
        <v>0</v>
      </c>
      <c r="BI72" s="83"/>
      <c r="BJ72" s="55"/>
      <c r="BK72" s="55"/>
      <c r="BL72" s="55"/>
      <c r="BM72" s="55"/>
      <c r="BN72" s="12"/>
    </row>
    <row r="73" spans="1:85" ht="12.75" customHeight="1" x14ac:dyDescent="0.2">
      <c r="A73" s="3"/>
      <c r="B73" s="5">
        <f t="shared" si="35"/>
        <v>15</v>
      </c>
      <c r="C73" s="220" t="s">
        <v>114</v>
      </c>
      <c r="D73" s="221" t="s">
        <v>114</v>
      </c>
      <c r="E73" s="13"/>
      <c r="F73" s="111"/>
      <c r="G73" s="112">
        <f t="shared" si="4"/>
        <v>0</v>
      </c>
      <c r="H73" s="111"/>
      <c r="I73" s="112">
        <f t="shared" si="5"/>
        <v>0</v>
      </c>
      <c r="J73" s="111"/>
      <c r="K73" s="112">
        <f t="shared" si="6"/>
        <v>0</v>
      </c>
      <c r="L73" s="111"/>
      <c r="M73" s="112">
        <f t="shared" si="7"/>
        <v>0</v>
      </c>
      <c r="N73" s="111"/>
      <c r="O73" s="112">
        <f t="shared" si="8"/>
        <v>0</v>
      </c>
      <c r="P73" s="111"/>
      <c r="Q73" s="112">
        <f t="shared" si="9"/>
        <v>0</v>
      </c>
      <c r="R73" s="111"/>
      <c r="S73" s="112">
        <f t="shared" si="10"/>
        <v>0</v>
      </c>
      <c r="T73" s="111"/>
      <c r="U73" s="112">
        <f t="shared" si="11"/>
        <v>0</v>
      </c>
      <c r="V73" s="111"/>
      <c r="W73" s="112">
        <f t="shared" si="12"/>
        <v>0</v>
      </c>
      <c r="X73" s="111"/>
      <c r="Y73" s="112">
        <f t="shared" si="13"/>
        <v>0</v>
      </c>
      <c r="Z73" s="111"/>
      <c r="AA73" s="112">
        <f t="shared" si="14"/>
        <v>0</v>
      </c>
      <c r="AB73" s="111"/>
      <c r="AC73" s="112">
        <f t="shared" si="15"/>
        <v>0</v>
      </c>
      <c r="AD73" s="111"/>
      <c r="AE73" s="112">
        <f t="shared" si="16"/>
        <v>0</v>
      </c>
      <c r="AF73" s="111"/>
      <c r="AG73" s="112">
        <f t="shared" si="17"/>
        <v>0</v>
      </c>
      <c r="AH73" s="111"/>
      <c r="AI73" s="112">
        <f t="shared" si="18"/>
        <v>0</v>
      </c>
      <c r="AJ73" s="111"/>
      <c r="AK73" s="112">
        <f t="shared" si="19"/>
        <v>0</v>
      </c>
      <c r="AL73" s="111"/>
      <c r="AM73" s="112">
        <f t="shared" si="20"/>
        <v>0</v>
      </c>
      <c r="AN73" s="111"/>
      <c r="AO73" s="112">
        <f t="shared" si="21"/>
        <v>0</v>
      </c>
      <c r="AP73" s="111"/>
      <c r="AQ73" s="112">
        <f t="shared" si="22"/>
        <v>0</v>
      </c>
      <c r="AR73" s="111"/>
      <c r="AS73" s="112">
        <f t="shared" si="23"/>
        <v>0</v>
      </c>
      <c r="AT73" s="5">
        <f t="shared" si="24"/>
        <v>0</v>
      </c>
      <c r="AU73" s="105">
        <f t="shared" si="1"/>
        <v>0</v>
      </c>
      <c r="AV73" s="10">
        <f t="shared" si="25"/>
        <v>2</v>
      </c>
      <c r="AW73" s="5">
        <f t="shared" si="26"/>
        <v>0</v>
      </c>
      <c r="AX73" s="182" t="str">
        <f t="shared" si="2"/>
        <v/>
      </c>
      <c r="AY73" s="182" t="str">
        <f t="shared" si="3"/>
        <v/>
      </c>
      <c r="AZ73" s="183"/>
      <c r="BA73" s="150">
        <f t="shared" si="27"/>
        <v>0</v>
      </c>
      <c r="BB73" s="61">
        <f t="shared" si="28"/>
        <v>0</v>
      </c>
      <c r="BC73" s="131">
        <f t="shared" si="29"/>
        <v>0</v>
      </c>
      <c r="BD73" s="61">
        <f t="shared" si="30"/>
        <v>0</v>
      </c>
      <c r="BE73" s="131">
        <f t="shared" si="31"/>
        <v>0</v>
      </c>
      <c r="BF73" s="61">
        <f t="shared" si="32"/>
        <v>0</v>
      </c>
      <c r="BG73" s="131">
        <f t="shared" si="33"/>
        <v>0</v>
      </c>
      <c r="BH73" s="151">
        <f t="shared" si="34"/>
        <v>0</v>
      </c>
      <c r="BI73" s="83"/>
      <c r="BJ73" s="55"/>
      <c r="BK73" s="55"/>
      <c r="BL73" s="55"/>
      <c r="BM73" s="55"/>
      <c r="BN73" s="12"/>
      <c r="CD73" s="56"/>
      <c r="CE73" s="226"/>
      <c r="CF73" s="226"/>
      <c r="CG73" s="226"/>
    </row>
    <row r="74" spans="1:85" ht="12.75" customHeight="1" x14ac:dyDescent="0.2">
      <c r="A74" s="3"/>
      <c r="B74" s="5">
        <f t="shared" si="35"/>
        <v>16</v>
      </c>
      <c r="C74" s="220" t="s">
        <v>115</v>
      </c>
      <c r="D74" s="221" t="s">
        <v>115</v>
      </c>
      <c r="E74" s="13"/>
      <c r="F74" s="111"/>
      <c r="G74" s="112">
        <f t="shared" si="4"/>
        <v>0</v>
      </c>
      <c r="H74" s="111"/>
      <c r="I74" s="112">
        <f t="shared" si="5"/>
        <v>0</v>
      </c>
      <c r="J74" s="111"/>
      <c r="K74" s="112">
        <f t="shared" si="6"/>
        <v>0</v>
      </c>
      <c r="L74" s="111"/>
      <c r="M74" s="112">
        <f t="shared" si="7"/>
        <v>0</v>
      </c>
      <c r="N74" s="111"/>
      <c r="O74" s="112">
        <f t="shared" si="8"/>
        <v>0</v>
      </c>
      <c r="P74" s="111"/>
      <c r="Q74" s="112">
        <f t="shared" si="9"/>
        <v>0</v>
      </c>
      <c r="R74" s="111"/>
      <c r="S74" s="112">
        <f t="shared" si="10"/>
        <v>0</v>
      </c>
      <c r="T74" s="111"/>
      <c r="U74" s="112">
        <f t="shared" si="11"/>
        <v>0</v>
      </c>
      <c r="V74" s="111"/>
      <c r="W74" s="112">
        <f t="shared" si="12"/>
        <v>0</v>
      </c>
      <c r="X74" s="111"/>
      <c r="Y74" s="112">
        <f t="shared" si="13"/>
        <v>0</v>
      </c>
      <c r="Z74" s="111"/>
      <c r="AA74" s="112">
        <f t="shared" si="14"/>
        <v>0</v>
      </c>
      <c r="AB74" s="111"/>
      <c r="AC74" s="112">
        <f t="shared" si="15"/>
        <v>0</v>
      </c>
      <c r="AD74" s="111"/>
      <c r="AE74" s="112">
        <f t="shared" si="16"/>
        <v>0</v>
      </c>
      <c r="AF74" s="111"/>
      <c r="AG74" s="112">
        <f t="shared" si="17"/>
        <v>0</v>
      </c>
      <c r="AH74" s="111"/>
      <c r="AI74" s="112">
        <f t="shared" si="18"/>
        <v>0</v>
      </c>
      <c r="AJ74" s="111"/>
      <c r="AK74" s="112">
        <f t="shared" si="19"/>
        <v>0</v>
      </c>
      <c r="AL74" s="111"/>
      <c r="AM74" s="112">
        <f t="shared" si="20"/>
        <v>0</v>
      </c>
      <c r="AN74" s="111"/>
      <c r="AO74" s="112">
        <f t="shared" si="21"/>
        <v>0</v>
      </c>
      <c r="AP74" s="111"/>
      <c r="AQ74" s="112">
        <f t="shared" si="22"/>
        <v>0</v>
      </c>
      <c r="AR74" s="111"/>
      <c r="AS74" s="112">
        <f t="shared" si="23"/>
        <v>0</v>
      </c>
      <c r="AT74" s="5">
        <f t="shared" si="24"/>
        <v>0</v>
      </c>
      <c r="AU74" s="105">
        <f t="shared" si="1"/>
        <v>0</v>
      </c>
      <c r="AV74" s="10">
        <f t="shared" si="25"/>
        <v>2</v>
      </c>
      <c r="AW74" s="5">
        <f t="shared" si="26"/>
        <v>0</v>
      </c>
      <c r="AX74" s="182" t="str">
        <f t="shared" si="2"/>
        <v/>
      </c>
      <c r="AY74" s="182" t="str">
        <f t="shared" si="3"/>
        <v/>
      </c>
      <c r="AZ74" s="183"/>
      <c r="BA74" s="150">
        <f t="shared" si="27"/>
        <v>0</v>
      </c>
      <c r="BB74" s="61">
        <f t="shared" si="28"/>
        <v>0</v>
      </c>
      <c r="BC74" s="131">
        <f t="shared" si="29"/>
        <v>0</v>
      </c>
      <c r="BD74" s="61">
        <f t="shared" si="30"/>
        <v>0</v>
      </c>
      <c r="BE74" s="131">
        <f t="shared" si="31"/>
        <v>0</v>
      </c>
      <c r="BF74" s="61">
        <f t="shared" si="32"/>
        <v>0</v>
      </c>
      <c r="BG74" s="131">
        <f t="shared" si="33"/>
        <v>0</v>
      </c>
      <c r="BH74" s="151">
        <f t="shared" si="34"/>
        <v>0</v>
      </c>
      <c r="BI74" s="83"/>
      <c r="BJ74" s="55"/>
      <c r="BK74" s="55"/>
      <c r="BL74" s="55"/>
      <c r="BM74" s="55"/>
      <c r="BN74" s="12"/>
      <c r="CD74" s="56"/>
      <c r="CE74" s="226"/>
      <c r="CF74" s="226"/>
      <c r="CG74" s="226"/>
    </row>
    <row r="75" spans="1:85" ht="12.75" customHeight="1" x14ac:dyDescent="0.2">
      <c r="A75" s="3"/>
      <c r="B75" s="5">
        <f t="shared" si="35"/>
        <v>17</v>
      </c>
      <c r="C75" s="220" t="s">
        <v>116</v>
      </c>
      <c r="D75" s="221" t="s">
        <v>116</v>
      </c>
      <c r="E75" s="13"/>
      <c r="F75" s="111"/>
      <c r="G75" s="112">
        <f t="shared" si="4"/>
        <v>0</v>
      </c>
      <c r="H75" s="111"/>
      <c r="I75" s="112">
        <f t="shared" si="5"/>
        <v>0</v>
      </c>
      <c r="J75" s="111"/>
      <c r="K75" s="112">
        <f t="shared" si="6"/>
        <v>0</v>
      </c>
      <c r="L75" s="111"/>
      <c r="M75" s="112">
        <f t="shared" si="7"/>
        <v>0</v>
      </c>
      <c r="N75" s="111"/>
      <c r="O75" s="112">
        <f t="shared" si="8"/>
        <v>0</v>
      </c>
      <c r="P75" s="111"/>
      <c r="Q75" s="112">
        <f t="shared" si="9"/>
        <v>0</v>
      </c>
      <c r="R75" s="111"/>
      <c r="S75" s="112">
        <f t="shared" si="10"/>
        <v>0</v>
      </c>
      <c r="T75" s="111"/>
      <c r="U75" s="112">
        <f t="shared" si="11"/>
        <v>0</v>
      </c>
      <c r="V75" s="111"/>
      <c r="W75" s="112">
        <f t="shared" si="12"/>
        <v>0</v>
      </c>
      <c r="X75" s="111"/>
      <c r="Y75" s="112">
        <f t="shared" si="13"/>
        <v>0</v>
      </c>
      <c r="Z75" s="111"/>
      <c r="AA75" s="112">
        <f t="shared" si="14"/>
        <v>0</v>
      </c>
      <c r="AB75" s="111"/>
      <c r="AC75" s="112">
        <f t="shared" si="15"/>
        <v>0</v>
      </c>
      <c r="AD75" s="111"/>
      <c r="AE75" s="112">
        <f t="shared" si="16"/>
        <v>0</v>
      </c>
      <c r="AF75" s="111"/>
      <c r="AG75" s="112">
        <f t="shared" si="17"/>
        <v>0</v>
      </c>
      <c r="AH75" s="111"/>
      <c r="AI75" s="112">
        <f t="shared" si="18"/>
        <v>0</v>
      </c>
      <c r="AJ75" s="111"/>
      <c r="AK75" s="112">
        <f t="shared" si="19"/>
        <v>0</v>
      </c>
      <c r="AL75" s="111"/>
      <c r="AM75" s="112">
        <f t="shared" si="20"/>
        <v>0</v>
      </c>
      <c r="AN75" s="111"/>
      <c r="AO75" s="112">
        <f t="shared" si="21"/>
        <v>0</v>
      </c>
      <c r="AP75" s="111"/>
      <c r="AQ75" s="112">
        <f t="shared" si="22"/>
        <v>0</v>
      </c>
      <c r="AR75" s="111"/>
      <c r="AS75" s="112">
        <f t="shared" si="23"/>
        <v>0</v>
      </c>
      <c r="AT75" s="5">
        <f t="shared" si="24"/>
        <v>0</v>
      </c>
      <c r="AU75" s="105">
        <f t="shared" si="1"/>
        <v>0</v>
      </c>
      <c r="AV75" s="10">
        <f t="shared" si="25"/>
        <v>2</v>
      </c>
      <c r="AW75" s="5">
        <f t="shared" si="26"/>
        <v>0</v>
      </c>
      <c r="AX75" s="182" t="str">
        <f t="shared" si="2"/>
        <v/>
      </c>
      <c r="AY75" s="182" t="str">
        <f t="shared" si="3"/>
        <v/>
      </c>
      <c r="AZ75" s="183"/>
      <c r="BA75" s="150">
        <f t="shared" si="27"/>
        <v>0</v>
      </c>
      <c r="BB75" s="61">
        <f t="shared" si="28"/>
        <v>0</v>
      </c>
      <c r="BC75" s="131">
        <f t="shared" si="29"/>
        <v>0</v>
      </c>
      <c r="BD75" s="61">
        <f t="shared" si="30"/>
        <v>0</v>
      </c>
      <c r="BE75" s="131">
        <f t="shared" si="31"/>
        <v>0</v>
      </c>
      <c r="BF75" s="61">
        <f t="shared" si="32"/>
        <v>0</v>
      </c>
      <c r="BG75" s="131">
        <f t="shared" si="33"/>
        <v>0</v>
      </c>
      <c r="BH75" s="151">
        <f t="shared" si="34"/>
        <v>0</v>
      </c>
      <c r="BI75" s="83"/>
      <c r="BJ75" s="55"/>
      <c r="BK75" s="55"/>
      <c r="BL75" s="55"/>
      <c r="BM75" s="55"/>
      <c r="BN75" s="12"/>
      <c r="CD75" s="56"/>
      <c r="CE75" s="226"/>
      <c r="CF75" s="226"/>
      <c r="CG75" s="226"/>
    </row>
    <row r="76" spans="1:85" ht="12.75" customHeight="1" x14ac:dyDescent="0.2">
      <c r="A76" s="3"/>
      <c r="B76" s="5">
        <f t="shared" si="35"/>
        <v>18</v>
      </c>
      <c r="C76" s="220" t="s">
        <v>117</v>
      </c>
      <c r="D76" s="221" t="s">
        <v>117</v>
      </c>
      <c r="E76" s="13"/>
      <c r="F76" s="111"/>
      <c r="G76" s="112">
        <f t="shared" si="4"/>
        <v>0</v>
      </c>
      <c r="H76" s="111"/>
      <c r="I76" s="112">
        <f t="shared" si="5"/>
        <v>0</v>
      </c>
      <c r="J76" s="111"/>
      <c r="K76" s="112">
        <f t="shared" si="6"/>
        <v>0</v>
      </c>
      <c r="L76" s="111"/>
      <c r="M76" s="112">
        <f t="shared" si="7"/>
        <v>0</v>
      </c>
      <c r="N76" s="111"/>
      <c r="O76" s="112">
        <f t="shared" si="8"/>
        <v>0</v>
      </c>
      <c r="P76" s="111"/>
      <c r="Q76" s="112">
        <f t="shared" si="9"/>
        <v>0</v>
      </c>
      <c r="R76" s="111"/>
      <c r="S76" s="112">
        <f t="shared" si="10"/>
        <v>0</v>
      </c>
      <c r="T76" s="111"/>
      <c r="U76" s="112">
        <f t="shared" si="11"/>
        <v>0</v>
      </c>
      <c r="V76" s="111"/>
      <c r="W76" s="112">
        <f t="shared" si="12"/>
        <v>0</v>
      </c>
      <c r="X76" s="111"/>
      <c r="Y76" s="112">
        <f t="shared" si="13"/>
        <v>0</v>
      </c>
      <c r="Z76" s="111"/>
      <c r="AA76" s="112">
        <f t="shared" si="14"/>
        <v>0</v>
      </c>
      <c r="AB76" s="111"/>
      <c r="AC76" s="112">
        <f t="shared" si="15"/>
        <v>0</v>
      </c>
      <c r="AD76" s="111"/>
      <c r="AE76" s="112">
        <f t="shared" si="16"/>
        <v>0</v>
      </c>
      <c r="AF76" s="111"/>
      <c r="AG76" s="112">
        <f t="shared" si="17"/>
        <v>0</v>
      </c>
      <c r="AH76" s="111"/>
      <c r="AI76" s="112">
        <f t="shared" si="18"/>
        <v>0</v>
      </c>
      <c r="AJ76" s="111"/>
      <c r="AK76" s="112">
        <f t="shared" si="19"/>
        <v>0</v>
      </c>
      <c r="AL76" s="111"/>
      <c r="AM76" s="112">
        <f t="shared" si="20"/>
        <v>0</v>
      </c>
      <c r="AN76" s="111"/>
      <c r="AO76" s="112">
        <f t="shared" si="21"/>
        <v>0</v>
      </c>
      <c r="AP76" s="111"/>
      <c r="AQ76" s="112">
        <f t="shared" si="22"/>
        <v>0</v>
      </c>
      <c r="AR76" s="111"/>
      <c r="AS76" s="112">
        <f t="shared" si="23"/>
        <v>0</v>
      </c>
      <c r="AT76" s="5">
        <f t="shared" si="24"/>
        <v>0</v>
      </c>
      <c r="AU76" s="105">
        <f t="shared" si="1"/>
        <v>0</v>
      </c>
      <c r="AV76" s="10">
        <f t="shared" si="25"/>
        <v>2</v>
      </c>
      <c r="AW76" s="5">
        <f t="shared" si="26"/>
        <v>0</v>
      </c>
      <c r="AX76" s="182" t="str">
        <f t="shared" si="2"/>
        <v/>
      </c>
      <c r="AY76" s="182" t="str">
        <f t="shared" si="3"/>
        <v/>
      </c>
      <c r="AZ76" s="183"/>
      <c r="BA76" s="150">
        <f t="shared" si="27"/>
        <v>0</v>
      </c>
      <c r="BB76" s="61">
        <f t="shared" si="28"/>
        <v>0</v>
      </c>
      <c r="BC76" s="131">
        <f t="shared" si="29"/>
        <v>0</v>
      </c>
      <c r="BD76" s="61">
        <f t="shared" si="30"/>
        <v>0</v>
      </c>
      <c r="BE76" s="131">
        <f t="shared" si="31"/>
        <v>0</v>
      </c>
      <c r="BF76" s="61">
        <f t="shared" si="32"/>
        <v>0</v>
      </c>
      <c r="BG76" s="131">
        <f t="shared" si="33"/>
        <v>0</v>
      </c>
      <c r="BH76" s="151">
        <f t="shared" si="34"/>
        <v>0</v>
      </c>
      <c r="BI76" s="83"/>
      <c r="BJ76" s="55"/>
      <c r="BK76" s="55"/>
      <c r="BL76" s="55"/>
      <c r="BM76" s="55"/>
      <c r="BN76" s="12"/>
      <c r="CD76" s="56"/>
      <c r="CE76" s="226"/>
      <c r="CF76" s="226"/>
      <c r="CG76" s="226"/>
    </row>
    <row r="77" spans="1:85" ht="12.75" customHeight="1" x14ac:dyDescent="0.2">
      <c r="A77" s="3"/>
      <c r="B77" s="5">
        <f t="shared" si="35"/>
        <v>19</v>
      </c>
      <c r="C77" s="220" t="s">
        <v>118</v>
      </c>
      <c r="D77" s="221" t="s">
        <v>118</v>
      </c>
      <c r="E77" s="13"/>
      <c r="F77" s="111"/>
      <c r="G77" s="112">
        <f t="shared" si="4"/>
        <v>0</v>
      </c>
      <c r="H77" s="111"/>
      <c r="I77" s="112">
        <f t="shared" si="5"/>
        <v>0</v>
      </c>
      <c r="J77" s="111"/>
      <c r="K77" s="112">
        <f t="shared" si="6"/>
        <v>0</v>
      </c>
      <c r="L77" s="111"/>
      <c r="M77" s="112">
        <f t="shared" si="7"/>
        <v>0</v>
      </c>
      <c r="N77" s="111"/>
      <c r="O77" s="112">
        <f t="shared" si="8"/>
        <v>0</v>
      </c>
      <c r="P77" s="111"/>
      <c r="Q77" s="112">
        <f t="shared" si="9"/>
        <v>0</v>
      </c>
      <c r="R77" s="111"/>
      <c r="S77" s="112">
        <f t="shared" si="10"/>
        <v>0</v>
      </c>
      <c r="T77" s="111"/>
      <c r="U77" s="112">
        <f t="shared" si="11"/>
        <v>0</v>
      </c>
      <c r="V77" s="111"/>
      <c r="W77" s="112">
        <f t="shared" si="12"/>
        <v>0</v>
      </c>
      <c r="X77" s="111"/>
      <c r="Y77" s="112">
        <f t="shared" si="13"/>
        <v>0</v>
      </c>
      <c r="Z77" s="111"/>
      <c r="AA77" s="112">
        <f t="shared" si="14"/>
        <v>0</v>
      </c>
      <c r="AB77" s="111"/>
      <c r="AC77" s="112">
        <f t="shared" si="15"/>
        <v>0</v>
      </c>
      <c r="AD77" s="111"/>
      <c r="AE77" s="112">
        <f t="shared" si="16"/>
        <v>0</v>
      </c>
      <c r="AF77" s="111"/>
      <c r="AG77" s="112">
        <f t="shared" si="17"/>
        <v>0</v>
      </c>
      <c r="AH77" s="111"/>
      <c r="AI77" s="112">
        <f t="shared" si="18"/>
        <v>0</v>
      </c>
      <c r="AJ77" s="111"/>
      <c r="AK77" s="112">
        <f t="shared" si="19"/>
        <v>0</v>
      </c>
      <c r="AL77" s="111"/>
      <c r="AM77" s="112">
        <f t="shared" si="20"/>
        <v>0</v>
      </c>
      <c r="AN77" s="111"/>
      <c r="AO77" s="112">
        <f t="shared" si="21"/>
        <v>0</v>
      </c>
      <c r="AP77" s="111"/>
      <c r="AQ77" s="112">
        <f t="shared" si="22"/>
        <v>0</v>
      </c>
      <c r="AR77" s="111"/>
      <c r="AS77" s="112">
        <f t="shared" si="23"/>
        <v>0</v>
      </c>
      <c r="AT77" s="5">
        <f t="shared" si="24"/>
        <v>0</v>
      </c>
      <c r="AU77" s="105">
        <f t="shared" si="1"/>
        <v>0</v>
      </c>
      <c r="AV77" s="10">
        <f t="shared" si="25"/>
        <v>2</v>
      </c>
      <c r="AW77" s="5">
        <f t="shared" si="26"/>
        <v>0</v>
      </c>
      <c r="AX77" s="182" t="str">
        <f t="shared" si="2"/>
        <v/>
      </c>
      <c r="AY77" s="182" t="str">
        <f t="shared" si="3"/>
        <v/>
      </c>
      <c r="AZ77" s="183"/>
      <c r="BA77" s="150">
        <f t="shared" si="27"/>
        <v>0</v>
      </c>
      <c r="BB77" s="61">
        <f t="shared" si="28"/>
        <v>0</v>
      </c>
      <c r="BC77" s="131">
        <f t="shared" si="29"/>
        <v>0</v>
      </c>
      <c r="BD77" s="61">
        <f t="shared" si="30"/>
        <v>0</v>
      </c>
      <c r="BE77" s="131">
        <f t="shared" si="31"/>
        <v>0</v>
      </c>
      <c r="BF77" s="61">
        <f t="shared" si="32"/>
        <v>0</v>
      </c>
      <c r="BG77" s="131">
        <f t="shared" si="33"/>
        <v>0</v>
      </c>
      <c r="BH77" s="151">
        <f t="shared" si="34"/>
        <v>0</v>
      </c>
      <c r="BI77" s="83"/>
      <c r="BJ77" s="55"/>
      <c r="BK77" s="55"/>
      <c r="BL77" s="55"/>
      <c r="BM77" s="55"/>
      <c r="BN77" s="12"/>
      <c r="CD77" s="56"/>
      <c r="CE77" s="226"/>
      <c r="CF77" s="226"/>
      <c r="CG77" s="226"/>
    </row>
    <row r="78" spans="1:85" ht="12.75" customHeight="1" x14ac:dyDescent="0.2">
      <c r="A78" s="3"/>
      <c r="B78" s="5">
        <f t="shared" si="35"/>
        <v>20</v>
      </c>
      <c r="C78" s="220" t="s">
        <v>119</v>
      </c>
      <c r="D78" s="221" t="s">
        <v>119</v>
      </c>
      <c r="E78" s="13"/>
      <c r="F78" s="111"/>
      <c r="G78" s="112">
        <f t="shared" si="4"/>
        <v>0</v>
      </c>
      <c r="H78" s="111"/>
      <c r="I78" s="112">
        <f t="shared" si="5"/>
        <v>0</v>
      </c>
      <c r="J78" s="111"/>
      <c r="K78" s="112">
        <f t="shared" si="6"/>
        <v>0</v>
      </c>
      <c r="L78" s="111"/>
      <c r="M78" s="112">
        <f t="shared" si="7"/>
        <v>0</v>
      </c>
      <c r="N78" s="111"/>
      <c r="O78" s="112">
        <f t="shared" si="8"/>
        <v>0</v>
      </c>
      <c r="P78" s="111"/>
      <c r="Q78" s="112">
        <f t="shared" si="9"/>
        <v>0</v>
      </c>
      <c r="R78" s="111"/>
      <c r="S78" s="112">
        <f t="shared" si="10"/>
        <v>0</v>
      </c>
      <c r="T78" s="111"/>
      <c r="U78" s="112">
        <f t="shared" si="11"/>
        <v>0</v>
      </c>
      <c r="V78" s="111"/>
      <c r="W78" s="112">
        <f t="shared" si="12"/>
        <v>0</v>
      </c>
      <c r="X78" s="111"/>
      <c r="Y78" s="112">
        <f t="shared" si="13"/>
        <v>0</v>
      </c>
      <c r="Z78" s="111"/>
      <c r="AA78" s="112">
        <f t="shared" si="14"/>
        <v>0</v>
      </c>
      <c r="AB78" s="111"/>
      <c r="AC78" s="112">
        <f t="shared" si="15"/>
        <v>0</v>
      </c>
      <c r="AD78" s="111"/>
      <c r="AE78" s="112">
        <f t="shared" si="16"/>
        <v>0</v>
      </c>
      <c r="AF78" s="111"/>
      <c r="AG78" s="112">
        <f t="shared" si="17"/>
        <v>0</v>
      </c>
      <c r="AH78" s="111"/>
      <c r="AI78" s="112">
        <f t="shared" si="18"/>
        <v>0</v>
      </c>
      <c r="AJ78" s="111"/>
      <c r="AK78" s="112">
        <f t="shared" si="19"/>
        <v>0</v>
      </c>
      <c r="AL78" s="111"/>
      <c r="AM78" s="112">
        <f t="shared" si="20"/>
        <v>0</v>
      </c>
      <c r="AN78" s="111"/>
      <c r="AO78" s="112">
        <f t="shared" si="21"/>
        <v>0</v>
      </c>
      <c r="AP78" s="111"/>
      <c r="AQ78" s="112">
        <f t="shared" si="22"/>
        <v>0</v>
      </c>
      <c r="AR78" s="111"/>
      <c r="AS78" s="112">
        <f t="shared" si="23"/>
        <v>0</v>
      </c>
      <c r="AT78" s="5">
        <f t="shared" si="24"/>
        <v>0</v>
      </c>
      <c r="AU78" s="105">
        <f t="shared" si="1"/>
        <v>0</v>
      </c>
      <c r="AV78" s="10">
        <f t="shared" si="25"/>
        <v>2</v>
      </c>
      <c r="AW78" s="5">
        <f t="shared" si="26"/>
        <v>0</v>
      </c>
      <c r="AX78" s="182" t="str">
        <f t="shared" si="2"/>
        <v/>
      </c>
      <c r="AY78" s="182" t="str">
        <f t="shared" si="3"/>
        <v/>
      </c>
      <c r="AZ78" s="183"/>
      <c r="BA78" s="150">
        <f t="shared" si="27"/>
        <v>0</v>
      </c>
      <c r="BB78" s="61">
        <f t="shared" si="28"/>
        <v>0</v>
      </c>
      <c r="BC78" s="131">
        <f t="shared" si="29"/>
        <v>0</v>
      </c>
      <c r="BD78" s="61">
        <f t="shared" si="30"/>
        <v>0</v>
      </c>
      <c r="BE78" s="131">
        <f t="shared" si="31"/>
        <v>0</v>
      </c>
      <c r="BF78" s="61">
        <f t="shared" si="32"/>
        <v>0</v>
      </c>
      <c r="BG78" s="131">
        <f t="shared" si="33"/>
        <v>0</v>
      </c>
      <c r="BH78" s="151">
        <f t="shared" si="34"/>
        <v>0</v>
      </c>
      <c r="BI78" s="83"/>
      <c r="BJ78" s="55"/>
      <c r="BK78" s="55"/>
      <c r="BL78" s="55"/>
      <c r="BM78" s="55"/>
      <c r="BN78" s="12"/>
      <c r="CD78" s="56"/>
      <c r="CE78" s="226"/>
      <c r="CF78" s="226"/>
      <c r="CG78" s="226"/>
    </row>
    <row r="79" spans="1:85" ht="12.75" customHeight="1" x14ac:dyDescent="0.2">
      <c r="A79" s="3"/>
      <c r="B79" s="5">
        <f t="shared" si="35"/>
        <v>21</v>
      </c>
      <c r="C79" s="220" t="s">
        <v>120</v>
      </c>
      <c r="D79" s="221" t="s">
        <v>120</v>
      </c>
      <c r="E79" s="13"/>
      <c r="F79" s="111"/>
      <c r="G79" s="112">
        <f t="shared" si="4"/>
        <v>0</v>
      </c>
      <c r="H79" s="111"/>
      <c r="I79" s="112">
        <f t="shared" si="5"/>
        <v>0</v>
      </c>
      <c r="J79" s="111"/>
      <c r="K79" s="112">
        <f t="shared" si="6"/>
        <v>0</v>
      </c>
      <c r="L79" s="111"/>
      <c r="M79" s="112">
        <f t="shared" si="7"/>
        <v>0</v>
      </c>
      <c r="N79" s="111"/>
      <c r="O79" s="112">
        <f t="shared" si="8"/>
        <v>0</v>
      </c>
      <c r="P79" s="111"/>
      <c r="Q79" s="112">
        <f t="shared" si="9"/>
        <v>0</v>
      </c>
      <c r="R79" s="111"/>
      <c r="S79" s="112">
        <f t="shared" si="10"/>
        <v>0</v>
      </c>
      <c r="T79" s="111"/>
      <c r="U79" s="112">
        <f t="shared" si="11"/>
        <v>0</v>
      </c>
      <c r="V79" s="111"/>
      <c r="W79" s="112">
        <f t="shared" si="12"/>
        <v>0</v>
      </c>
      <c r="X79" s="111"/>
      <c r="Y79" s="112">
        <f t="shared" si="13"/>
        <v>0</v>
      </c>
      <c r="Z79" s="111"/>
      <c r="AA79" s="112">
        <f t="shared" si="14"/>
        <v>0</v>
      </c>
      <c r="AB79" s="111"/>
      <c r="AC79" s="112">
        <f t="shared" si="15"/>
        <v>0</v>
      </c>
      <c r="AD79" s="111"/>
      <c r="AE79" s="112">
        <f t="shared" si="16"/>
        <v>0</v>
      </c>
      <c r="AF79" s="111"/>
      <c r="AG79" s="112">
        <f t="shared" si="17"/>
        <v>0</v>
      </c>
      <c r="AH79" s="111"/>
      <c r="AI79" s="112">
        <f t="shared" si="18"/>
        <v>0</v>
      </c>
      <c r="AJ79" s="111"/>
      <c r="AK79" s="112">
        <f t="shared" si="19"/>
        <v>0</v>
      </c>
      <c r="AL79" s="111"/>
      <c r="AM79" s="112">
        <f t="shared" si="20"/>
        <v>0</v>
      </c>
      <c r="AN79" s="111"/>
      <c r="AO79" s="112">
        <f t="shared" si="21"/>
        <v>0</v>
      </c>
      <c r="AP79" s="111"/>
      <c r="AQ79" s="112">
        <f t="shared" si="22"/>
        <v>0</v>
      </c>
      <c r="AR79" s="111"/>
      <c r="AS79" s="112">
        <f t="shared" si="23"/>
        <v>0</v>
      </c>
      <c r="AT79" s="5">
        <f t="shared" si="24"/>
        <v>0</v>
      </c>
      <c r="AU79" s="105">
        <f t="shared" si="1"/>
        <v>0</v>
      </c>
      <c r="AV79" s="10">
        <f t="shared" si="25"/>
        <v>2</v>
      </c>
      <c r="AW79" s="5">
        <f t="shared" si="26"/>
        <v>0</v>
      </c>
      <c r="AX79" s="182" t="str">
        <f t="shared" si="2"/>
        <v/>
      </c>
      <c r="AY79" s="182" t="str">
        <f t="shared" si="3"/>
        <v/>
      </c>
      <c r="AZ79" s="183"/>
      <c r="BA79" s="150">
        <f t="shared" si="27"/>
        <v>0</v>
      </c>
      <c r="BB79" s="61">
        <f t="shared" si="28"/>
        <v>0</v>
      </c>
      <c r="BC79" s="131">
        <f t="shared" si="29"/>
        <v>0</v>
      </c>
      <c r="BD79" s="61">
        <f t="shared" si="30"/>
        <v>0</v>
      </c>
      <c r="BE79" s="131">
        <f t="shared" si="31"/>
        <v>0</v>
      </c>
      <c r="BF79" s="61">
        <f t="shared" si="32"/>
        <v>0</v>
      </c>
      <c r="BG79" s="131">
        <f t="shared" si="33"/>
        <v>0</v>
      </c>
      <c r="BH79" s="151">
        <f t="shared" si="34"/>
        <v>0</v>
      </c>
      <c r="BI79" s="83"/>
      <c r="BJ79" s="55"/>
      <c r="BK79" s="55"/>
      <c r="BL79" s="55"/>
      <c r="BM79" s="55"/>
      <c r="BN79" s="12"/>
      <c r="CD79" s="52"/>
      <c r="CE79" s="226"/>
      <c r="CF79" s="226"/>
      <c r="CG79" s="226"/>
    </row>
    <row r="80" spans="1:85" ht="12.75" customHeight="1" x14ac:dyDescent="0.2">
      <c r="A80" s="3"/>
      <c r="B80" s="5">
        <f t="shared" si="35"/>
        <v>22</v>
      </c>
      <c r="C80" s="220" t="s">
        <v>121</v>
      </c>
      <c r="D80" s="221" t="s">
        <v>121</v>
      </c>
      <c r="E80" s="13"/>
      <c r="F80" s="111"/>
      <c r="G80" s="112">
        <f t="shared" si="4"/>
        <v>0</v>
      </c>
      <c r="H80" s="111"/>
      <c r="I80" s="112">
        <f t="shared" si="5"/>
        <v>0</v>
      </c>
      <c r="J80" s="111"/>
      <c r="K80" s="112">
        <f t="shared" si="6"/>
        <v>0</v>
      </c>
      <c r="L80" s="111"/>
      <c r="M80" s="112">
        <f t="shared" si="7"/>
        <v>0</v>
      </c>
      <c r="N80" s="111"/>
      <c r="O80" s="112">
        <f t="shared" si="8"/>
        <v>0</v>
      </c>
      <c r="P80" s="111"/>
      <c r="Q80" s="112">
        <f t="shared" si="9"/>
        <v>0</v>
      </c>
      <c r="R80" s="111"/>
      <c r="S80" s="112">
        <f t="shared" si="10"/>
        <v>0</v>
      </c>
      <c r="T80" s="111"/>
      <c r="U80" s="112">
        <f t="shared" si="11"/>
        <v>0</v>
      </c>
      <c r="V80" s="111"/>
      <c r="W80" s="112">
        <f t="shared" si="12"/>
        <v>0</v>
      </c>
      <c r="X80" s="111"/>
      <c r="Y80" s="112">
        <f t="shared" si="13"/>
        <v>0</v>
      </c>
      <c r="Z80" s="111"/>
      <c r="AA80" s="112">
        <f t="shared" si="14"/>
        <v>0</v>
      </c>
      <c r="AB80" s="111"/>
      <c r="AC80" s="112">
        <f t="shared" si="15"/>
        <v>0</v>
      </c>
      <c r="AD80" s="111"/>
      <c r="AE80" s="112">
        <f t="shared" si="16"/>
        <v>0</v>
      </c>
      <c r="AF80" s="111"/>
      <c r="AG80" s="112">
        <f t="shared" si="17"/>
        <v>0</v>
      </c>
      <c r="AH80" s="111"/>
      <c r="AI80" s="112">
        <f t="shared" si="18"/>
        <v>0</v>
      </c>
      <c r="AJ80" s="111"/>
      <c r="AK80" s="112">
        <f t="shared" si="19"/>
        <v>0</v>
      </c>
      <c r="AL80" s="111"/>
      <c r="AM80" s="112">
        <f t="shared" si="20"/>
        <v>0</v>
      </c>
      <c r="AN80" s="111"/>
      <c r="AO80" s="112">
        <f t="shared" si="21"/>
        <v>0</v>
      </c>
      <c r="AP80" s="111"/>
      <c r="AQ80" s="112">
        <f t="shared" si="22"/>
        <v>0</v>
      </c>
      <c r="AR80" s="111"/>
      <c r="AS80" s="112">
        <f t="shared" si="23"/>
        <v>0</v>
      </c>
      <c r="AT80" s="5">
        <f t="shared" si="24"/>
        <v>0</v>
      </c>
      <c r="AU80" s="105">
        <f t="shared" si="1"/>
        <v>0</v>
      </c>
      <c r="AV80" s="10">
        <f t="shared" si="25"/>
        <v>2</v>
      </c>
      <c r="AW80" s="5">
        <f t="shared" si="26"/>
        <v>0</v>
      </c>
      <c r="AX80" s="182" t="str">
        <f t="shared" si="2"/>
        <v/>
      </c>
      <c r="AY80" s="182" t="str">
        <f t="shared" si="3"/>
        <v/>
      </c>
      <c r="AZ80" s="183"/>
      <c r="BA80" s="150">
        <f t="shared" si="27"/>
        <v>0</v>
      </c>
      <c r="BB80" s="61">
        <f t="shared" si="28"/>
        <v>0</v>
      </c>
      <c r="BC80" s="131">
        <f t="shared" si="29"/>
        <v>0</v>
      </c>
      <c r="BD80" s="61">
        <f t="shared" si="30"/>
        <v>0</v>
      </c>
      <c r="BE80" s="131">
        <f t="shared" si="31"/>
        <v>0</v>
      </c>
      <c r="BF80" s="61">
        <f t="shared" si="32"/>
        <v>0</v>
      </c>
      <c r="BG80" s="131">
        <f t="shared" si="33"/>
        <v>0</v>
      </c>
      <c r="BH80" s="151">
        <f t="shared" si="34"/>
        <v>0</v>
      </c>
      <c r="BI80" s="83"/>
      <c r="BJ80" s="55"/>
      <c r="BK80" s="55"/>
      <c r="BL80" s="55"/>
      <c r="BM80" s="55"/>
      <c r="BN80" s="12"/>
    </row>
    <row r="81" spans="1:86" ht="12.75" customHeight="1" x14ac:dyDescent="0.2">
      <c r="A81" s="3"/>
      <c r="B81" s="5">
        <f t="shared" si="35"/>
        <v>23</v>
      </c>
      <c r="C81" s="220" t="s">
        <v>122</v>
      </c>
      <c r="D81" s="221" t="s">
        <v>122</v>
      </c>
      <c r="E81" s="13"/>
      <c r="F81" s="111"/>
      <c r="G81" s="112">
        <f t="shared" si="4"/>
        <v>0</v>
      </c>
      <c r="H81" s="111"/>
      <c r="I81" s="112">
        <f t="shared" si="5"/>
        <v>0</v>
      </c>
      <c r="J81" s="111"/>
      <c r="K81" s="112">
        <f t="shared" si="6"/>
        <v>0</v>
      </c>
      <c r="L81" s="111"/>
      <c r="M81" s="112">
        <f t="shared" si="7"/>
        <v>0</v>
      </c>
      <c r="N81" s="111"/>
      <c r="O81" s="112">
        <f t="shared" si="8"/>
        <v>0</v>
      </c>
      <c r="P81" s="111"/>
      <c r="Q81" s="112">
        <f t="shared" si="9"/>
        <v>0</v>
      </c>
      <c r="R81" s="111"/>
      <c r="S81" s="112">
        <f t="shared" si="10"/>
        <v>0</v>
      </c>
      <c r="T81" s="111"/>
      <c r="U81" s="112">
        <f t="shared" si="11"/>
        <v>0</v>
      </c>
      <c r="V81" s="111"/>
      <c r="W81" s="112">
        <f t="shared" si="12"/>
        <v>0</v>
      </c>
      <c r="X81" s="111"/>
      <c r="Y81" s="112">
        <f t="shared" si="13"/>
        <v>0</v>
      </c>
      <c r="Z81" s="111"/>
      <c r="AA81" s="112">
        <f t="shared" si="14"/>
        <v>0</v>
      </c>
      <c r="AB81" s="111"/>
      <c r="AC81" s="112">
        <f t="shared" si="15"/>
        <v>0</v>
      </c>
      <c r="AD81" s="111"/>
      <c r="AE81" s="112">
        <f t="shared" si="16"/>
        <v>0</v>
      </c>
      <c r="AF81" s="111"/>
      <c r="AG81" s="112">
        <f t="shared" si="17"/>
        <v>0</v>
      </c>
      <c r="AH81" s="111"/>
      <c r="AI81" s="112">
        <f t="shared" si="18"/>
        <v>0</v>
      </c>
      <c r="AJ81" s="111"/>
      <c r="AK81" s="112">
        <f t="shared" si="19"/>
        <v>0</v>
      </c>
      <c r="AL81" s="111"/>
      <c r="AM81" s="112">
        <f t="shared" si="20"/>
        <v>0</v>
      </c>
      <c r="AN81" s="111"/>
      <c r="AO81" s="112">
        <f t="shared" si="21"/>
        <v>0</v>
      </c>
      <c r="AP81" s="111"/>
      <c r="AQ81" s="112">
        <f t="shared" si="22"/>
        <v>0</v>
      </c>
      <c r="AR81" s="111"/>
      <c r="AS81" s="112">
        <f t="shared" si="23"/>
        <v>0</v>
      </c>
      <c r="AT81" s="5">
        <f t="shared" si="24"/>
        <v>0</v>
      </c>
      <c r="AU81" s="105">
        <f t="shared" si="1"/>
        <v>0</v>
      </c>
      <c r="AV81" s="10">
        <f t="shared" si="25"/>
        <v>2</v>
      </c>
      <c r="AW81" s="5">
        <f t="shared" si="26"/>
        <v>0</v>
      </c>
      <c r="AX81" s="182" t="str">
        <f t="shared" si="2"/>
        <v/>
      </c>
      <c r="AY81" s="182" t="str">
        <f t="shared" si="3"/>
        <v/>
      </c>
      <c r="AZ81" s="183"/>
      <c r="BA81" s="150">
        <f t="shared" si="27"/>
        <v>0</v>
      </c>
      <c r="BB81" s="61">
        <f t="shared" si="28"/>
        <v>0</v>
      </c>
      <c r="BC81" s="131">
        <f t="shared" si="29"/>
        <v>0</v>
      </c>
      <c r="BD81" s="61">
        <f t="shared" si="30"/>
        <v>0</v>
      </c>
      <c r="BE81" s="131">
        <f t="shared" si="31"/>
        <v>0</v>
      </c>
      <c r="BF81" s="61">
        <f t="shared" si="32"/>
        <v>0</v>
      </c>
      <c r="BG81" s="131">
        <f t="shared" si="33"/>
        <v>0</v>
      </c>
      <c r="BH81" s="151">
        <f t="shared" si="34"/>
        <v>0</v>
      </c>
      <c r="BI81" s="83"/>
      <c r="BJ81" s="55"/>
      <c r="BK81" s="55"/>
      <c r="BL81" s="55"/>
      <c r="BM81" s="55"/>
      <c r="BN81" s="12"/>
    </row>
    <row r="82" spans="1:86" ht="12.75" customHeight="1" x14ac:dyDescent="0.2">
      <c r="A82" s="3"/>
      <c r="B82" s="5">
        <f t="shared" si="35"/>
        <v>24</v>
      </c>
      <c r="C82" s="220" t="s">
        <v>123</v>
      </c>
      <c r="D82" s="221" t="s">
        <v>123</v>
      </c>
      <c r="E82" s="13"/>
      <c r="F82" s="111"/>
      <c r="G82" s="112">
        <f t="shared" si="4"/>
        <v>0</v>
      </c>
      <c r="H82" s="111"/>
      <c r="I82" s="112">
        <f t="shared" si="5"/>
        <v>0</v>
      </c>
      <c r="J82" s="111"/>
      <c r="K82" s="112">
        <f t="shared" si="6"/>
        <v>0</v>
      </c>
      <c r="L82" s="111"/>
      <c r="M82" s="112">
        <f t="shared" si="7"/>
        <v>0</v>
      </c>
      <c r="N82" s="111"/>
      <c r="O82" s="112">
        <f t="shared" si="8"/>
        <v>0</v>
      </c>
      <c r="P82" s="111"/>
      <c r="Q82" s="112">
        <f t="shared" si="9"/>
        <v>0</v>
      </c>
      <c r="R82" s="111"/>
      <c r="S82" s="112">
        <f t="shared" si="10"/>
        <v>0</v>
      </c>
      <c r="T82" s="111"/>
      <c r="U82" s="112">
        <f t="shared" si="11"/>
        <v>0</v>
      </c>
      <c r="V82" s="111"/>
      <c r="W82" s="112">
        <f t="shared" si="12"/>
        <v>0</v>
      </c>
      <c r="X82" s="111"/>
      <c r="Y82" s="112">
        <f t="shared" si="13"/>
        <v>0</v>
      </c>
      <c r="Z82" s="111"/>
      <c r="AA82" s="112">
        <f t="shared" si="14"/>
        <v>0</v>
      </c>
      <c r="AB82" s="111"/>
      <c r="AC82" s="112">
        <f t="shared" si="15"/>
        <v>0</v>
      </c>
      <c r="AD82" s="111"/>
      <c r="AE82" s="112">
        <f t="shared" si="16"/>
        <v>0</v>
      </c>
      <c r="AF82" s="111"/>
      <c r="AG82" s="112">
        <f t="shared" si="17"/>
        <v>0</v>
      </c>
      <c r="AH82" s="111"/>
      <c r="AI82" s="112">
        <f t="shared" si="18"/>
        <v>0</v>
      </c>
      <c r="AJ82" s="111"/>
      <c r="AK82" s="112">
        <f t="shared" si="19"/>
        <v>0</v>
      </c>
      <c r="AL82" s="111"/>
      <c r="AM82" s="112">
        <f t="shared" si="20"/>
        <v>0</v>
      </c>
      <c r="AN82" s="111"/>
      <c r="AO82" s="112">
        <f t="shared" si="21"/>
        <v>0</v>
      </c>
      <c r="AP82" s="111"/>
      <c r="AQ82" s="112">
        <f t="shared" si="22"/>
        <v>0</v>
      </c>
      <c r="AR82" s="111"/>
      <c r="AS82" s="112">
        <f t="shared" si="23"/>
        <v>0</v>
      </c>
      <c r="AT82" s="5">
        <f t="shared" si="24"/>
        <v>0</v>
      </c>
      <c r="AU82" s="105">
        <f t="shared" si="1"/>
        <v>0</v>
      </c>
      <c r="AV82" s="10">
        <f t="shared" si="25"/>
        <v>2</v>
      </c>
      <c r="AW82" s="5">
        <f t="shared" si="26"/>
        <v>0</v>
      </c>
      <c r="AX82" s="182" t="str">
        <f t="shared" si="2"/>
        <v/>
      </c>
      <c r="AY82" s="182" t="str">
        <f t="shared" si="3"/>
        <v/>
      </c>
      <c r="AZ82" s="183"/>
      <c r="BA82" s="150">
        <f t="shared" si="27"/>
        <v>0</v>
      </c>
      <c r="BB82" s="61">
        <f t="shared" si="28"/>
        <v>0</v>
      </c>
      <c r="BC82" s="131">
        <f t="shared" si="29"/>
        <v>0</v>
      </c>
      <c r="BD82" s="61">
        <f t="shared" si="30"/>
        <v>0</v>
      </c>
      <c r="BE82" s="131">
        <f t="shared" si="31"/>
        <v>0</v>
      </c>
      <c r="BF82" s="61">
        <f t="shared" si="32"/>
        <v>0</v>
      </c>
      <c r="BG82" s="131">
        <f t="shared" si="33"/>
        <v>0</v>
      </c>
      <c r="BH82" s="151">
        <f t="shared" si="34"/>
        <v>0</v>
      </c>
      <c r="BI82" s="83"/>
      <c r="BJ82" s="55"/>
      <c r="BK82" s="55"/>
      <c r="BL82" s="55"/>
      <c r="BM82" s="55"/>
      <c r="BN82" s="12"/>
    </row>
    <row r="83" spans="1:86" ht="12.75" customHeight="1" x14ac:dyDescent="0.2">
      <c r="A83" s="3"/>
      <c r="B83" s="5">
        <f t="shared" si="35"/>
        <v>25</v>
      </c>
      <c r="C83" s="220" t="s">
        <v>124</v>
      </c>
      <c r="D83" s="221" t="s">
        <v>124</v>
      </c>
      <c r="E83" s="13"/>
      <c r="F83" s="111"/>
      <c r="G83" s="112">
        <f t="shared" si="4"/>
        <v>0</v>
      </c>
      <c r="H83" s="111"/>
      <c r="I83" s="112">
        <f t="shared" si="5"/>
        <v>0</v>
      </c>
      <c r="J83" s="111"/>
      <c r="K83" s="112">
        <f t="shared" si="6"/>
        <v>0</v>
      </c>
      <c r="L83" s="111"/>
      <c r="M83" s="112">
        <f t="shared" si="7"/>
        <v>0</v>
      </c>
      <c r="N83" s="111"/>
      <c r="O83" s="112">
        <f t="shared" si="8"/>
        <v>0</v>
      </c>
      <c r="P83" s="111"/>
      <c r="Q83" s="112">
        <f t="shared" si="9"/>
        <v>0</v>
      </c>
      <c r="R83" s="111"/>
      <c r="S83" s="112">
        <f t="shared" si="10"/>
        <v>0</v>
      </c>
      <c r="T83" s="111"/>
      <c r="U83" s="112">
        <f t="shared" si="11"/>
        <v>0</v>
      </c>
      <c r="V83" s="111"/>
      <c r="W83" s="112">
        <f t="shared" si="12"/>
        <v>0</v>
      </c>
      <c r="X83" s="111"/>
      <c r="Y83" s="112">
        <f t="shared" si="13"/>
        <v>0</v>
      </c>
      <c r="Z83" s="111"/>
      <c r="AA83" s="112">
        <f t="shared" si="14"/>
        <v>0</v>
      </c>
      <c r="AB83" s="111"/>
      <c r="AC83" s="112">
        <f t="shared" si="15"/>
        <v>0</v>
      </c>
      <c r="AD83" s="111"/>
      <c r="AE83" s="112">
        <f t="shared" si="16"/>
        <v>0</v>
      </c>
      <c r="AF83" s="111"/>
      <c r="AG83" s="112">
        <f t="shared" si="17"/>
        <v>0</v>
      </c>
      <c r="AH83" s="111"/>
      <c r="AI83" s="112">
        <f t="shared" si="18"/>
        <v>0</v>
      </c>
      <c r="AJ83" s="111"/>
      <c r="AK83" s="112">
        <f t="shared" si="19"/>
        <v>0</v>
      </c>
      <c r="AL83" s="111"/>
      <c r="AM83" s="112">
        <f t="shared" si="20"/>
        <v>0</v>
      </c>
      <c r="AN83" s="111"/>
      <c r="AO83" s="112">
        <f t="shared" si="21"/>
        <v>0</v>
      </c>
      <c r="AP83" s="111"/>
      <c r="AQ83" s="112">
        <f t="shared" si="22"/>
        <v>0</v>
      </c>
      <c r="AR83" s="111"/>
      <c r="AS83" s="112">
        <f t="shared" si="23"/>
        <v>0</v>
      </c>
      <c r="AT83" s="5">
        <f t="shared" si="24"/>
        <v>0</v>
      </c>
      <c r="AU83" s="105">
        <f t="shared" si="1"/>
        <v>0</v>
      </c>
      <c r="AV83" s="10">
        <f t="shared" si="25"/>
        <v>2</v>
      </c>
      <c r="AW83" s="5">
        <f t="shared" si="26"/>
        <v>0</v>
      </c>
      <c r="AX83" s="182" t="str">
        <f t="shared" si="2"/>
        <v/>
      </c>
      <c r="AY83" s="182" t="str">
        <f t="shared" si="3"/>
        <v/>
      </c>
      <c r="AZ83" s="183"/>
      <c r="BA83" s="150">
        <f t="shared" si="27"/>
        <v>0</v>
      </c>
      <c r="BB83" s="61">
        <f t="shared" si="28"/>
        <v>0</v>
      </c>
      <c r="BC83" s="131">
        <f t="shared" si="29"/>
        <v>0</v>
      </c>
      <c r="BD83" s="61">
        <f t="shared" si="30"/>
        <v>0</v>
      </c>
      <c r="BE83" s="131">
        <f t="shared" si="31"/>
        <v>0</v>
      </c>
      <c r="BF83" s="61">
        <f t="shared" si="32"/>
        <v>0</v>
      </c>
      <c r="BG83" s="131">
        <f t="shared" si="33"/>
        <v>0</v>
      </c>
      <c r="BH83" s="151">
        <f t="shared" si="34"/>
        <v>0</v>
      </c>
      <c r="BI83" s="83"/>
      <c r="BJ83" s="55"/>
      <c r="BK83" s="55"/>
      <c r="BL83" s="55"/>
      <c r="BM83" s="55"/>
      <c r="BN83" s="12"/>
    </row>
    <row r="84" spans="1:86" ht="12.75" customHeight="1" x14ac:dyDescent="0.2">
      <c r="A84" s="3"/>
      <c r="B84" s="5">
        <f t="shared" si="35"/>
        <v>26</v>
      </c>
      <c r="C84" s="220" t="s">
        <v>125</v>
      </c>
      <c r="D84" s="221" t="s">
        <v>125</v>
      </c>
      <c r="E84" s="13"/>
      <c r="F84" s="111"/>
      <c r="G84" s="112">
        <f t="shared" si="4"/>
        <v>0</v>
      </c>
      <c r="H84" s="111"/>
      <c r="I84" s="112">
        <f t="shared" si="5"/>
        <v>0</v>
      </c>
      <c r="J84" s="111"/>
      <c r="K84" s="112">
        <f t="shared" si="6"/>
        <v>0</v>
      </c>
      <c r="L84" s="111"/>
      <c r="M84" s="112">
        <f t="shared" si="7"/>
        <v>0</v>
      </c>
      <c r="N84" s="111"/>
      <c r="O84" s="112">
        <f t="shared" si="8"/>
        <v>0</v>
      </c>
      <c r="P84" s="111"/>
      <c r="Q84" s="112">
        <f t="shared" si="9"/>
        <v>0</v>
      </c>
      <c r="R84" s="111"/>
      <c r="S84" s="112">
        <f t="shared" si="10"/>
        <v>0</v>
      </c>
      <c r="T84" s="111"/>
      <c r="U84" s="112">
        <f t="shared" si="11"/>
        <v>0</v>
      </c>
      <c r="V84" s="111"/>
      <c r="W84" s="112">
        <f t="shared" si="12"/>
        <v>0</v>
      </c>
      <c r="X84" s="111"/>
      <c r="Y84" s="112">
        <f t="shared" si="13"/>
        <v>0</v>
      </c>
      <c r="Z84" s="111"/>
      <c r="AA84" s="112">
        <f t="shared" si="14"/>
        <v>0</v>
      </c>
      <c r="AB84" s="111"/>
      <c r="AC84" s="112">
        <f t="shared" si="15"/>
        <v>0</v>
      </c>
      <c r="AD84" s="111"/>
      <c r="AE84" s="112">
        <f t="shared" si="16"/>
        <v>0</v>
      </c>
      <c r="AF84" s="111"/>
      <c r="AG84" s="112">
        <f t="shared" si="17"/>
        <v>0</v>
      </c>
      <c r="AH84" s="111"/>
      <c r="AI84" s="112">
        <f t="shared" si="18"/>
        <v>0</v>
      </c>
      <c r="AJ84" s="111"/>
      <c r="AK84" s="112">
        <f t="shared" si="19"/>
        <v>0</v>
      </c>
      <c r="AL84" s="111"/>
      <c r="AM84" s="112">
        <f t="shared" si="20"/>
        <v>0</v>
      </c>
      <c r="AN84" s="111"/>
      <c r="AO84" s="112">
        <f t="shared" si="21"/>
        <v>0</v>
      </c>
      <c r="AP84" s="111"/>
      <c r="AQ84" s="112">
        <f t="shared" si="22"/>
        <v>0</v>
      </c>
      <c r="AR84" s="111"/>
      <c r="AS84" s="112">
        <f t="shared" si="23"/>
        <v>0</v>
      </c>
      <c r="AT84" s="5">
        <f t="shared" si="24"/>
        <v>0</v>
      </c>
      <c r="AU84" s="105">
        <f t="shared" si="1"/>
        <v>0</v>
      </c>
      <c r="AV84" s="10">
        <f t="shared" si="25"/>
        <v>2</v>
      </c>
      <c r="AW84" s="5">
        <f t="shared" si="26"/>
        <v>0</v>
      </c>
      <c r="AX84" s="182" t="str">
        <f t="shared" si="2"/>
        <v/>
      </c>
      <c r="AY84" s="182" t="str">
        <f t="shared" si="3"/>
        <v/>
      </c>
      <c r="AZ84" s="183"/>
      <c r="BA84" s="150">
        <f t="shared" si="27"/>
        <v>0</v>
      </c>
      <c r="BB84" s="61">
        <f t="shared" si="28"/>
        <v>0</v>
      </c>
      <c r="BC84" s="131">
        <f t="shared" si="29"/>
        <v>0</v>
      </c>
      <c r="BD84" s="61">
        <f t="shared" si="30"/>
        <v>0</v>
      </c>
      <c r="BE84" s="131">
        <f t="shared" si="31"/>
        <v>0</v>
      </c>
      <c r="BF84" s="61">
        <f t="shared" si="32"/>
        <v>0</v>
      </c>
      <c r="BG84" s="131">
        <f t="shared" si="33"/>
        <v>0</v>
      </c>
      <c r="BH84" s="151">
        <f t="shared" si="34"/>
        <v>0</v>
      </c>
      <c r="BI84" s="83"/>
      <c r="BJ84" s="55"/>
      <c r="BK84" s="55"/>
      <c r="BL84" s="55"/>
      <c r="BM84" s="55"/>
      <c r="BN84" s="12"/>
      <c r="CG84" s="44">
        <f>AP17</f>
        <v>0</v>
      </c>
      <c r="CH84" s="169"/>
    </row>
    <row r="85" spans="1:86" ht="12.75" customHeight="1" x14ac:dyDescent="0.2">
      <c r="A85" s="3"/>
      <c r="B85" s="5">
        <f t="shared" si="35"/>
        <v>27</v>
      </c>
      <c r="C85" s="220" t="s">
        <v>126</v>
      </c>
      <c r="D85" s="221" t="s">
        <v>126</v>
      </c>
      <c r="E85" s="13"/>
      <c r="F85" s="111"/>
      <c r="G85" s="112">
        <f t="shared" si="4"/>
        <v>0</v>
      </c>
      <c r="H85" s="111"/>
      <c r="I85" s="112">
        <f t="shared" si="5"/>
        <v>0</v>
      </c>
      <c r="J85" s="111"/>
      <c r="K85" s="112">
        <f t="shared" si="6"/>
        <v>0</v>
      </c>
      <c r="L85" s="111"/>
      <c r="M85" s="112">
        <f t="shared" si="7"/>
        <v>0</v>
      </c>
      <c r="N85" s="111"/>
      <c r="O85" s="112">
        <f t="shared" si="8"/>
        <v>0</v>
      </c>
      <c r="P85" s="111"/>
      <c r="Q85" s="112">
        <f t="shared" si="9"/>
        <v>0</v>
      </c>
      <c r="R85" s="111"/>
      <c r="S85" s="112">
        <f t="shared" si="10"/>
        <v>0</v>
      </c>
      <c r="T85" s="111"/>
      <c r="U85" s="112">
        <f t="shared" si="11"/>
        <v>0</v>
      </c>
      <c r="V85" s="111"/>
      <c r="W85" s="112">
        <f t="shared" si="12"/>
        <v>0</v>
      </c>
      <c r="X85" s="111"/>
      <c r="Y85" s="112">
        <f t="shared" si="13"/>
        <v>0</v>
      </c>
      <c r="Z85" s="111"/>
      <c r="AA85" s="112">
        <f t="shared" si="14"/>
        <v>0</v>
      </c>
      <c r="AB85" s="111"/>
      <c r="AC85" s="112">
        <f t="shared" si="15"/>
        <v>0</v>
      </c>
      <c r="AD85" s="111"/>
      <c r="AE85" s="112">
        <f t="shared" si="16"/>
        <v>0</v>
      </c>
      <c r="AF85" s="111"/>
      <c r="AG85" s="112">
        <f t="shared" si="17"/>
        <v>0</v>
      </c>
      <c r="AH85" s="111"/>
      <c r="AI85" s="112">
        <f t="shared" si="18"/>
        <v>0</v>
      </c>
      <c r="AJ85" s="111"/>
      <c r="AK85" s="112">
        <f t="shared" si="19"/>
        <v>0</v>
      </c>
      <c r="AL85" s="111"/>
      <c r="AM85" s="112">
        <f t="shared" si="20"/>
        <v>0</v>
      </c>
      <c r="AN85" s="111"/>
      <c r="AO85" s="112">
        <f t="shared" si="21"/>
        <v>0</v>
      </c>
      <c r="AP85" s="111"/>
      <c r="AQ85" s="112">
        <f t="shared" si="22"/>
        <v>0</v>
      </c>
      <c r="AR85" s="111"/>
      <c r="AS85" s="112">
        <f t="shared" si="23"/>
        <v>0</v>
      </c>
      <c r="AT85" s="5">
        <f t="shared" si="24"/>
        <v>0</v>
      </c>
      <c r="AU85" s="105">
        <f t="shared" si="1"/>
        <v>0</v>
      </c>
      <c r="AV85" s="10">
        <f t="shared" si="25"/>
        <v>2</v>
      </c>
      <c r="AW85" s="5">
        <f t="shared" si="26"/>
        <v>0</v>
      </c>
      <c r="AX85" s="182" t="str">
        <f t="shared" si="2"/>
        <v/>
      </c>
      <c r="AY85" s="182" t="str">
        <f t="shared" si="3"/>
        <v/>
      </c>
      <c r="AZ85" s="183"/>
      <c r="BA85" s="150">
        <f t="shared" si="27"/>
        <v>0</v>
      </c>
      <c r="BB85" s="61">
        <f t="shared" si="28"/>
        <v>0</v>
      </c>
      <c r="BC85" s="131">
        <f t="shared" si="29"/>
        <v>0</v>
      </c>
      <c r="BD85" s="61">
        <f t="shared" si="30"/>
        <v>0</v>
      </c>
      <c r="BE85" s="131">
        <f t="shared" si="31"/>
        <v>0</v>
      </c>
      <c r="BF85" s="61">
        <f t="shared" si="32"/>
        <v>0</v>
      </c>
      <c r="BG85" s="131">
        <f t="shared" si="33"/>
        <v>0</v>
      </c>
      <c r="BH85" s="151">
        <f t="shared" si="34"/>
        <v>0</v>
      </c>
      <c r="BI85" s="83"/>
      <c r="BJ85" s="55"/>
      <c r="BK85" s="55"/>
      <c r="BL85" s="55"/>
      <c r="BM85" s="55"/>
      <c r="BN85" s="12"/>
      <c r="CG85" s="44">
        <f>AP18</f>
        <v>0</v>
      </c>
      <c r="CH85" s="169"/>
    </row>
    <row r="86" spans="1:86" ht="12.75" customHeight="1" x14ac:dyDescent="0.2">
      <c r="A86" s="3"/>
      <c r="B86" s="5">
        <f t="shared" si="35"/>
        <v>28</v>
      </c>
      <c r="C86" s="220" t="s">
        <v>127</v>
      </c>
      <c r="D86" s="221" t="s">
        <v>127</v>
      </c>
      <c r="E86" s="13"/>
      <c r="F86" s="111"/>
      <c r="G86" s="112">
        <f t="shared" si="4"/>
        <v>0</v>
      </c>
      <c r="H86" s="111"/>
      <c r="I86" s="112">
        <f t="shared" si="5"/>
        <v>0</v>
      </c>
      <c r="J86" s="111"/>
      <c r="K86" s="112">
        <f t="shared" si="6"/>
        <v>0</v>
      </c>
      <c r="L86" s="111"/>
      <c r="M86" s="112">
        <f t="shared" si="7"/>
        <v>0</v>
      </c>
      <c r="N86" s="111"/>
      <c r="O86" s="112">
        <f t="shared" si="8"/>
        <v>0</v>
      </c>
      <c r="P86" s="111"/>
      <c r="Q86" s="112">
        <f t="shared" si="9"/>
        <v>0</v>
      </c>
      <c r="R86" s="111"/>
      <c r="S86" s="112">
        <f t="shared" si="10"/>
        <v>0</v>
      </c>
      <c r="T86" s="111"/>
      <c r="U86" s="112">
        <f t="shared" si="11"/>
        <v>0</v>
      </c>
      <c r="V86" s="111"/>
      <c r="W86" s="112">
        <f t="shared" si="12"/>
        <v>0</v>
      </c>
      <c r="X86" s="111"/>
      <c r="Y86" s="112">
        <f t="shared" si="13"/>
        <v>0</v>
      </c>
      <c r="Z86" s="111"/>
      <c r="AA86" s="112">
        <f t="shared" si="14"/>
        <v>0</v>
      </c>
      <c r="AB86" s="111"/>
      <c r="AC86" s="112">
        <f t="shared" si="15"/>
        <v>0</v>
      </c>
      <c r="AD86" s="111"/>
      <c r="AE86" s="112">
        <f t="shared" si="16"/>
        <v>0</v>
      </c>
      <c r="AF86" s="111"/>
      <c r="AG86" s="112">
        <f t="shared" si="17"/>
        <v>0</v>
      </c>
      <c r="AH86" s="111"/>
      <c r="AI86" s="112">
        <f t="shared" si="18"/>
        <v>0</v>
      </c>
      <c r="AJ86" s="111"/>
      <c r="AK86" s="112">
        <f t="shared" si="19"/>
        <v>0</v>
      </c>
      <c r="AL86" s="111"/>
      <c r="AM86" s="112">
        <f t="shared" si="20"/>
        <v>0</v>
      </c>
      <c r="AN86" s="111"/>
      <c r="AO86" s="112">
        <f t="shared" si="21"/>
        <v>0</v>
      </c>
      <c r="AP86" s="111"/>
      <c r="AQ86" s="112">
        <f t="shared" si="22"/>
        <v>0</v>
      </c>
      <c r="AR86" s="111"/>
      <c r="AS86" s="112">
        <f t="shared" si="23"/>
        <v>0</v>
      </c>
      <c r="AT86" s="5">
        <f t="shared" si="24"/>
        <v>0</v>
      </c>
      <c r="AU86" s="105">
        <f t="shared" si="1"/>
        <v>0</v>
      </c>
      <c r="AV86" s="10">
        <f t="shared" si="25"/>
        <v>2</v>
      </c>
      <c r="AW86" s="5">
        <f t="shared" si="26"/>
        <v>0</v>
      </c>
      <c r="AX86" s="182" t="str">
        <f t="shared" si="2"/>
        <v/>
      </c>
      <c r="AY86" s="182" t="str">
        <f t="shared" si="3"/>
        <v/>
      </c>
      <c r="AZ86" s="183"/>
      <c r="BA86" s="150">
        <f t="shared" si="27"/>
        <v>0</v>
      </c>
      <c r="BB86" s="61">
        <f t="shared" si="28"/>
        <v>0</v>
      </c>
      <c r="BC86" s="131">
        <f t="shared" si="29"/>
        <v>0</v>
      </c>
      <c r="BD86" s="61">
        <f t="shared" si="30"/>
        <v>0</v>
      </c>
      <c r="BE86" s="131">
        <f t="shared" si="31"/>
        <v>0</v>
      </c>
      <c r="BF86" s="61">
        <f t="shared" si="32"/>
        <v>0</v>
      </c>
      <c r="BG86" s="131">
        <f t="shared" si="33"/>
        <v>0</v>
      </c>
      <c r="BH86" s="151">
        <f t="shared" si="34"/>
        <v>0</v>
      </c>
      <c r="BI86" s="83"/>
      <c r="BJ86" s="55"/>
      <c r="BK86" s="55"/>
      <c r="BL86" s="55"/>
      <c r="BM86" s="55"/>
      <c r="BN86" s="12"/>
      <c r="CG86" s="44">
        <f>AP31</f>
        <v>0</v>
      </c>
      <c r="CH86" s="169"/>
    </row>
    <row r="87" spans="1:86" ht="12.75" customHeight="1" x14ac:dyDescent="0.2">
      <c r="A87" s="3"/>
      <c r="B87" s="5">
        <f t="shared" si="35"/>
        <v>29</v>
      </c>
      <c r="C87" s="220" t="s">
        <v>128</v>
      </c>
      <c r="D87" s="221" t="s">
        <v>128</v>
      </c>
      <c r="E87" s="13"/>
      <c r="F87" s="111"/>
      <c r="G87" s="112">
        <f t="shared" si="4"/>
        <v>0</v>
      </c>
      <c r="H87" s="111"/>
      <c r="I87" s="112">
        <f t="shared" si="5"/>
        <v>0</v>
      </c>
      <c r="J87" s="111"/>
      <c r="K87" s="112">
        <f t="shared" si="6"/>
        <v>0</v>
      </c>
      <c r="L87" s="111"/>
      <c r="M87" s="112">
        <f t="shared" si="7"/>
        <v>0</v>
      </c>
      <c r="N87" s="111"/>
      <c r="O87" s="112">
        <f t="shared" si="8"/>
        <v>0</v>
      </c>
      <c r="P87" s="111"/>
      <c r="Q87" s="112">
        <f t="shared" si="9"/>
        <v>0</v>
      </c>
      <c r="R87" s="111"/>
      <c r="S87" s="112">
        <f t="shared" si="10"/>
        <v>0</v>
      </c>
      <c r="T87" s="111"/>
      <c r="U87" s="112">
        <f t="shared" si="11"/>
        <v>0</v>
      </c>
      <c r="V87" s="111"/>
      <c r="W87" s="112">
        <f t="shared" si="12"/>
        <v>0</v>
      </c>
      <c r="X87" s="111"/>
      <c r="Y87" s="112">
        <f t="shared" si="13"/>
        <v>0</v>
      </c>
      <c r="Z87" s="111"/>
      <c r="AA87" s="112">
        <f t="shared" si="14"/>
        <v>0</v>
      </c>
      <c r="AB87" s="111"/>
      <c r="AC87" s="112">
        <f t="shared" si="15"/>
        <v>0</v>
      </c>
      <c r="AD87" s="111"/>
      <c r="AE87" s="112">
        <f t="shared" si="16"/>
        <v>0</v>
      </c>
      <c r="AF87" s="111"/>
      <c r="AG87" s="112">
        <f t="shared" si="17"/>
        <v>0</v>
      </c>
      <c r="AH87" s="111"/>
      <c r="AI87" s="112">
        <f t="shared" si="18"/>
        <v>0</v>
      </c>
      <c r="AJ87" s="111"/>
      <c r="AK87" s="112">
        <f t="shared" si="19"/>
        <v>0</v>
      </c>
      <c r="AL87" s="111"/>
      <c r="AM87" s="112">
        <f t="shared" si="20"/>
        <v>0</v>
      </c>
      <c r="AN87" s="111"/>
      <c r="AO87" s="112">
        <f t="shared" si="21"/>
        <v>0</v>
      </c>
      <c r="AP87" s="111"/>
      <c r="AQ87" s="112">
        <f t="shared" si="22"/>
        <v>0</v>
      </c>
      <c r="AR87" s="111"/>
      <c r="AS87" s="112">
        <f t="shared" si="23"/>
        <v>0</v>
      </c>
      <c r="AT87" s="5">
        <f t="shared" si="24"/>
        <v>0</v>
      </c>
      <c r="AU87" s="105">
        <f t="shared" si="1"/>
        <v>0</v>
      </c>
      <c r="AV87" s="10">
        <f t="shared" si="25"/>
        <v>2</v>
      </c>
      <c r="AW87" s="5">
        <f t="shared" si="26"/>
        <v>0</v>
      </c>
      <c r="AX87" s="182" t="str">
        <f t="shared" si="2"/>
        <v/>
      </c>
      <c r="AY87" s="182" t="str">
        <f t="shared" si="3"/>
        <v/>
      </c>
      <c r="AZ87" s="183"/>
      <c r="BA87" s="150">
        <f t="shared" si="27"/>
        <v>0</v>
      </c>
      <c r="BB87" s="61">
        <f t="shared" si="28"/>
        <v>0</v>
      </c>
      <c r="BC87" s="131">
        <f t="shared" si="29"/>
        <v>0</v>
      </c>
      <c r="BD87" s="61">
        <f t="shared" si="30"/>
        <v>0</v>
      </c>
      <c r="BE87" s="131">
        <f t="shared" si="31"/>
        <v>0</v>
      </c>
      <c r="BF87" s="61">
        <f t="shared" si="32"/>
        <v>0</v>
      </c>
      <c r="BG87" s="131">
        <f t="shared" si="33"/>
        <v>0</v>
      </c>
      <c r="BH87" s="151">
        <f t="shared" si="34"/>
        <v>0</v>
      </c>
      <c r="BI87" s="83"/>
      <c r="BJ87" s="55"/>
      <c r="BK87" s="55"/>
      <c r="BL87" s="55"/>
      <c r="BM87" s="55"/>
      <c r="BN87" s="12"/>
      <c r="CG87" s="44">
        <f>AP27</f>
        <v>0</v>
      </c>
      <c r="CH87" s="169"/>
    </row>
    <row r="88" spans="1:86" ht="12.75" customHeight="1" x14ac:dyDescent="0.2">
      <c r="A88" s="3"/>
      <c r="B88" s="5">
        <f t="shared" si="35"/>
        <v>30</v>
      </c>
      <c r="C88" s="220" t="s">
        <v>129</v>
      </c>
      <c r="D88" s="221" t="s">
        <v>129</v>
      </c>
      <c r="E88" s="13"/>
      <c r="F88" s="111"/>
      <c r="G88" s="112">
        <f t="shared" si="4"/>
        <v>0</v>
      </c>
      <c r="H88" s="111"/>
      <c r="I88" s="112">
        <f t="shared" si="5"/>
        <v>0</v>
      </c>
      <c r="J88" s="111"/>
      <c r="K88" s="112">
        <f t="shared" si="6"/>
        <v>0</v>
      </c>
      <c r="L88" s="111"/>
      <c r="M88" s="112">
        <f t="shared" si="7"/>
        <v>0</v>
      </c>
      <c r="N88" s="111"/>
      <c r="O88" s="112">
        <f t="shared" si="8"/>
        <v>0</v>
      </c>
      <c r="P88" s="111"/>
      <c r="Q88" s="112">
        <f t="shared" si="9"/>
        <v>0</v>
      </c>
      <c r="R88" s="111"/>
      <c r="S88" s="112">
        <f t="shared" si="10"/>
        <v>0</v>
      </c>
      <c r="T88" s="111"/>
      <c r="U88" s="112">
        <f t="shared" si="11"/>
        <v>0</v>
      </c>
      <c r="V88" s="111"/>
      <c r="W88" s="112">
        <f t="shared" si="12"/>
        <v>0</v>
      </c>
      <c r="X88" s="111"/>
      <c r="Y88" s="112">
        <f t="shared" si="13"/>
        <v>0</v>
      </c>
      <c r="Z88" s="111"/>
      <c r="AA88" s="112">
        <f t="shared" si="14"/>
        <v>0</v>
      </c>
      <c r="AB88" s="111"/>
      <c r="AC88" s="112">
        <f t="shared" si="15"/>
        <v>0</v>
      </c>
      <c r="AD88" s="111"/>
      <c r="AE88" s="112">
        <f t="shared" si="16"/>
        <v>0</v>
      </c>
      <c r="AF88" s="111"/>
      <c r="AG88" s="112">
        <f t="shared" si="17"/>
        <v>0</v>
      </c>
      <c r="AH88" s="111"/>
      <c r="AI88" s="112">
        <f t="shared" si="18"/>
        <v>0</v>
      </c>
      <c r="AJ88" s="111"/>
      <c r="AK88" s="112">
        <f t="shared" si="19"/>
        <v>0</v>
      </c>
      <c r="AL88" s="111"/>
      <c r="AM88" s="112">
        <f t="shared" si="20"/>
        <v>0</v>
      </c>
      <c r="AN88" s="111"/>
      <c r="AO88" s="112">
        <f t="shared" si="21"/>
        <v>0</v>
      </c>
      <c r="AP88" s="111"/>
      <c r="AQ88" s="112">
        <f t="shared" si="22"/>
        <v>0</v>
      </c>
      <c r="AR88" s="111"/>
      <c r="AS88" s="112">
        <f t="shared" si="23"/>
        <v>0</v>
      </c>
      <c r="AT88" s="5">
        <f t="shared" si="24"/>
        <v>0</v>
      </c>
      <c r="AU88" s="105">
        <f t="shared" si="1"/>
        <v>0</v>
      </c>
      <c r="AV88" s="10">
        <f t="shared" si="25"/>
        <v>2</v>
      </c>
      <c r="AW88" s="5">
        <f t="shared" si="26"/>
        <v>0</v>
      </c>
      <c r="AX88" s="182" t="str">
        <f t="shared" si="2"/>
        <v/>
      </c>
      <c r="AY88" s="182" t="str">
        <f t="shared" si="3"/>
        <v/>
      </c>
      <c r="AZ88" s="183"/>
      <c r="BA88" s="150">
        <f t="shared" si="27"/>
        <v>0</v>
      </c>
      <c r="BB88" s="61">
        <f t="shared" si="28"/>
        <v>0</v>
      </c>
      <c r="BC88" s="131">
        <f t="shared" si="29"/>
        <v>0</v>
      </c>
      <c r="BD88" s="61">
        <f t="shared" si="30"/>
        <v>0</v>
      </c>
      <c r="BE88" s="131">
        <f t="shared" si="31"/>
        <v>0</v>
      </c>
      <c r="BF88" s="61">
        <f t="shared" si="32"/>
        <v>0</v>
      </c>
      <c r="BG88" s="131">
        <f t="shared" si="33"/>
        <v>0</v>
      </c>
      <c r="BH88" s="151">
        <f t="shared" si="34"/>
        <v>0</v>
      </c>
      <c r="BI88" s="83"/>
      <c r="BJ88" s="55"/>
      <c r="BK88" s="55"/>
      <c r="BL88" s="55"/>
      <c r="BM88" s="55"/>
      <c r="BN88" s="12"/>
      <c r="CG88" s="44">
        <f>AP30</f>
        <v>0</v>
      </c>
      <c r="CH88" s="169"/>
    </row>
    <row r="89" spans="1:86" ht="12.75" customHeight="1" x14ac:dyDescent="0.2">
      <c r="A89" s="3"/>
      <c r="B89" s="5">
        <f t="shared" si="35"/>
        <v>31</v>
      </c>
      <c r="C89" s="220" t="s">
        <v>130</v>
      </c>
      <c r="D89" s="221" t="s">
        <v>130</v>
      </c>
      <c r="E89" s="13"/>
      <c r="F89" s="111"/>
      <c r="G89" s="112">
        <f t="shared" si="4"/>
        <v>0</v>
      </c>
      <c r="H89" s="111"/>
      <c r="I89" s="112">
        <f t="shared" si="5"/>
        <v>0</v>
      </c>
      <c r="J89" s="111"/>
      <c r="K89" s="112">
        <f t="shared" si="6"/>
        <v>0</v>
      </c>
      <c r="L89" s="111"/>
      <c r="M89" s="112">
        <f t="shared" si="7"/>
        <v>0</v>
      </c>
      <c r="N89" s="111"/>
      <c r="O89" s="112">
        <f t="shared" si="8"/>
        <v>0</v>
      </c>
      <c r="P89" s="111"/>
      <c r="Q89" s="112">
        <f t="shared" si="9"/>
        <v>0</v>
      </c>
      <c r="R89" s="111"/>
      <c r="S89" s="112">
        <f t="shared" si="10"/>
        <v>0</v>
      </c>
      <c r="T89" s="111"/>
      <c r="U89" s="112">
        <f t="shared" si="11"/>
        <v>0</v>
      </c>
      <c r="V89" s="111"/>
      <c r="W89" s="112">
        <f t="shared" si="12"/>
        <v>0</v>
      </c>
      <c r="X89" s="111"/>
      <c r="Y89" s="112">
        <f t="shared" si="13"/>
        <v>0</v>
      </c>
      <c r="Z89" s="111"/>
      <c r="AA89" s="112">
        <f t="shared" si="14"/>
        <v>0</v>
      </c>
      <c r="AB89" s="111"/>
      <c r="AC89" s="112">
        <f t="shared" si="15"/>
        <v>0</v>
      </c>
      <c r="AD89" s="111"/>
      <c r="AE89" s="112">
        <f t="shared" si="16"/>
        <v>0</v>
      </c>
      <c r="AF89" s="111"/>
      <c r="AG89" s="112">
        <f t="shared" si="17"/>
        <v>0</v>
      </c>
      <c r="AH89" s="111"/>
      <c r="AI89" s="112">
        <f t="shared" si="18"/>
        <v>0</v>
      </c>
      <c r="AJ89" s="111"/>
      <c r="AK89" s="112">
        <f t="shared" si="19"/>
        <v>0</v>
      </c>
      <c r="AL89" s="111"/>
      <c r="AM89" s="112">
        <f t="shared" si="20"/>
        <v>0</v>
      </c>
      <c r="AN89" s="111"/>
      <c r="AO89" s="112">
        <f t="shared" si="21"/>
        <v>0</v>
      </c>
      <c r="AP89" s="111"/>
      <c r="AQ89" s="112">
        <f t="shared" si="22"/>
        <v>0</v>
      </c>
      <c r="AR89" s="111"/>
      <c r="AS89" s="112">
        <f t="shared" si="23"/>
        <v>0</v>
      </c>
      <c r="AT89" s="5">
        <f t="shared" si="24"/>
        <v>0</v>
      </c>
      <c r="AU89" s="105">
        <f t="shared" si="1"/>
        <v>0</v>
      </c>
      <c r="AV89" s="10">
        <f t="shared" si="25"/>
        <v>2</v>
      </c>
      <c r="AW89" s="5">
        <f t="shared" si="26"/>
        <v>0</v>
      </c>
      <c r="AX89" s="182" t="str">
        <f t="shared" si="2"/>
        <v/>
      </c>
      <c r="AY89" s="182" t="str">
        <f t="shared" si="3"/>
        <v/>
      </c>
      <c r="AZ89" s="183"/>
      <c r="BA89" s="150">
        <f t="shared" si="27"/>
        <v>0</v>
      </c>
      <c r="BB89" s="61">
        <f t="shared" si="28"/>
        <v>0</v>
      </c>
      <c r="BC89" s="131">
        <f t="shared" si="29"/>
        <v>0</v>
      </c>
      <c r="BD89" s="61">
        <f t="shared" si="30"/>
        <v>0</v>
      </c>
      <c r="BE89" s="131">
        <f t="shared" si="31"/>
        <v>0</v>
      </c>
      <c r="BF89" s="61">
        <f t="shared" si="32"/>
        <v>0</v>
      </c>
      <c r="BG89" s="131">
        <f t="shared" si="33"/>
        <v>0</v>
      </c>
      <c r="BH89" s="151">
        <f t="shared" si="34"/>
        <v>0</v>
      </c>
      <c r="BI89" s="83"/>
      <c r="BJ89" s="55"/>
      <c r="BK89" s="55"/>
      <c r="BL89" s="55"/>
      <c r="BM89" s="55"/>
      <c r="BN89" s="12"/>
      <c r="CG89" s="44">
        <f>AP33</f>
        <v>0</v>
      </c>
      <c r="CH89" s="169"/>
    </row>
    <row r="90" spans="1:86" ht="12.75" customHeight="1" x14ac:dyDescent="0.2">
      <c r="A90" s="3"/>
      <c r="B90" s="5">
        <f t="shared" si="35"/>
        <v>32</v>
      </c>
      <c r="C90" s="220" t="s">
        <v>131</v>
      </c>
      <c r="D90" s="221" t="s">
        <v>131</v>
      </c>
      <c r="E90" s="13"/>
      <c r="F90" s="111"/>
      <c r="G90" s="112">
        <f t="shared" si="4"/>
        <v>0</v>
      </c>
      <c r="H90" s="111"/>
      <c r="I90" s="112">
        <f t="shared" si="5"/>
        <v>0</v>
      </c>
      <c r="J90" s="111"/>
      <c r="K90" s="112">
        <f t="shared" si="6"/>
        <v>0</v>
      </c>
      <c r="L90" s="111"/>
      <c r="M90" s="112">
        <f t="shared" si="7"/>
        <v>0</v>
      </c>
      <c r="N90" s="111"/>
      <c r="O90" s="112">
        <f t="shared" si="8"/>
        <v>0</v>
      </c>
      <c r="P90" s="111"/>
      <c r="Q90" s="112">
        <f t="shared" si="9"/>
        <v>0</v>
      </c>
      <c r="R90" s="111"/>
      <c r="S90" s="112">
        <f t="shared" si="10"/>
        <v>0</v>
      </c>
      <c r="T90" s="111"/>
      <c r="U90" s="112">
        <f t="shared" si="11"/>
        <v>0</v>
      </c>
      <c r="V90" s="111"/>
      <c r="W90" s="112">
        <f t="shared" si="12"/>
        <v>0</v>
      </c>
      <c r="X90" s="111"/>
      <c r="Y90" s="112">
        <f t="shared" si="13"/>
        <v>0</v>
      </c>
      <c r="Z90" s="111"/>
      <c r="AA90" s="112">
        <f t="shared" si="14"/>
        <v>0</v>
      </c>
      <c r="AB90" s="111"/>
      <c r="AC90" s="112">
        <f t="shared" si="15"/>
        <v>0</v>
      </c>
      <c r="AD90" s="111"/>
      <c r="AE90" s="112">
        <f t="shared" si="16"/>
        <v>0</v>
      </c>
      <c r="AF90" s="111"/>
      <c r="AG90" s="112">
        <f t="shared" si="17"/>
        <v>0</v>
      </c>
      <c r="AH90" s="111"/>
      <c r="AI90" s="112">
        <f t="shared" si="18"/>
        <v>0</v>
      </c>
      <c r="AJ90" s="111"/>
      <c r="AK90" s="112">
        <f t="shared" si="19"/>
        <v>0</v>
      </c>
      <c r="AL90" s="111"/>
      <c r="AM90" s="112">
        <f t="shared" si="20"/>
        <v>0</v>
      </c>
      <c r="AN90" s="111"/>
      <c r="AO90" s="112">
        <f t="shared" si="21"/>
        <v>0</v>
      </c>
      <c r="AP90" s="111"/>
      <c r="AQ90" s="112">
        <f t="shared" si="22"/>
        <v>0</v>
      </c>
      <c r="AR90" s="111"/>
      <c r="AS90" s="112">
        <f t="shared" si="23"/>
        <v>0</v>
      </c>
      <c r="AT90" s="5">
        <f t="shared" si="24"/>
        <v>0</v>
      </c>
      <c r="AU90" s="105">
        <f t="shared" si="1"/>
        <v>0</v>
      </c>
      <c r="AV90" s="10">
        <f t="shared" si="25"/>
        <v>2</v>
      </c>
      <c r="AW90" s="5">
        <f t="shared" si="26"/>
        <v>0</v>
      </c>
      <c r="AX90" s="182" t="str">
        <f t="shared" si="2"/>
        <v/>
      </c>
      <c r="AY90" s="182" t="str">
        <f t="shared" si="3"/>
        <v/>
      </c>
      <c r="AZ90" s="183"/>
      <c r="BA90" s="150">
        <f t="shared" si="27"/>
        <v>0</v>
      </c>
      <c r="BB90" s="61">
        <f t="shared" si="28"/>
        <v>0</v>
      </c>
      <c r="BC90" s="131">
        <f t="shared" si="29"/>
        <v>0</v>
      </c>
      <c r="BD90" s="61">
        <f t="shared" si="30"/>
        <v>0</v>
      </c>
      <c r="BE90" s="131">
        <f t="shared" si="31"/>
        <v>0</v>
      </c>
      <c r="BF90" s="61">
        <f t="shared" si="32"/>
        <v>0</v>
      </c>
      <c r="BG90" s="131">
        <f t="shared" si="33"/>
        <v>0</v>
      </c>
      <c r="BH90" s="151">
        <f t="shared" si="34"/>
        <v>0</v>
      </c>
      <c r="BI90" s="83"/>
      <c r="BJ90" s="55"/>
      <c r="BK90" s="55"/>
      <c r="BL90" s="55"/>
      <c r="BM90" s="55"/>
      <c r="BN90" s="12"/>
      <c r="CG90" s="44">
        <f>AP34</f>
        <v>0</v>
      </c>
      <c r="CH90" s="169"/>
    </row>
    <row r="91" spans="1:86" ht="12.75" customHeight="1" x14ac:dyDescent="0.2">
      <c r="A91" s="3"/>
      <c r="B91" s="5">
        <f t="shared" si="35"/>
        <v>33</v>
      </c>
      <c r="C91" s="220" t="s">
        <v>132</v>
      </c>
      <c r="D91" s="221" t="s">
        <v>132</v>
      </c>
      <c r="E91" s="13"/>
      <c r="F91" s="111"/>
      <c r="G91" s="112">
        <f t="shared" si="4"/>
        <v>0</v>
      </c>
      <c r="H91" s="111"/>
      <c r="I91" s="112">
        <f t="shared" si="5"/>
        <v>0</v>
      </c>
      <c r="J91" s="111"/>
      <c r="K91" s="112">
        <f t="shared" si="6"/>
        <v>0</v>
      </c>
      <c r="L91" s="111"/>
      <c r="M91" s="112">
        <f t="shared" si="7"/>
        <v>0</v>
      </c>
      <c r="N91" s="111"/>
      <c r="O91" s="112">
        <f t="shared" si="8"/>
        <v>0</v>
      </c>
      <c r="P91" s="111"/>
      <c r="Q91" s="112">
        <f t="shared" si="9"/>
        <v>0</v>
      </c>
      <c r="R91" s="111"/>
      <c r="S91" s="112">
        <f t="shared" si="10"/>
        <v>0</v>
      </c>
      <c r="T91" s="111"/>
      <c r="U91" s="112">
        <f t="shared" si="11"/>
        <v>0</v>
      </c>
      <c r="V91" s="111"/>
      <c r="W91" s="112">
        <f t="shared" si="12"/>
        <v>0</v>
      </c>
      <c r="X91" s="111"/>
      <c r="Y91" s="112">
        <f t="shared" si="13"/>
        <v>0</v>
      </c>
      <c r="Z91" s="111"/>
      <c r="AA91" s="112">
        <f t="shared" si="14"/>
        <v>0</v>
      </c>
      <c r="AB91" s="111"/>
      <c r="AC91" s="112">
        <f t="shared" si="15"/>
        <v>0</v>
      </c>
      <c r="AD91" s="111"/>
      <c r="AE91" s="112">
        <f t="shared" si="16"/>
        <v>0</v>
      </c>
      <c r="AF91" s="111"/>
      <c r="AG91" s="112">
        <f t="shared" si="17"/>
        <v>0</v>
      </c>
      <c r="AH91" s="111"/>
      <c r="AI91" s="112">
        <f t="shared" si="18"/>
        <v>0</v>
      </c>
      <c r="AJ91" s="111"/>
      <c r="AK91" s="112">
        <f t="shared" si="19"/>
        <v>0</v>
      </c>
      <c r="AL91" s="111"/>
      <c r="AM91" s="112">
        <f t="shared" si="20"/>
        <v>0</v>
      </c>
      <c r="AN91" s="111"/>
      <c r="AO91" s="112">
        <f t="shared" si="21"/>
        <v>0</v>
      </c>
      <c r="AP91" s="111"/>
      <c r="AQ91" s="112">
        <f t="shared" si="22"/>
        <v>0</v>
      </c>
      <c r="AR91" s="111"/>
      <c r="AS91" s="112">
        <f t="shared" si="23"/>
        <v>0</v>
      </c>
      <c r="AT91" s="5">
        <f t="shared" si="24"/>
        <v>0</v>
      </c>
      <c r="AU91" s="105">
        <f t="shared" si="1"/>
        <v>0</v>
      </c>
      <c r="AV91" s="10">
        <f t="shared" si="25"/>
        <v>2</v>
      </c>
      <c r="AW91" s="5">
        <f t="shared" si="26"/>
        <v>0</v>
      </c>
      <c r="AX91" s="182" t="str">
        <f t="shared" si="2"/>
        <v/>
      </c>
      <c r="AY91" s="182" t="str">
        <f t="shared" si="3"/>
        <v/>
      </c>
      <c r="AZ91" s="183"/>
      <c r="BA91" s="150">
        <f t="shared" si="27"/>
        <v>0</v>
      </c>
      <c r="BB91" s="61">
        <f t="shared" si="28"/>
        <v>0</v>
      </c>
      <c r="BC91" s="131">
        <f t="shared" si="29"/>
        <v>0</v>
      </c>
      <c r="BD91" s="61">
        <f t="shared" si="30"/>
        <v>0</v>
      </c>
      <c r="BE91" s="131">
        <f t="shared" si="31"/>
        <v>0</v>
      </c>
      <c r="BF91" s="61">
        <f t="shared" si="32"/>
        <v>0</v>
      </c>
      <c r="BG91" s="131">
        <f t="shared" si="33"/>
        <v>0</v>
      </c>
      <c r="BH91" s="151">
        <f t="shared" si="34"/>
        <v>0</v>
      </c>
      <c r="BI91" s="83"/>
      <c r="BJ91" s="55"/>
      <c r="BK91" s="55"/>
      <c r="BL91" s="55"/>
      <c r="BM91" s="55"/>
      <c r="BN91" s="12"/>
      <c r="CG91" s="44" t="e">
        <f>#REF!</f>
        <v>#REF!</v>
      </c>
      <c r="CH91" s="169"/>
    </row>
    <row r="92" spans="1:86" ht="12.75" customHeight="1" x14ac:dyDescent="0.2">
      <c r="A92" s="3"/>
      <c r="B92" s="5">
        <f t="shared" si="35"/>
        <v>34</v>
      </c>
      <c r="C92" s="220" t="s">
        <v>133</v>
      </c>
      <c r="D92" s="221" t="s">
        <v>133</v>
      </c>
      <c r="E92" s="13"/>
      <c r="F92" s="111"/>
      <c r="G92" s="112">
        <f t="shared" si="4"/>
        <v>0</v>
      </c>
      <c r="H92" s="111"/>
      <c r="I92" s="112">
        <f t="shared" si="5"/>
        <v>0</v>
      </c>
      <c r="J92" s="111"/>
      <c r="K92" s="112">
        <f t="shared" si="6"/>
        <v>0</v>
      </c>
      <c r="L92" s="111"/>
      <c r="M92" s="112">
        <f t="shared" si="7"/>
        <v>0</v>
      </c>
      <c r="N92" s="111"/>
      <c r="O92" s="112">
        <f t="shared" si="8"/>
        <v>0</v>
      </c>
      <c r="P92" s="111"/>
      <c r="Q92" s="112">
        <f t="shared" si="9"/>
        <v>0</v>
      </c>
      <c r="R92" s="111"/>
      <c r="S92" s="112">
        <f t="shared" si="10"/>
        <v>0</v>
      </c>
      <c r="T92" s="111"/>
      <c r="U92" s="112">
        <f t="shared" si="11"/>
        <v>0</v>
      </c>
      <c r="V92" s="111"/>
      <c r="W92" s="112">
        <f t="shared" si="12"/>
        <v>0</v>
      </c>
      <c r="X92" s="111"/>
      <c r="Y92" s="112">
        <f t="shared" si="13"/>
        <v>0</v>
      </c>
      <c r="Z92" s="111"/>
      <c r="AA92" s="112">
        <f t="shared" si="14"/>
        <v>0</v>
      </c>
      <c r="AB92" s="111"/>
      <c r="AC92" s="112">
        <f t="shared" si="15"/>
        <v>0</v>
      </c>
      <c r="AD92" s="111"/>
      <c r="AE92" s="112">
        <f t="shared" si="16"/>
        <v>0</v>
      </c>
      <c r="AF92" s="111"/>
      <c r="AG92" s="112">
        <f t="shared" si="17"/>
        <v>0</v>
      </c>
      <c r="AH92" s="111"/>
      <c r="AI92" s="112">
        <f t="shared" si="18"/>
        <v>0</v>
      </c>
      <c r="AJ92" s="111"/>
      <c r="AK92" s="112">
        <f t="shared" si="19"/>
        <v>0</v>
      </c>
      <c r="AL92" s="111"/>
      <c r="AM92" s="112">
        <f t="shared" si="20"/>
        <v>0</v>
      </c>
      <c r="AN92" s="111"/>
      <c r="AO92" s="112">
        <f t="shared" si="21"/>
        <v>0</v>
      </c>
      <c r="AP92" s="111"/>
      <c r="AQ92" s="112">
        <f t="shared" si="22"/>
        <v>0</v>
      </c>
      <c r="AR92" s="111"/>
      <c r="AS92" s="112">
        <f t="shared" si="23"/>
        <v>0</v>
      </c>
      <c r="AT92" s="5">
        <f t="shared" si="24"/>
        <v>0</v>
      </c>
      <c r="AU92" s="105">
        <f t="shared" si="1"/>
        <v>0</v>
      </c>
      <c r="AV92" s="10">
        <f t="shared" si="25"/>
        <v>2</v>
      </c>
      <c r="AW92" s="5">
        <f t="shared" si="26"/>
        <v>0</v>
      </c>
      <c r="AX92" s="182" t="str">
        <f t="shared" si="2"/>
        <v/>
      </c>
      <c r="AY92" s="182" t="str">
        <f t="shared" si="3"/>
        <v/>
      </c>
      <c r="AZ92" s="183"/>
      <c r="BA92" s="150">
        <f t="shared" si="27"/>
        <v>0</v>
      </c>
      <c r="BB92" s="61">
        <f t="shared" si="28"/>
        <v>0</v>
      </c>
      <c r="BC92" s="131">
        <f t="shared" si="29"/>
        <v>0</v>
      </c>
      <c r="BD92" s="61">
        <f t="shared" si="30"/>
        <v>0</v>
      </c>
      <c r="BE92" s="131">
        <f t="shared" si="31"/>
        <v>0</v>
      </c>
      <c r="BF92" s="61">
        <f t="shared" si="32"/>
        <v>0</v>
      </c>
      <c r="BG92" s="131">
        <f t="shared" si="33"/>
        <v>0</v>
      </c>
      <c r="BH92" s="151">
        <f t="shared" si="34"/>
        <v>0</v>
      </c>
      <c r="BI92" s="83"/>
      <c r="BJ92" s="55"/>
      <c r="BK92" s="55"/>
      <c r="BL92" s="55"/>
      <c r="BM92" s="55"/>
      <c r="BN92" s="12"/>
      <c r="CG92" s="44" t="e">
        <f>#REF!</f>
        <v>#REF!</v>
      </c>
      <c r="CH92" s="169"/>
    </row>
    <row r="93" spans="1:86" ht="12.75" customHeight="1" x14ac:dyDescent="0.2">
      <c r="A93" s="3"/>
      <c r="B93" s="5">
        <f t="shared" si="35"/>
        <v>35</v>
      </c>
      <c r="C93" s="220" t="s">
        <v>134</v>
      </c>
      <c r="D93" s="221" t="s">
        <v>134</v>
      </c>
      <c r="E93" s="13"/>
      <c r="F93" s="111"/>
      <c r="G93" s="112">
        <f t="shared" si="4"/>
        <v>0</v>
      </c>
      <c r="H93" s="111"/>
      <c r="I93" s="112">
        <f t="shared" si="5"/>
        <v>0</v>
      </c>
      <c r="J93" s="111"/>
      <c r="K93" s="112">
        <f t="shared" si="6"/>
        <v>0</v>
      </c>
      <c r="L93" s="111"/>
      <c r="M93" s="112">
        <f t="shared" si="7"/>
        <v>0</v>
      </c>
      <c r="N93" s="111"/>
      <c r="O93" s="112">
        <f t="shared" si="8"/>
        <v>0</v>
      </c>
      <c r="P93" s="111"/>
      <c r="Q93" s="112">
        <f t="shared" si="9"/>
        <v>0</v>
      </c>
      <c r="R93" s="111"/>
      <c r="S93" s="112">
        <f t="shared" si="10"/>
        <v>0</v>
      </c>
      <c r="T93" s="111"/>
      <c r="U93" s="112">
        <f t="shared" si="11"/>
        <v>0</v>
      </c>
      <c r="V93" s="111"/>
      <c r="W93" s="112">
        <f t="shared" si="12"/>
        <v>0</v>
      </c>
      <c r="X93" s="111"/>
      <c r="Y93" s="112">
        <f t="shared" si="13"/>
        <v>0</v>
      </c>
      <c r="Z93" s="111"/>
      <c r="AA93" s="112">
        <f t="shared" si="14"/>
        <v>0</v>
      </c>
      <c r="AB93" s="111"/>
      <c r="AC93" s="112">
        <f t="shared" si="15"/>
        <v>0</v>
      </c>
      <c r="AD93" s="111"/>
      <c r="AE93" s="112">
        <f t="shared" si="16"/>
        <v>0</v>
      </c>
      <c r="AF93" s="111"/>
      <c r="AG93" s="112">
        <f t="shared" si="17"/>
        <v>0</v>
      </c>
      <c r="AH93" s="111"/>
      <c r="AI93" s="112">
        <f t="shared" si="18"/>
        <v>0</v>
      </c>
      <c r="AJ93" s="111"/>
      <c r="AK93" s="112">
        <f t="shared" si="19"/>
        <v>0</v>
      </c>
      <c r="AL93" s="111"/>
      <c r="AM93" s="112">
        <f t="shared" si="20"/>
        <v>0</v>
      </c>
      <c r="AN93" s="111"/>
      <c r="AO93" s="112">
        <f t="shared" si="21"/>
        <v>0</v>
      </c>
      <c r="AP93" s="111"/>
      <c r="AQ93" s="112">
        <f t="shared" si="22"/>
        <v>0</v>
      </c>
      <c r="AR93" s="111"/>
      <c r="AS93" s="112">
        <f t="shared" si="23"/>
        <v>0</v>
      </c>
      <c r="AT93" s="5">
        <f t="shared" si="24"/>
        <v>0</v>
      </c>
      <c r="AU93" s="105">
        <f t="shared" si="1"/>
        <v>0</v>
      </c>
      <c r="AV93" s="10">
        <f t="shared" si="25"/>
        <v>2</v>
      </c>
      <c r="AW93" s="5">
        <f t="shared" si="26"/>
        <v>0</v>
      </c>
      <c r="AX93" s="182" t="str">
        <f t="shared" si="2"/>
        <v/>
      </c>
      <c r="AY93" s="182" t="str">
        <f t="shared" si="3"/>
        <v/>
      </c>
      <c r="AZ93" s="183"/>
      <c r="BA93" s="150">
        <f t="shared" si="27"/>
        <v>0</v>
      </c>
      <c r="BB93" s="61">
        <f t="shared" si="28"/>
        <v>0</v>
      </c>
      <c r="BC93" s="131">
        <f t="shared" si="29"/>
        <v>0</v>
      </c>
      <c r="BD93" s="61">
        <f t="shared" si="30"/>
        <v>0</v>
      </c>
      <c r="BE93" s="131">
        <f t="shared" si="31"/>
        <v>0</v>
      </c>
      <c r="BF93" s="61">
        <f t="shared" si="32"/>
        <v>0</v>
      </c>
      <c r="BG93" s="131">
        <f t="shared" si="33"/>
        <v>0</v>
      </c>
      <c r="BH93" s="151">
        <f t="shared" si="34"/>
        <v>0</v>
      </c>
      <c r="BI93" s="83"/>
      <c r="BJ93" s="55"/>
      <c r="BK93" s="55"/>
      <c r="BL93" s="55"/>
      <c r="BM93" s="55"/>
      <c r="BN93" s="12"/>
    </row>
    <row r="94" spans="1:86" ht="12.75" customHeight="1" x14ac:dyDescent="0.2">
      <c r="A94" s="3"/>
      <c r="B94" s="5">
        <f t="shared" si="35"/>
        <v>36</v>
      </c>
      <c r="C94" s="220" t="s">
        <v>135</v>
      </c>
      <c r="D94" s="221" t="s">
        <v>135</v>
      </c>
      <c r="E94" s="13"/>
      <c r="F94" s="111"/>
      <c r="G94" s="112">
        <f t="shared" si="4"/>
        <v>0</v>
      </c>
      <c r="H94" s="111"/>
      <c r="I94" s="112">
        <f t="shared" si="5"/>
        <v>0</v>
      </c>
      <c r="J94" s="111"/>
      <c r="K94" s="112">
        <f t="shared" si="6"/>
        <v>0</v>
      </c>
      <c r="L94" s="111"/>
      <c r="M94" s="112">
        <f t="shared" si="7"/>
        <v>0</v>
      </c>
      <c r="N94" s="111"/>
      <c r="O94" s="112">
        <f t="shared" si="8"/>
        <v>0</v>
      </c>
      <c r="P94" s="111"/>
      <c r="Q94" s="112">
        <f t="shared" si="9"/>
        <v>0</v>
      </c>
      <c r="R94" s="111"/>
      <c r="S94" s="112">
        <f t="shared" si="10"/>
        <v>0</v>
      </c>
      <c r="T94" s="111"/>
      <c r="U94" s="112">
        <f t="shared" si="11"/>
        <v>0</v>
      </c>
      <c r="V94" s="111"/>
      <c r="W94" s="112">
        <f t="shared" si="12"/>
        <v>0</v>
      </c>
      <c r="X94" s="111"/>
      <c r="Y94" s="112">
        <f t="shared" si="13"/>
        <v>0</v>
      </c>
      <c r="Z94" s="111"/>
      <c r="AA94" s="112">
        <f t="shared" si="14"/>
        <v>0</v>
      </c>
      <c r="AB94" s="111"/>
      <c r="AC94" s="112">
        <f t="shared" si="15"/>
        <v>0</v>
      </c>
      <c r="AD94" s="111"/>
      <c r="AE94" s="112">
        <f t="shared" si="16"/>
        <v>0</v>
      </c>
      <c r="AF94" s="111"/>
      <c r="AG94" s="112">
        <f t="shared" si="17"/>
        <v>0</v>
      </c>
      <c r="AH94" s="111"/>
      <c r="AI94" s="112">
        <f t="shared" si="18"/>
        <v>0</v>
      </c>
      <c r="AJ94" s="111"/>
      <c r="AK94" s="112">
        <f t="shared" si="19"/>
        <v>0</v>
      </c>
      <c r="AL94" s="111"/>
      <c r="AM94" s="112">
        <f t="shared" si="20"/>
        <v>0</v>
      </c>
      <c r="AN94" s="111"/>
      <c r="AO94" s="112">
        <f t="shared" si="21"/>
        <v>0</v>
      </c>
      <c r="AP94" s="111"/>
      <c r="AQ94" s="112">
        <f t="shared" si="22"/>
        <v>0</v>
      </c>
      <c r="AR94" s="111"/>
      <c r="AS94" s="112">
        <f t="shared" si="23"/>
        <v>0</v>
      </c>
      <c r="AT94" s="5">
        <f t="shared" si="24"/>
        <v>0</v>
      </c>
      <c r="AU94" s="105">
        <f t="shared" si="1"/>
        <v>0</v>
      </c>
      <c r="AV94" s="10">
        <f t="shared" si="25"/>
        <v>2</v>
      </c>
      <c r="AW94" s="5">
        <f t="shared" si="26"/>
        <v>0</v>
      </c>
      <c r="AX94" s="182" t="str">
        <f t="shared" si="2"/>
        <v/>
      </c>
      <c r="AY94" s="182" t="str">
        <f t="shared" si="3"/>
        <v/>
      </c>
      <c r="AZ94" s="183"/>
      <c r="BA94" s="150">
        <f t="shared" si="27"/>
        <v>0</v>
      </c>
      <c r="BB94" s="61">
        <f t="shared" si="28"/>
        <v>0</v>
      </c>
      <c r="BC94" s="131">
        <f t="shared" si="29"/>
        <v>0</v>
      </c>
      <c r="BD94" s="61">
        <f t="shared" si="30"/>
        <v>0</v>
      </c>
      <c r="BE94" s="131">
        <f t="shared" si="31"/>
        <v>0</v>
      </c>
      <c r="BF94" s="61">
        <f t="shared" si="32"/>
        <v>0</v>
      </c>
      <c r="BG94" s="131">
        <f t="shared" si="33"/>
        <v>0</v>
      </c>
      <c r="BH94" s="151">
        <f t="shared" si="34"/>
        <v>0</v>
      </c>
      <c r="BI94" s="83"/>
      <c r="BJ94" s="55"/>
      <c r="BK94" s="55"/>
      <c r="BL94" s="55"/>
      <c r="BM94" s="55"/>
      <c r="BN94" s="12"/>
    </row>
    <row r="95" spans="1:86" ht="12.75" customHeight="1" x14ac:dyDescent="0.2">
      <c r="A95" s="3"/>
      <c r="B95" s="5">
        <f t="shared" si="35"/>
        <v>37</v>
      </c>
      <c r="C95" s="220" t="s">
        <v>136</v>
      </c>
      <c r="D95" s="221" t="s">
        <v>136</v>
      </c>
      <c r="E95" s="13"/>
      <c r="F95" s="111"/>
      <c r="G95" s="112">
        <f t="shared" si="4"/>
        <v>0</v>
      </c>
      <c r="H95" s="111"/>
      <c r="I95" s="112">
        <f t="shared" si="5"/>
        <v>0</v>
      </c>
      <c r="J95" s="111"/>
      <c r="K95" s="112">
        <f t="shared" si="6"/>
        <v>0</v>
      </c>
      <c r="L95" s="111"/>
      <c r="M95" s="112">
        <f t="shared" si="7"/>
        <v>0</v>
      </c>
      <c r="N95" s="111"/>
      <c r="O95" s="112">
        <f t="shared" si="8"/>
        <v>0</v>
      </c>
      <c r="P95" s="111"/>
      <c r="Q95" s="112">
        <f t="shared" si="9"/>
        <v>0</v>
      </c>
      <c r="R95" s="111"/>
      <c r="S95" s="112">
        <f t="shared" si="10"/>
        <v>0</v>
      </c>
      <c r="T95" s="111"/>
      <c r="U95" s="112">
        <f t="shared" si="11"/>
        <v>0</v>
      </c>
      <c r="V95" s="111"/>
      <c r="W95" s="112">
        <f t="shared" si="12"/>
        <v>0</v>
      </c>
      <c r="X95" s="111"/>
      <c r="Y95" s="112">
        <f t="shared" si="13"/>
        <v>0</v>
      </c>
      <c r="Z95" s="111"/>
      <c r="AA95" s="112">
        <f t="shared" si="14"/>
        <v>0</v>
      </c>
      <c r="AB95" s="111"/>
      <c r="AC95" s="112">
        <f t="shared" si="15"/>
        <v>0</v>
      </c>
      <c r="AD95" s="111"/>
      <c r="AE95" s="112">
        <f t="shared" si="16"/>
        <v>0</v>
      </c>
      <c r="AF95" s="111"/>
      <c r="AG95" s="112">
        <f t="shared" si="17"/>
        <v>0</v>
      </c>
      <c r="AH95" s="111"/>
      <c r="AI95" s="112">
        <f t="shared" si="18"/>
        <v>0</v>
      </c>
      <c r="AJ95" s="111"/>
      <c r="AK95" s="112">
        <f t="shared" si="19"/>
        <v>0</v>
      </c>
      <c r="AL95" s="111"/>
      <c r="AM95" s="112">
        <f t="shared" si="20"/>
        <v>0</v>
      </c>
      <c r="AN95" s="111"/>
      <c r="AO95" s="112">
        <f t="shared" si="21"/>
        <v>0</v>
      </c>
      <c r="AP95" s="111"/>
      <c r="AQ95" s="112">
        <f t="shared" si="22"/>
        <v>0</v>
      </c>
      <c r="AR95" s="111"/>
      <c r="AS95" s="112">
        <f t="shared" si="23"/>
        <v>0</v>
      </c>
      <c r="AT95" s="5">
        <f t="shared" si="24"/>
        <v>0</v>
      </c>
      <c r="AU95" s="105">
        <f t="shared" si="1"/>
        <v>0</v>
      </c>
      <c r="AV95" s="10">
        <f t="shared" si="25"/>
        <v>2</v>
      </c>
      <c r="AW95" s="5">
        <f t="shared" si="26"/>
        <v>0</v>
      </c>
      <c r="AX95" s="182" t="str">
        <f t="shared" si="2"/>
        <v/>
      </c>
      <c r="AY95" s="182" t="str">
        <f t="shared" si="3"/>
        <v/>
      </c>
      <c r="AZ95" s="183"/>
      <c r="BA95" s="150">
        <f t="shared" si="27"/>
        <v>0</v>
      </c>
      <c r="BB95" s="61">
        <f t="shared" si="28"/>
        <v>0</v>
      </c>
      <c r="BC95" s="131">
        <f t="shared" si="29"/>
        <v>0</v>
      </c>
      <c r="BD95" s="61">
        <f t="shared" si="30"/>
        <v>0</v>
      </c>
      <c r="BE95" s="131">
        <f t="shared" si="31"/>
        <v>0</v>
      </c>
      <c r="BF95" s="61">
        <f t="shared" si="32"/>
        <v>0</v>
      </c>
      <c r="BG95" s="131">
        <f t="shared" si="33"/>
        <v>0</v>
      </c>
      <c r="BH95" s="151">
        <f t="shared" si="34"/>
        <v>0</v>
      </c>
      <c r="BI95" s="83"/>
      <c r="BJ95" s="55"/>
      <c r="BK95" s="55"/>
      <c r="BL95" s="55"/>
      <c r="BM95" s="55"/>
      <c r="BN95" s="12"/>
    </row>
    <row r="96" spans="1:86" ht="12.75" customHeight="1" x14ac:dyDescent="0.2">
      <c r="A96" s="3"/>
      <c r="B96" s="5">
        <f t="shared" si="35"/>
        <v>38</v>
      </c>
      <c r="C96" s="220" t="s">
        <v>137</v>
      </c>
      <c r="D96" s="221" t="s">
        <v>137</v>
      </c>
      <c r="E96" s="13"/>
      <c r="F96" s="111"/>
      <c r="G96" s="112">
        <f t="shared" si="4"/>
        <v>0</v>
      </c>
      <c r="H96" s="111"/>
      <c r="I96" s="112">
        <f t="shared" si="5"/>
        <v>0</v>
      </c>
      <c r="J96" s="111"/>
      <c r="K96" s="112">
        <f t="shared" si="6"/>
        <v>0</v>
      </c>
      <c r="L96" s="111"/>
      <c r="M96" s="112">
        <f t="shared" si="7"/>
        <v>0</v>
      </c>
      <c r="N96" s="111"/>
      <c r="O96" s="112">
        <f t="shared" si="8"/>
        <v>0</v>
      </c>
      <c r="P96" s="111"/>
      <c r="Q96" s="112">
        <f t="shared" si="9"/>
        <v>0</v>
      </c>
      <c r="R96" s="111"/>
      <c r="S96" s="112">
        <f t="shared" si="10"/>
        <v>0</v>
      </c>
      <c r="T96" s="111"/>
      <c r="U96" s="112">
        <f t="shared" si="11"/>
        <v>0</v>
      </c>
      <c r="V96" s="111"/>
      <c r="W96" s="112">
        <f t="shared" si="12"/>
        <v>0</v>
      </c>
      <c r="X96" s="111"/>
      <c r="Y96" s="112">
        <f t="shared" si="13"/>
        <v>0</v>
      </c>
      <c r="Z96" s="111"/>
      <c r="AA96" s="112">
        <f t="shared" si="14"/>
        <v>0</v>
      </c>
      <c r="AB96" s="111"/>
      <c r="AC96" s="112">
        <f t="shared" si="15"/>
        <v>0</v>
      </c>
      <c r="AD96" s="111"/>
      <c r="AE96" s="112">
        <f t="shared" si="16"/>
        <v>0</v>
      </c>
      <c r="AF96" s="111"/>
      <c r="AG96" s="112">
        <f t="shared" si="17"/>
        <v>0</v>
      </c>
      <c r="AH96" s="111"/>
      <c r="AI96" s="112">
        <f t="shared" si="18"/>
        <v>0</v>
      </c>
      <c r="AJ96" s="111"/>
      <c r="AK96" s="112">
        <f t="shared" si="19"/>
        <v>0</v>
      </c>
      <c r="AL96" s="111"/>
      <c r="AM96" s="112">
        <f t="shared" si="20"/>
        <v>0</v>
      </c>
      <c r="AN96" s="111"/>
      <c r="AO96" s="112">
        <f t="shared" si="21"/>
        <v>0</v>
      </c>
      <c r="AP96" s="111"/>
      <c r="AQ96" s="112">
        <f t="shared" si="22"/>
        <v>0</v>
      </c>
      <c r="AR96" s="111"/>
      <c r="AS96" s="112">
        <f t="shared" si="23"/>
        <v>0</v>
      </c>
      <c r="AT96" s="5">
        <f t="shared" si="24"/>
        <v>0</v>
      </c>
      <c r="AU96" s="105">
        <f t="shared" si="1"/>
        <v>0</v>
      </c>
      <c r="AV96" s="10">
        <f t="shared" si="25"/>
        <v>2</v>
      </c>
      <c r="AW96" s="5">
        <f t="shared" si="26"/>
        <v>0</v>
      </c>
      <c r="AX96" s="182" t="str">
        <f t="shared" si="2"/>
        <v/>
      </c>
      <c r="AY96" s="182" t="str">
        <f t="shared" si="3"/>
        <v/>
      </c>
      <c r="AZ96" s="183"/>
      <c r="BA96" s="150">
        <f t="shared" si="27"/>
        <v>0</v>
      </c>
      <c r="BB96" s="61">
        <f t="shared" si="28"/>
        <v>0</v>
      </c>
      <c r="BC96" s="131">
        <f t="shared" si="29"/>
        <v>0</v>
      </c>
      <c r="BD96" s="61">
        <f t="shared" si="30"/>
        <v>0</v>
      </c>
      <c r="BE96" s="131">
        <f t="shared" si="31"/>
        <v>0</v>
      </c>
      <c r="BF96" s="61">
        <f t="shared" si="32"/>
        <v>0</v>
      </c>
      <c r="BG96" s="131">
        <f t="shared" si="33"/>
        <v>0</v>
      </c>
      <c r="BH96" s="151">
        <f t="shared" si="34"/>
        <v>0</v>
      </c>
      <c r="BI96" s="83"/>
      <c r="BJ96" s="55"/>
      <c r="BK96" s="55"/>
      <c r="BL96" s="55"/>
      <c r="BM96" s="55"/>
      <c r="BN96" s="12"/>
    </row>
    <row r="97" spans="1:73" ht="12.75" customHeight="1" x14ac:dyDescent="0.2">
      <c r="A97" s="3"/>
      <c r="B97" s="5">
        <f t="shared" si="35"/>
        <v>39</v>
      </c>
      <c r="C97" s="220" t="s">
        <v>138</v>
      </c>
      <c r="D97" s="221" t="s">
        <v>138</v>
      </c>
      <c r="E97" s="13"/>
      <c r="F97" s="111"/>
      <c r="G97" s="112">
        <f t="shared" si="4"/>
        <v>0</v>
      </c>
      <c r="H97" s="111"/>
      <c r="I97" s="112">
        <f t="shared" si="5"/>
        <v>0</v>
      </c>
      <c r="J97" s="111"/>
      <c r="K97" s="112">
        <f t="shared" si="6"/>
        <v>0</v>
      </c>
      <c r="L97" s="111"/>
      <c r="M97" s="112">
        <f t="shared" si="7"/>
        <v>0</v>
      </c>
      <c r="N97" s="111"/>
      <c r="O97" s="112">
        <f t="shared" si="8"/>
        <v>0</v>
      </c>
      <c r="P97" s="111"/>
      <c r="Q97" s="112">
        <f t="shared" si="9"/>
        <v>0</v>
      </c>
      <c r="R97" s="111"/>
      <c r="S97" s="112">
        <f t="shared" si="10"/>
        <v>0</v>
      </c>
      <c r="T97" s="111"/>
      <c r="U97" s="112">
        <f t="shared" si="11"/>
        <v>0</v>
      </c>
      <c r="V97" s="111"/>
      <c r="W97" s="112">
        <f t="shared" si="12"/>
        <v>0</v>
      </c>
      <c r="X97" s="111"/>
      <c r="Y97" s="112">
        <f t="shared" si="13"/>
        <v>0</v>
      </c>
      <c r="Z97" s="111"/>
      <c r="AA97" s="112">
        <f t="shared" si="14"/>
        <v>0</v>
      </c>
      <c r="AB97" s="111"/>
      <c r="AC97" s="112">
        <f t="shared" si="15"/>
        <v>0</v>
      </c>
      <c r="AD97" s="111"/>
      <c r="AE97" s="112">
        <f t="shared" si="16"/>
        <v>0</v>
      </c>
      <c r="AF97" s="111"/>
      <c r="AG97" s="112">
        <f t="shared" si="17"/>
        <v>0</v>
      </c>
      <c r="AH97" s="111"/>
      <c r="AI97" s="112">
        <f t="shared" si="18"/>
        <v>0</v>
      </c>
      <c r="AJ97" s="111"/>
      <c r="AK97" s="112">
        <f t="shared" si="19"/>
        <v>0</v>
      </c>
      <c r="AL97" s="111"/>
      <c r="AM97" s="112">
        <f t="shared" si="20"/>
        <v>0</v>
      </c>
      <c r="AN97" s="111"/>
      <c r="AO97" s="112">
        <f t="shared" si="21"/>
        <v>0</v>
      </c>
      <c r="AP97" s="111"/>
      <c r="AQ97" s="112">
        <f t="shared" si="22"/>
        <v>0</v>
      </c>
      <c r="AR97" s="111"/>
      <c r="AS97" s="112">
        <f t="shared" si="23"/>
        <v>0</v>
      </c>
      <c r="AT97" s="5">
        <f t="shared" si="24"/>
        <v>0</v>
      </c>
      <c r="AU97" s="105">
        <f t="shared" si="1"/>
        <v>0</v>
      </c>
      <c r="AV97" s="10">
        <f t="shared" si="25"/>
        <v>2</v>
      </c>
      <c r="AW97" s="5">
        <f t="shared" si="26"/>
        <v>0</v>
      </c>
      <c r="AX97" s="182" t="str">
        <f t="shared" si="2"/>
        <v/>
      </c>
      <c r="AY97" s="182" t="str">
        <f t="shared" si="3"/>
        <v/>
      </c>
      <c r="AZ97" s="183"/>
      <c r="BA97" s="150">
        <f t="shared" si="27"/>
        <v>0</v>
      </c>
      <c r="BB97" s="61">
        <f t="shared" si="28"/>
        <v>0</v>
      </c>
      <c r="BC97" s="131">
        <f t="shared" si="29"/>
        <v>0</v>
      </c>
      <c r="BD97" s="61">
        <f t="shared" si="30"/>
        <v>0</v>
      </c>
      <c r="BE97" s="131">
        <f t="shared" si="31"/>
        <v>0</v>
      </c>
      <c r="BF97" s="61">
        <f t="shared" si="32"/>
        <v>0</v>
      </c>
      <c r="BG97" s="131">
        <f t="shared" si="33"/>
        <v>0</v>
      </c>
      <c r="BH97" s="151">
        <f t="shared" si="34"/>
        <v>0</v>
      </c>
      <c r="BI97" s="83"/>
      <c r="BJ97" s="55"/>
      <c r="BK97" s="55"/>
      <c r="BL97" s="55"/>
      <c r="BM97" s="55"/>
      <c r="BN97" s="12"/>
    </row>
    <row r="98" spans="1:73" ht="12.75" customHeight="1" x14ac:dyDescent="0.2">
      <c r="A98" s="3"/>
      <c r="B98" s="5">
        <f t="shared" si="35"/>
        <v>40</v>
      </c>
      <c r="C98" s="220" t="s">
        <v>139</v>
      </c>
      <c r="D98" s="221" t="s">
        <v>139</v>
      </c>
      <c r="E98" s="13"/>
      <c r="F98" s="111"/>
      <c r="G98" s="112">
        <f t="shared" si="4"/>
        <v>0</v>
      </c>
      <c r="H98" s="111"/>
      <c r="I98" s="112">
        <f t="shared" si="5"/>
        <v>0</v>
      </c>
      <c r="J98" s="111"/>
      <c r="K98" s="112">
        <f t="shared" si="6"/>
        <v>0</v>
      </c>
      <c r="L98" s="111"/>
      <c r="M98" s="112">
        <f t="shared" si="7"/>
        <v>0</v>
      </c>
      <c r="N98" s="111"/>
      <c r="O98" s="112">
        <f t="shared" si="8"/>
        <v>0</v>
      </c>
      <c r="P98" s="111"/>
      <c r="Q98" s="112">
        <f t="shared" si="9"/>
        <v>0</v>
      </c>
      <c r="R98" s="111"/>
      <c r="S98" s="112">
        <f t="shared" si="10"/>
        <v>0</v>
      </c>
      <c r="T98" s="111"/>
      <c r="U98" s="112">
        <f t="shared" si="11"/>
        <v>0</v>
      </c>
      <c r="V98" s="111"/>
      <c r="W98" s="112">
        <f t="shared" si="12"/>
        <v>0</v>
      </c>
      <c r="X98" s="111"/>
      <c r="Y98" s="112">
        <f t="shared" si="13"/>
        <v>0</v>
      </c>
      <c r="Z98" s="111"/>
      <c r="AA98" s="112">
        <f t="shared" si="14"/>
        <v>0</v>
      </c>
      <c r="AB98" s="111"/>
      <c r="AC98" s="112">
        <f t="shared" si="15"/>
        <v>0</v>
      </c>
      <c r="AD98" s="111"/>
      <c r="AE98" s="112">
        <f t="shared" si="16"/>
        <v>0</v>
      </c>
      <c r="AF98" s="111"/>
      <c r="AG98" s="112">
        <f t="shared" si="17"/>
        <v>0</v>
      </c>
      <c r="AH98" s="111"/>
      <c r="AI98" s="112">
        <f t="shared" si="18"/>
        <v>0</v>
      </c>
      <c r="AJ98" s="111"/>
      <c r="AK98" s="112">
        <f t="shared" si="19"/>
        <v>0</v>
      </c>
      <c r="AL98" s="111"/>
      <c r="AM98" s="112">
        <f t="shared" si="20"/>
        <v>0</v>
      </c>
      <c r="AN98" s="111"/>
      <c r="AO98" s="112">
        <f t="shared" si="21"/>
        <v>0</v>
      </c>
      <c r="AP98" s="111"/>
      <c r="AQ98" s="112">
        <f t="shared" si="22"/>
        <v>0</v>
      </c>
      <c r="AR98" s="111"/>
      <c r="AS98" s="112">
        <f t="shared" si="23"/>
        <v>0</v>
      </c>
      <c r="AT98" s="5">
        <f t="shared" si="24"/>
        <v>0</v>
      </c>
      <c r="AU98" s="105">
        <f t="shared" si="1"/>
        <v>0</v>
      </c>
      <c r="AV98" s="10">
        <f t="shared" si="25"/>
        <v>2</v>
      </c>
      <c r="AW98" s="5">
        <f t="shared" si="26"/>
        <v>0</v>
      </c>
      <c r="AX98" s="182" t="str">
        <f t="shared" si="2"/>
        <v/>
      </c>
      <c r="AY98" s="182" t="str">
        <f t="shared" si="3"/>
        <v/>
      </c>
      <c r="AZ98" s="183"/>
      <c r="BA98" s="150">
        <f t="shared" si="27"/>
        <v>0</v>
      </c>
      <c r="BB98" s="61">
        <f t="shared" si="28"/>
        <v>0</v>
      </c>
      <c r="BC98" s="131">
        <f t="shared" si="29"/>
        <v>0</v>
      </c>
      <c r="BD98" s="61">
        <f t="shared" si="30"/>
        <v>0</v>
      </c>
      <c r="BE98" s="131">
        <f t="shared" si="31"/>
        <v>0</v>
      </c>
      <c r="BF98" s="61">
        <f t="shared" si="32"/>
        <v>0</v>
      </c>
      <c r="BG98" s="131">
        <f t="shared" si="33"/>
        <v>0</v>
      </c>
      <c r="BH98" s="151">
        <f t="shared" si="34"/>
        <v>0</v>
      </c>
      <c r="BI98" s="83"/>
      <c r="BJ98" s="55"/>
      <c r="BK98" s="55"/>
      <c r="BL98" s="55"/>
      <c r="BM98" s="55"/>
      <c r="BN98" s="12"/>
    </row>
    <row r="99" spans="1:73" ht="12.75" customHeight="1" x14ac:dyDescent="0.2">
      <c r="A99" s="3"/>
      <c r="B99" s="5">
        <f t="shared" si="35"/>
        <v>41</v>
      </c>
      <c r="C99" s="220" t="s">
        <v>140</v>
      </c>
      <c r="D99" s="221" t="s">
        <v>140</v>
      </c>
      <c r="E99" s="13"/>
      <c r="F99" s="111"/>
      <c r="G99" s="112">
        <f t="shared" si="4"/>
        <v>0</v>
      </c>
      <c r="H99" s="111"/>
      <c r="I99" s="112">
        <f t="shared" si="5"/>
        <v>0</v>
      </c>
      <c r="J99" s="111"/>
      <c r="K99" s="112">
        <f t="shared" si="6"/>
        <v>0</v>
      </c>
      <c r="L99" s="111"/>
      <c r="M99" s="112">
        <f t="shared" si="7"/>
        <v>0</v>
      </c>
      <c r="N99" s="111"/>
      <c r="O99" s="112">
        <f t="shared" si="8"/>
        <v>0</v>
      </c>
      <c r="P99" s="111"/>
      <c r="Q99" s="112">
        <f t="shared" si="9"/>
        <v>0</v>
      </c>
      <c r="R99" s="111"/>
      <c r="S99" s="112">
        <f t="shared" si="10"/>
        <v>0</v>
      </c>
      <c r="T99" s="111"/>
      <c r="U99" s="112">
        <f t="shared" si="11"/>
        <v>0</v>
      </c>
      <c r="V99" s="111"/>
      <c r="W99" s="112">
        <f t="shared" si="12"/>
        <v>0</v>
      </c>
      <c r="X99" s="111"/>
      <c r="Y99" s="112">
        <f t="shared" si="13"/>
        <v>0</v>
      </c>
      <c r="Z99" s="111"/>
      <c r="AA99" s="112">
        <f t="shared" si="14"/>
        <v>0</v>
      </c>
      <c r="AB99" s="111"/>
      <c r="AC99" s="112">
        <f t="shared" si="15"/>
        <v>0</v>
      </c>
      <c r="AD99" s="111"/>
      <c r="AE99" s="112">
        <f t="shared" si="16"/>
        <v>0</v>
      </c>
      <c r="AF99" s="111"/>
      <c r="AG99" s="112">
        <f t="shared" si="17"/>
        <v>0</v>
      </c>
      <c r="AH99" s="111"/>
      <c r="AI99" s="112">
        <f t="shared" si="18"/>
        <v>0</v>
      </c>
      <c r="AJ99" s="111"/>
      <c r="AK99" s="112">
        <f t="shared" si="19"/>
        <v>0</v>
      </c>
      <c r="AL99" s="111"/>
      <c r="AM99" s="112">
        <f t="shared" si="20"/>
        <v>0</v>
      </c>
      <c r="AN99" s="111"/>
      <c r="AO99" s="112">
        <f t="shared" si="21"/>
        <v>0</v>
      </c>
      <c r="AP99" s="111"/>
      <c r="AQ99" s="112">
        <f t="shared" si="22"/>
        <v>0</v>
      </c>
      <c r="AR99" s="111"/>
      <c r="AS99" s="112">
        <f t="shared" si="23"/>
        <v>0</v>
      </c>
      <c r="AT99" s="5">
        <f t="shared" si="24"/>
        <v>0</v>
      </c>
      <c r="AU99" s="105">
        <f t="shared" si="1"/>
        <v>0</v>
      </c>
      <c r="AV99" s="10">
        <f t="shared" si="25"/>
        <v>2</v>
      </c>
      <c r="AW99" s="5">
        <f t="shared" si="26"/>
        <v>0</v>
      </c>
      <c r="AX99" s="182" t="str">
        <f t="shared" si="2"/>
        <v/>
      </c>
      <c r="AY99" s="182" t="str">
        <f t="shared" si="3"/>
        <v/>
      </c>
      <c r="AZ99" s="183"/>
      <c r="BA99" s="150">
        <f t="shared" si="27"/>
        <v>0</v>
      </c>
      <c r="BB99" s="61">
        <f t="shared" si="28"/>
        <v>0</v>
      </c>
      <c r="BC99" s="131">
        <f t="shared" si="29"/>
        <v>0</v>
      </c>
      <c r="BD99" s="61">
        <f t="shared" si="30"/>
        <v>0</v>
      </c>
      <c r="BE99" s="131">
        <f t="shared" si="31"/>
        <v>0</v>
      </c>
      <c r="BF99" s="61">
        <f t="shared" si="32"/>
        <v>0</v>
      </c>
      <c r="BG99" s="131">
        <f t="shared" si="33"/>
        <v>0</v>
      </c>
      <c r="BH99" s="151">
        <f t="shared" si="34"/>
        <v>0</v>
      </c>
      <c r="BI99" s="83"/>
      <c r="BJ99" s="55"/>
      <c r="BK99" s="55"/>
      <c r="BL99" s="55"/>
      <c r="BM99" s="55"/>
      <c r="BN99" s="12"/>
    </row>
    <row r="100" spans="1:73" ht="12.75" customHeight="1" x14ac:dyDescent="0.2">
      <c r="A100" s="3"/>
      <c r="B100" s="5">
        <f t="shared" si="35"/>
        <v>42</v>
      </c>
      <c r="C100" s="220"/>
      <c r="D100" s="221"/>
      <c r="E100" s="13"/>
      <c r="F100" s="111"/>
      <c r="G100" s="112">
        <f t="shared" si="4"/>
        <v>0</v>
      </c>
      <c r="H100" s="111"/>
      <c r="I100" s="112">
        <f t="shared" si="5"/>
        <v>0</v>
      </c>
      <c r="J100" s="111"/>
      <c r="K100" s="112">
        <f t="shared" si="6"/>
        <v>0</v>
      </c>
      <c r="L100" s="111"/>
      <c r="M100" s="112">
        <f t="shared" si="7"/>
        <v>0</v>
      </c>
      <c r="N100" s="111"/>
      <c r="O100" s="112">
        <f t="shared" si="8"/>
        <v>0</v>
      </c>
      <c r="P100" s="111"/>
      <c r="Q100" s="112">
        <f t="shared" si="9"/>
        <v>0</v>
      </c>
      <c r="R100" s="111"/>
      <c r="S100" s="112">
        <f t="shared" si="10"/>
        <v>0</v>
      </c>
      <c r="T100" s="111"/>
      <c r="U100" s="112">
        <f t="shared" si="11"/>
        <v>0</v>
      </c>
      <c r="V100" s="111"/>
      <c r="W100" s="112">
        <f t="shared" si="12"/>
        <v>0</v>
      </c>
      <c r="X100" s="111"/>
      <c r="Y100" s="112">
        <f t="shared" si="13"/>
        <v>0</v>
      </c>
      <c r="Z100" s="111"/>
      <c r="AA100" s="112">
        <f t="shared" si="14"/>
        <v>0</v>
      </c>
      <c r="AB100" s="111"/>
      <c r="AC100" s="112">
        <f t="shared" si="15"/>
        <v>0</v>
      </c>
      <c r="AD100" s="111"/>
      <c r="AE100" s="112">
        <f t="shared" si="16"/>
        <v>0</v>
      </c>
      <c r="AF100" s="111"/>
      <c r="AG100" s="112">
        <f t="shared" si="17"/>
        <v>0</v>
      </c>
      <c r="AH100" s="111"/>
      <c r="AI100" s="112">
        <f t="shared" si="18"/>
        <v>0</v>
      </c>
      <c r="AJ100" s="111"/>
      <c r="AK100" s="112">
        <f t="shared" si="19"/>
        <v>0</v>
      </c>
      <c r="AL100" s="111"/>
      <c r="AM100" s="112">
        <f t="shared" si="20"/>
        <v>0</v>
      </c>
      <c r="AN100" s="111"/>
      <c r="AO100" s="112">
        <f t="shared" si="21"/>
        <v>0</v>
      </c>
      <c r="AP100" s="111"/>
      <c r="AQ100" s="112">
        <f t="shared" si="22"/>
        <v>0</v>
      </c>
      <c r="AR100" s="111"/>
      <c r="AS100" s="112">
        <f t="shared" si="23"/>
        <v>0</v>
      </c>
      <c r="AT100" s="5">
        <f t="shared" si="24"/>
        <v>0</v>
      </c>
      <c r="AU100" s="105">
        <f t="shared" si="1"/>
        <v>0</v>
      </c>
      <c r="AV100" s="10">
        <f t="shared" si="25"/>
        <v>2</v>
      </c>
      <c r="AW100" s="5">
        <f t="shared" si="26"/>
        <v>0</v>
      </c>
      <c r="AX100" s="182" t="str">
        <f t="shared" si="2"/>
        <v/>
      </c>
      <c r="AY100" s="182" t="str">
        <f t="shared" si="3"/>
        <v/>
      </c>
      <c r="AZ100" s="183"/>
      <c r="BA100" s="150">
        <f t="shared" si="27"/>
        <v>0</v>
      </c>
      <c r="BB100" s="61">
        <f t="shared" si="28"/>
        <v>0</v>
      </c>
      <c r="BC100" s="131">
        <f t="shared" si="29"/>
        <v>0</v>
      </c>
      <c r="BD100" s="61">
        <f t="shared" si="30"/>
        <v>0</v>
      </c>
      <c r="BE100" s="131">
        <f t="shared" si="31"/>
        <v>0</v>
      </c>
      <c r="BF100" s="61">
        <f t="shared" si="32"/>
        <v>0</v>
      </c>
      <c r="BG100" s="131">
        <f t="shared" si="33"/>
        <v>0</v>
      </c>
      <c r="BH100" s="151">
        <f t="shared" si="34"/>
        <v>0</v>
      </c>
      <c r="BI100" s="83"/>
      <c r="BJ100" s="55"/>
      <c r="BK100" s="55"/>
      <c r="BL100" s="55"/>
      <c r="BM100" s="55"/>
      <c r="BN100" s="12"/>
    </row>
    <row r="101" spans="1:73" ht="12.75" customHeight="1" x14ac:dyDescent="0.2">
      <c r="A101" s="3"/>
      <c r="B101" s="5">
        <f t="shared" si="35"/>
        <v>43</v>
      </c>
      <c r="C101" s="220"/>
      <c r="D101" s="221"/>
      <c r="E101" s="13"/>
      <c r="F101" s="111"/>
      <c r="G101" s="112">
        <f t="shared" si="4"/>
        <v>0</v>
      </c>
      <c r="H101" s="111"/>
      <c r="I101" s="112">
        <f t="shared" si="5"/>
        <v>0</v>
      </c>
      <c r="J101" s="111"/>
      <c r="K101" s="112">
        <f t="shared" si="6"/>
        <v>0</v>
      </c>
      <c r="L101" s="111"/>
      <c r="M101" s="112">
        <f t="shared" si="7"/>
        <v>0</v>
      </c>
      <c r="N101" s="111"/>
      <c r="O101" s="112">
        <f t="shared" si="8"/>
        <v>0</v>
      </c>
      <c r="P101" s="111"/>
      <c r="Q101" s="112">
        <f t="shared" si="9"/>
        <v>0</v>
      </c>
      <c r="R101" s="111"/>
      <c r="S101" s="112">
        <f t="shared" si="10"/>
        <v>0</v>
      </c>
      <c r="T101" s="111"/>
      <c r="U101" s="112">
        <f t="shared" si="11"/>
        <v>0</v>
      </c>
      <c r="V101" s="111"/>
      <c r="W101" s="112">
        <f t="shared" si="12"/>
        <v>0</v>
      </c>
      <c r="X101" s="111"/>
      <c r="Y101" s="112">
        <f t="shared" si="13"/>
        <v>0</v>
      </c>
      <c r="Z101" s="111"/>
      <c r="AA101" s="112">
        <f t="shared" si="14"/>
        <v>0</v>
      </c>
      <c r="AB101" s="111"/>
      <c r="AC101" s="112">
        <f t="shared" si="15"/>
        <v>0</v>
      </c>
      <c r="AD101" s="111"/>
      <c r="AE101" s="112">
        <f t="shared" si="16"/>
        <v>0</v>
      </c>
      <c r="AF101" s="111"/>
      <c r="AG101" s="112">
        <f t="shared" si="17"/>
        <v>0</v>
      </c>
      <c r="AH101" s="111"/>
      <c r="AI101" s="112">
        <f t="shared" si="18"/>
        <v>0</v>
      </c>
      <c r="AJ101" s="111"/>
      <c r="AK101" s="112">
        <f t="shared" si="19"/>
        <v>0</v>
      </c>
      <c r="AL101" s="111"/>
      <c r="AM101" s="112">
        <f t="shared" si="20"/>
        <v>0</v>
      </c>
      <c r="AN101" s="111"/>
      <c r="AO101" s="112">
        <f t="shared" si="21"/>
        <v>0</v>
      </c>
      <c r="AP101" s="111"/>
      <c r="AQ101" s="112">
        <f t="shared" si="22"/>
        <v>0</v>
      </c>
      <c r="AR101" s="111"/>
      <c r="AS101" s="112">
        <f t="shared" si="23"/>
        <v>0</v>
      </c>
      <c r="AT101" s="5">
        <f t="shared" si="24"/>
        <v>0</v>
      </c>
      <c r="AU101" s="105">
        <f t="shared" si="1"/>
        <v>0</v>
      </c>
      <c r="AV101" s="10">
        <f t="shared" si="25"/>
        <v>2</v>
      </c>
      <c r="AW101" s="5">
        <f t="shared" si="26"/>
        <v>0</v>
      </c>
      <c r="AX101" s="182" t="str">
        <f t="shared" si="2"/>
        <v/>
      </c>
      <c r="AY101" s="182" t="str">
        <f t="shared" si="3"/>
        <v/>
      </c>
      <c r="AZ101" s="183"/>
      <c r="BA101" s="150">
        <f t="shared" si="27"/>
        <v>0</v>
      </c>
      <c r="BB101" s="61">
        <f t="shared" si="28"/>
        <v>0</v>
      </c>
      <c r="BC101" s="131">
        <f t="shared" si="29"/>
        <v>0</v>
      </c>
      <c r="BD101" s="61">
        <f t="shared" si="30"/>
        <v>0</v>
      </c>
      <c r="BE101" s="131">
        <f t="shared" si="31"/>
        <v>0</v>
      </c>
      <c r="BF101" s="61">
        <f t="shared" si="32"/>
        <v>0</v>
      </c>
      <c r="BG101" s="131">
        <f t="shared" si="33"/>
        <v>0</v>
      </c>
      <c r="BH101" s="151">
        <f t="shared" si="34"/>
        <v>0</v>
      </c>
      <c r="BI101" s="83"/>
      <c r="BJ101" s="55"/>
      <c r="BK101" s="55"/>
      <c r="BL101" s="55"/>
      <c r="BM101" s="55"/>
      <c r="BN101" s="12"/>
    </row>
    <row r="102" spans="1:73" ht="12.75" customHeight="1" x14ac:dyDescent="0.2">
      <c r="A102" s="3"/>
      <c r="B102" s="5">
        <f>B101+1</f>
        <v>44</v>
      </c>
      <c r="C102" s="220"/>
      <c r="D102" s="221"/>
      <c r="E102" s="13"/>
      <c r="F102" s="111"/>
      <c r="G102" s="112">
        <f t="shared" si="4"/>
        <v>0</v>
      </c>
      <c r="H102" s="111"/>
      <c r="I102" s="112">
        <f t="shared" si="5"/>
        <v>0</v>
      </c>
      <c r="J102" s="111"/>
      <c r="K102" s="112">
        <f t="shared" si="6"/>
        <v>0</v>
      </c>
      <c r="L102" s="111"/>
      <c r="M102" s="112">
        <f t="shared" si="7"/>
        <v>0</v>
      </c>
      <c r="N102" s="111"/>
      <c r="O102" s="112">
        <f t="shared" si="8"/>
        <v>0</v>
      </c>
      <c r="P102" s="111"/>
      <c r="Q102" s="112">
        <f t="shared" si="9"/>
        <v>0</v>
      </c>
      <c r="R102" s="111"/>
      <c r="S102" s="112">
        <f t="shared" si="10"/>
        <v>0</v>
      </c>
      <c r="T102" s="111"/>
      <c r="U102" s="112">
        <f t="shared" si="11"/>
        <v>0</v>
      </c>
      <c r="V102" s="111"/>
      <c r="W102" s="112">
        <f t="shared" si="12"/>
        <v>0</v>
      </c>
      <c r="X102" s="111"/>
      <c r="Y102" s="112">
        <f t="shared" si="13"/>
        <v>0</v>
      </c>
      <c r="Z102" s="111"/>
      <c r="AA102" s="112">
        <f t="shared" si="14"/>
        <v>0</v>
      </c>
      <c r="AB102" s="111"/>
      <c r="AC102" s="112">
        <f t="shared" si="15"/>
        <v>0</v>
      </c>
      <c r="AD102" s="111"/>
      <c r="AE102" s="112">
        <f t="shared" si="16"/>
        <v>0</v>
      </c>
      <c r="AF102" s="111"/>
      <c r="AG102" s="112">
        <f t="shared" si="17"/>
        <v>0</v>
      </c>
      <c r="AH102" s="111"/>
      <c r="AI102" s="112">
        <f t="shared" si="18"/>
        <v>0</v>
      </c>
      <c r="AJ102" s="111"/>
      <c r="AK102" s="112">
        <f t="shared" si="19"/>
        <v>0</v>
      </c>
      <c r="AL102" s="111"/>
      <c r="AM102" s="112">
        <f t="shared" si="20"/>
        <v>0</v>
      </c>
      <c r="AN102" s="111"/>
      <c r="AO102" s="112">
        <f t="shared" si="21"/>
        <v>0</v>
      </c>
      <c r="AP102" s="111"/>
      <c r="AQ102" s="112">
        <f t="shared" si="22"/>
        <v>0</v>
      </c>
      <c r="AR102" s="111"/>
      <c r="AS102" s="112">
        <f t="shared" si="23"/>
        <v>0</v>
      </c>
      <c r="AT102" s="5">
        <f t="shared" si="24"/>
        <v>0</v>
      </c>
      <c r="AU102" s="105">
        <f t="shared" si="1"/>
        <v>0</v>
      </c>
      <c r="AV102" s="10">
        <f t="shared" si="25"/>
        <v>2</v>
      </c>
      <c r="AW102" s="5">
        <f t="shared" si="26"/>
        <v>0</v>
      </c>
      <c r="AX102" s="182" t="str">
        <f t="shared" si="2"/>
        <v/>
      </c>
      <c r="AY102" s="182" t="str">
        <f t="shared" si="3"/>
        <v/>
      </c>
      <c r="AZ102" s="183"/>
      <c r="BA102" s="150">
        <f t="shared" si="27"/>
        <v>0</v>
      </c>
      <c r="BB102" s="61">
        <f t="shared" si="28"/>
        <v>0</v>
      </c>
      <c r="BC102" s="131">
        <f t="shared" si="29"/>
        <v>0</v>
      </c>
      <c r="BD102" s="61">
        <f t="shared" si="30"/>
        <v>0</v>
      </c>
      <c r="BE102" s="131">
        <f t="shared" si="31"/>
        <v>0</v>
      </c>
      <c r="BF102" s="61">
        <f t="shared" si="32"/>
        <v>0</v>
      </c>
      <c r="BG102" s="131">
        <f t="shared" si="33"/>
        <v>0</v>
      </c>
      <c r="BH102" s="151">
        <f t="shared" si="34"/>
        <v>0</v>
      </c>
      <c r="BI102" s="83"/>
      <c r="BJ102" s="55"/>
      <c r="BK102" s="55"/>
      <c r="BL102" s="55"/>
      <c r="BM102" s="55"/>
      <c r="BN102" s="12"/>
    </row>
    <row r="103" spans="1:73" ht="12.75" customHeight="1" x14ac:dyDescent="0.2">
      <c r="A103" s="3"/>
      <c r="B103" s="5">
        <f t="shared" si="35"/>
        <v>45</v>
      </c>
      <c r="C103" s="220"/>
      <c r="D103" s="221"/>
      <c r="E103" s="13"/>
      <c r="F103" s="111"/>
      <c r="G103" s="112">
        <f t="shared" si="4"/>
        <v>0</v>
      </c>
      <c r="H103" s="111"/>
      <c r="I103" s="112">
        <f t="shared" si="5"/>
        <v>0</v>
      </c>
      <c r="J103" s="111"/>
      <c r="K103" s="112">
        <f t="shared" si="6"/>
        <v>0</v>
      </c>
      <c r="L103" s="111"/>
      <c r="M103" s="112">
        <f t="shared" si="7"/>
        <v>0</v>
      </c>
      <c r="N103" s="111"/>
      <c r="O103" s="112">
        <f t="shared" si="8"/>
        <v>0</v>
      </c>
      <c r="P103" s="111"/>
      <c r="Q103" s="112">
        <f t="shared" si="9"/>
        <v>0</v>
      </c>
      <c r="R103" s="111"/>
      <c r="S103" s="112">
        <f t="shared" si="10"/>
        <v>0</v>
      </c>
      <c r="T103" s="111"/>
      <c r="U103" s="112">
        <f t="shared" si="11"/>
        <v>0</v>
      </c>
      <c r="V103" s="111"/>
      <c r="W103" s="112">
        <f t="shared" si="12"/>
        <v>0</v>
      </c>
      <c r="X103" s="111"/>
      <c r="Y103" s="112">
        <f t="shared" si="13"/>
        <v>0</v>
      </c>
      <c r="Z103" s="111"/>
      <c r="AA103" s="112">
        <f t="shared" si="14"/>
        <v>0</v>
      </c>
      <c r="AB103" s="111"/>
      <c r="AC103" s="112">
        <f t="shared" si="15"/>
        <v>0</v>
      </c>
      <c r="AD103" s="111"/>
      <c r="AE103" s="112">
        <f t="shared" si="16"/>
        <v>0</v>
      </c>
      <c r="AF103" s="111"/>
      <c r="AG103" s="112">
        <f t="shared" si="17"/>
        <v>0</v>
      </c>
      <c r="AH103" s="111"/>
      <c r="AI103" s="112">
        <f t="shared" si="18"/>
        <v>0</v>
      </c>
      <c r="AJ103" s="111"/>
      <c r="AK103" s="112">
        <f t="shared" si="19"/>
        <v>0</v>
      </c>
      <c r="AL103" s="111"/>
      <c r="AM103" s="112">
        <f t="shared" si="20"/>
        <v>0</v>
      </c>
      <c r="AN103" s="111"/>
      <c r="AO103" s="112">
        <f t="shared" si="21"/>
        <v>0</v>
      </c>
      <c r="AP103" s="111"/>
      <c r="AQ103" s="112">
        <f t="shared" si="22"/>
        <v>0</v>
      </c>
      <c r="AR103" s="111"/>
      <c r="AS103" s="112">
        <f t="shared" si="23"/>
        <v>0</v>
      </c>
      <c r="AT103" s="5">
        <f t="shared" si="24"/>
        <v>0</v>
      </c>
      <c r="AU103" s="105">
        <f t="shared" si="1"/>
        <v>0</v>
      </c>
      <c r="AV103" s="10">
        <f t="shared" si="25"/>
        <v>2</v>
      </c>
      <c r="AW103" s="5">
        <f t="shared" si="26"/>
        <v>0</v>
      </c>
      <c r="AX103" s="182" t="str">
        <f t="shared" si="2"/>
        <v/>
      </c>
      <c r="AY103" s="182" t="str">
        <f t="shared" si="3"/>
        <v/>
      </c>
      <c r="AZ103" s="183"/>
      <c r="BA103" s="150">
        <f t="shared" si="27"/>
        <v>0</v>
      </c>
      <c r="BB103" s="61">
        <f t="shared" si="28"/>
        <v>0</v>
      </c>
      <c r="BC103" s="131">
        <f t="shared" si="29"/>
        <v>0</v>
      </c>
      <c r="BD103" s="61">
        <f t="shared" si="30"/>
        <v>0</v>
      </c>
      <c r="BE103" s="131">
        <f t="shared" si="31"/>
        <v>0</v>
      </c>
      <c r="BF103" s="61">
        <f t="shared" si="32"/>
        <v>0</v>
      </c>
      <c r="BG103" s="131">
        <f t="shared" si="33"/>
        <v>0</v>
      </c>
      <c r="BH103" s="151">
        <f t="shared" si="34"/>
        <v>0</v>
      </c>
      <c r="BI103" s="83"/>
      <c r="BJ103" s="55"/>
      <c r="BK103" s="55"/>
      <c r="BL103" s="55"/>
      <c r="BM103" s="55"/>
      <c r="BN103" s="12"/>
    </row>
    <row r="104" spans="1:73" ht="12.75" customHeight="1" x14ac:dyDescent="0.2">
      <c r="A104" s="3"/>
      <c r="B104" s="5">
        <f t="shared" si="35"/>
        <v>46</v>
      </c>
      <c r="C104" s="220"/>
      <c r="D104" s="221"/>
      <c r="E104" s="13"/>
      <c r="F104" s="111"/>
      <c r="G104" s="112">
        <f t="shared" si="4"/>
        <v>0</v>
      </c>
      <c r="H104" s="111"/>
      <c r="I104" s="112">
        <f t="shared" si="5"/>
        <v>0</v>
      </c>
      <c r="J104" s="111"/>
      <c r="K104" s="112">
        <f t="shared" si="6"/>
        <v>0</v>
      </c>
      <c r="L104" s="111"/>
      <c r="M104" s="112">
        <f t="shared" si="7"/>
        <v>0</v>
      </c>
      <c r="N104" s="111"/>
      <c r="O104" s="112">
        <f t="shared" si="8"/>
        <v>0</v>
      </c>
      <c r="P104" s="111"/>
      <c r="Q104" s="112">
        <f t="shared" si="9"/>
        <v>0</v>
      </c>
      <c r="R104" s="111"/>
      <c r="S104" s="112">
        <f t="shared" si="10"/>
        <v>0</v>
      </c>
      <c r="T104" s="111"/>
      <c r="U104" s="112">
        <f t="shared" si="11"/>
        <v>0</v>
      </c>
      <c r="V104" s="111"/>
      <c r="W104" s="112">
        <f t="shared" si="12"/>
        <v>0</v>
      </c>
      <c r="X104" s="111"/>
      <c r="Y104" s="112">
        <f t="shared" si="13"/>
        <v>0</v>
      </c>
      <c r="Z104" s="111"/>
      <c r="AA104" s="112">
        <f t="shared" si="14"/>
        <v>0</v>
      </c>
      <c r="AB104" s="111"/>
      <c r="AC104" s="112">
        <f t="shared" si="15"/>
        <v>0</v>
      </c>
      <c r="AD104" s="111"/>
      <c r="AE104" s="112">
        <f t="shared" si="16"/>
        <v>0</v>
      </c>
      <c r="AF104" s="111"/>
      <c r="AG104" s="112">
        <f t="shared" si="17"/>
        <v>0</v>
      </c>
      <c r="AH104" s="111"/>
      <c r="AI104" s="112">
        <f t="shared" si="18"/>
        <v>0</v>
      </c>
      <c r="AJ104" s="111"/>
      <c r="AK104" s="112">
        <f t="shared" si="19"/>
        <v>0</v>
      </c>
      <c r="AL104" s="111"/>
      <c r="AM104" s="112">
        <f t="shared" si="20"/>
        <v>0</v>
      </c>
      <c r="AN104" s="111"/>
      <c r="AO104" s="112">
        <f t="shared" si="21"/>
        <v>0</v>
      </c>
      <c r="AP104" s="111"/>
      <c r="AQ104" s="112">
        <f t="shared" si="22"/>
        <v>0</v>
      </c>
      <c r="AR104" s="111"/>
      <c r="AS104" s="112">
        <f t="shared" si="23"/>
        <v>0</v>
      </c>
      <c r="AT104" s="5">
        <f t="shared" si="24"/>
        <v>0</v>
      </c>
      <c r="AU104" s="105">
        <f t="shared" si="1"/>
        <v>0</v>
      </c>
      <c r="AV104" s="10">
        <f t="shared" si="25"/>
        <v>2</v>
      </c>
      <c r="AW104" s="5">
        <f t="shared" si="26"/>
        <v>0</v>
      </c>
      <c r="AX104" s="182" t="str">
        <f t="shared" si="2"/>
        <v/>
      </c>
      <c r="AY104" s="182" t="str">
        <f t="shared" si="3"/>
        <v/>
      </c>
      <c r="AZ104" s="183"/>
      <c r="BA104" s="150">
        <f t="shared" si="27"/>
        <v>0</v>
      </c>
      <c r="BB104" s="61">
        <f t="shared" si="28"/>
        <v>0</v>
      </c>
      <c r="BC104" s="131">
        <f t="shared" si="29"/>
        <v>0</v>
      </c>
      <c r="BD104" s="61">
        <f t="shared" si="30"/>
        <v>0</v>
      </c>
      <c r="BE104" s="131">
        <f t="shared" si="31"/>
        <v>0</v>
      </c>
      <c r="BF104" s="61">
        <f t="shared" si="32"/>
        <v>0</v>
      </c>
      <c r="BG104" s="131">
        <f t="shared" si="33"/>
        <v>0</v>
      </c>
      <c r="BH104" s="151">
        <f t="shared" si="34"/>
        <v>0</v>
      </c>
      <c r="BI104" s="83"/>
      <c r="BJ104" s="55"/>
      <c r="BK104" s="55"/>
      <c r="BL104" s="55"/>
      <c r="BM104" s="55"/>
      <c r="BN104" s="12"/>
    </row>
    <row r="105" spans="1:73" ht="12.75" customHeight="1" thickBot="1" x14ac:dyDescent="0.25">
      <c r="A105" s="3"/>
      <c r="B105" s="5">
        <v>47</v>
      </c>
      <c r="C105" s="220"/>
      <c r="D105" s="221"/>
      <c r="E105" s="13"/>
      <c r="F105" s="111"/>
      <c r="G105" s="112">
        <f t="shared" si="4"/>
        <v>0</v>
      </c>
      <c r="H105" s="111"/>
      <c r="I105" s="112">
        <f t="shared" si="5"/>
        <v>0</v>
      </c>
      <c r="J105" s="111"/>
      <c r="K105" s="112">
        <f t="shared" si="6"/>
        <v>0</v>
      </c>
      <c r="L105" s="111"/>
      <c r="M105" s="112">
        <f t="shared" si="7"/>
        <v>0</v>
      </c>
      <c r="N105" s="111"/>
      <c r="O105" s="112">
        <f t="shared" si="8"/>
        <v>0</v>
      </c>
      <c r="P105" s="111"/>
      <c r="Q105" s="112">
        <f t="shared" si="9"/>
        <v>0</v>
      </c>
      <c r="R105" s="111"/>
      <c r="S105" s="112">
        <f t="shared" si="10"/>
        <v>0</v>
      </c>
      <c r="T105" s="111"/>
      <c r="U105" s="112">
        <f t="shared" si="11"/>
        <v>0</v>
      </c>
      <c r="V105" s="111"/>
      <c r="W105" s="112">
        <f t="shared" si="12"/>
        <v>0</v>
      </c>
      <c r="X105" s="111"/>
      <c r="Y105" s="112">
        <f t="shared" si="13"/>
        <v>0</v>
      </c>
      <c r="Z105" s="111"/>
      <c r="AA105" s="112">
        <f t="shared" si="14"/>
        <v>0</v>
      </c>
      <c r="AB105" s="111"/>
      <c r="AC105" s="112">
        <f t="shared" si="15"/>
        <v>0</v>
      </c>
      <c r="AD105" s="111"/>
      <c r="AE105" s="112">
        <f t="shared" si="16"/>
        <v>0</v>
      </c>
      <c r="AF105" s="111"/>
      <c r="AG105" s="112">
        <f t="shared" si="17"/>
        <v>0</v>
      </c>
      <c r="AH105" s="111"/>
      <c r="AI105" s="112">
        <f t="shared" si="18"/>
        <v>0</v>
      </c>
      <c r="AJ105" s="111"/>
      <c r="AK105" s="112">
        <f t="shared" si="19"/>
        <v>0</v>
      </c>
      <c r="AL105" s="111"/>
      <c r="AM105" s="112">
        <f t="shared" si="20"/>
        <v>0</v>
      </c>
      <c r="AN105" s="111"/>
      <c r="AO105" s="112">
        <f t="shared" si="21"/>
        <v>0</v>
      </c>
      <c r="AP105" s="111"/>
      <c r="AQ105" s="112">
        <f t="shared" si="22"/>
        <v>0</v>
      </c>
      <c r="AR105" s="111"/>
      <c r="AS105" s="112">
        <f t="shared" si="23"/>
        <v>0</v>
      </c>
      <c r="AT105" s="5">
        <f t="shared" si="24"/>
        <v>0</v>
      </c>
      <c r="AU105" s="105">
        <f t="shared" si="1"/>
        <v>0</v>
      </c>
      <c r="AV105" s="10">
        <f t="shared" si="25"/>
        <v>2</v>
      </c>
      <c r="AW105" s="5">
        <f t="shared" si="26"/>
        <v>0</v>
      </c>
      <c r="AX105" s="182" t="str">
        <f t="shared" si="2"/>
        <v/>
      </c>
      <c r="AY105" s="182" t="str">
        <f t="shared" si="3"/>
        <v/>
      </c>
      <c r="AZ105" s="183"/>
      <c r="BA105" s="150">
        <f t="shared" si="27"/>
        <v>0</v>
      </c>
      <c r="BB105" s="153">
        <f t="shared" si="28"/>
        <v>0</v>
      </c>
      <c r="BC105" s="131">
        <f t="shared" si="29"/>
        <v>0</v>
      </c>
      <c r="BD105" s="153">
        <f t="shared" si="30"/>
        <v>0</v>
      </c>
      <c r="BE105" s="131">
        <f t="shared" si="31"/>
        <v>0</v>
      </c>
      <c r="BF105" s="153">
        <f t="shared" si="32"/>
        <v>0</v>
      </c>
      <c r="BG105" s="131">
        <f t="shared" si="33"/>
        <v>0</v>
      </c>
      <c r="BH105" s="155">
        <f t="shared" si="34"/>
        <v>0</v>
      </c>
      <c r="BI105" s="83"/>
      <c r="BJ105" s="55"/>
      <c r="BK105" s="55"/>
      <c r="BL105" s="55"/>
      <c r="BM105" s="55"/>
      <c r="BN105" s="12"/>
    </row>
    <row r="106" spans="1:73" ht="12.75" customHeight="1" thickBot="1" x14ac:dyDescent="0.25">
      <c r="B106" s="8"/>
      <c r="C106" s="222"/>
      <c r="D106" s="222"/>
      <c r="E106" s="17"/>
      <c r="F106" s="156">
        <v>1</v>
      </c>
      <c r="G106" s="157"/>
      <c r="H106" s="156">
        <f>F106+1</f>
        <v>2</v>
      </c>
      <c r="I106" s="156"/>
      <c r="J106" s="156">
        <f t="shared" ref="J106:AP106" si="36">H106+1</f>
        <v>3</v>
      </c>
      <c r="K106" s="156"/>
      <c r="L106" s="156">
        <f t="shared" si="36"/>
        <v>4</v>
      </c>
      <c r="M106" s="156"/>
      <c r="N106" s="156">
        <f t="shared" si="36"/>
        <v>5</v>
      </c>
      <c r="O106" s="156"/>
      <c r="P106" s="156">
        <f t="shared" si="36"/>
        <v>6</v>
      </c>
      <c r="Q106" s="156"/>
      <c r="R106" s="156">
        <f t="shared" si="36"/>
        <v>7</v>
      </c>
      <c r="S106" s="156"/>
      <c r="T106" s="156">
        <f t="shared" si="36"/>
        <v>8</v>
      </c>
      <c r="U106" s="156"/>
      <c r="V106" s="156">
        <f t="shared" si="36"/>
        <v>9</v>
      </c>
      <c r="W106" s="156"/>
      <c r="X106" s="156">
        <f t="shared" si="36"/>
        <v>10</v>
      </c>
      <c r="Y106" s="156"/>
      <c r="Z106" s="156">
        <f t="shared" si="36"/>
        <v>11</v>
      </c>
      <c r="AA106" s="156"/>
      <c r="AB106" s="156">
        <f t="shared" si="36"/>
        <v>12</v>
      </c>
      <c r="AC106" s="156"/>
      <c r="AD106" s="156">
        <f t="shared" si="36"/>
        <v>13</v>
      </c>
      <c r="AE106" s="156"/>
      <c r="AF106" s="156">
        <f t="shared" si="36"/>
        <v>14</v>
      </c>
      <c r="AG106" s="156"/>
      <c r="AH106" s="156">
        <f t="shared" si="36"/>
        <v>15</v>
      </c>
      <c r="AI106" s="156"/>
      <c r="AJ106" s="156">
        <f t="shared" si="36"/>
        <v>16</v>
      </c>
      <c r="AK106" s="156"/>
      <c r="AL106" s="156">
        <f t="shared" si="36"/>
        <v>17</v>
      </c>
      <c r="AM106" s="156"/>
      <c r="AN106" s="156">
        <f t="shared" si="36"/>
        <v>18</v>
      </c>
      <c r="AO106" s="156"/>
      <c r="AP106" s="156">
        <f t="shared" si="36"/>
        <v>19</v>
      </c>
      <c r="AQ106" s="156"/>
      <c r="AR106" s="187"/>
      <c r="AS106" s="187"/>
      <c r="AT106" s="8"/>
      <c r="AU106" s="8"/>
      <c r="AV106" s="8"/>
      <c r="AW106" s="8"/>
      <c r="AZ106" s="12"/>
      <c r="BA106" s="12"/>
      <c r="BB106" s="12"/>
      <c r="BC106" s="12"/>
      <c r="BD106" s="12"/>
      <c r="BE106" s="12"/>
      <c r="BF106" s="12"/>
      <c r="BG106" s="12"/>
      <c r="BH106" s="12"/>
      <c r="BI106" s="96"/>
      <c r="BJ106" s="12"/>
      <c r="BK106" s="12"/>
      <c r="BL106" s="12"/>
      <c r="BM106" s="12"/>
    </row>
    <row r="107" spans="1:73" ht="12.75" customHeight="1" thickBot="1" x14ac:dyDescent="0.25">
      <c r="B107" s="3"/>
      <c r="C107" s="223" t="s">
        <v>42</v>
      </c>
      <c r="D107" s="224"/>
      <c r="E107" s="225"/>
      <c r="F107" s="113">
        <f>SUMIF($E$59:$E$105,"=P",G59:G105)</f>
        <v>1</v>
      </c>
      <c r="G107" s="114"/>
      <c r="H107" s="113">
        <f>SUMIF($E$59:$E$105,"=P",I59:I105)</f>
        <v>1</v>
      </c>
      <c r="I107" s="113"/>
      <c r="J107" s="113">
        <f>SUMIF($E$59:$E$105,"=P",K59:K105)</f>
        <v>1</v>
      </c>
      <c r="K107" s="113"/>
      <c r="L107" s="113">
        <f>SUMIF($E$59:$E$105,"=P",M59:M105)</f>
        <v>1</v>
      </c>
      <c r="M107" s="113"/>
      <c r="N107" s="113">
        <f>SUMIF($E$59:$E$105,"=P",O59:O105)</f>
        <v>1</v>
      </c>
      <c r="O107" s="113"/>
      <c r="P107" s="113">
        <f>SUMIF($E$59:$E$105,"=P",Q59:Q105)</f>
        <v>1</v>
      </c>
      <c r="Q107" s="113"/>
      <c r="R107" s="113">
        <f>SUMIF($E$59:$E$105,"=P",S59:S105)</f>
        <v>1</v>
      </c>
      <c r="S107" s="113"/>
      <c r="T107" s="113">
        <f>SUMIF($E$59:$E$105,"=P",U59:U105)</f>
        <v>1</v>
      </c>
      <c r="U107" s="113"/>
      <c r="V107" s="113">
        <f>SUMIF($E$59:$E$105,"=P",W59:W105)</f>
        <v>1</v>
      </c>
      <c r="W107" s="113"/>
      <c r="X107" s="113">
        <f>SUMIF($E$59:$E$105,"=P",Y59:Y105)</f>
        <v>1</v>
      </c>
      <c r="Y107" s="113"/>
      <c r="Z107" s="113">
        <f>SUMIF($E$59:$E$105,"=P",AA59:AA105)</f>
        <v>1</v>
      </c>
      <c r="AA107" s="113"/>
      <c r="AB107" s="113">
        <f>SUMIF($E$59:$E$105,"=P",AC59:AC105)</f>
        <v>1</v>
      </c>
      <c r="AC107" s="113"/>
      <c r="AD107" s="113">
        <f>SUMIF($E$59:$E$105,"=P",AE59:AE105)</f>
        <v>1</v>
      </c>
      <c r="AE107" s="113"/>
      <c r="AF107" s="113">
        <f>SUMIF($E$59:$E$105,"=P",AG59:AG105)</f>
        <v>1</v>
      </c>
      <c r="AG107" s="113">
        <f t="shared" ref="AG107:AT107" si="37">SUMIF($E$59:$E$105,"=P",AG59:AG105)</f>
        <v>1</v>
      </c>
      <c r="AH107" s="113">
        <f>SUMIF($E$59:$E$105,"=P",AI59:AI105)</f>
        <v>1</v>
      </c>
      <c r="AI107" s="113">
        <f t="shared" si="37"/>
        <v>1</v>
      </c>
      <c r="AJ107" s="113">
        <f>SUMIF($E$59:$E$105,"=P",AK59:AK105)</f>
        <v>1</v>
      </c>
      <c r="AK107" s="113"/>
      <c r="AL107" s="113">
        <f>SUMIF($E$59:$E$105,"=P",AM59:AM105)</f>
        <v>1</v>
      </c>
      <c r="AM107" s="113"/>
      <c r="AN107" s="113">
        <f>SUMIF($E$59:$E$105,"=P",AO59:AO105)</f>
        <v>1</v>
      </c>
      <c r="AO107" s="113"/>
      <c r="AP107" s="113">
        <f>SUMIF($E$59:$E$105,"=P",AQ59:AQ105)</f>
        <v>1</v>
      </c>
      <c r="AQ107" s="113"/>
      <c r="AR107" s="113">
        <f>SUMIF($E$59:$E$105,"=P",AS59:AS105)</f>
        <v>1</v>
      </c>
      <c r="AS107" s="113"/>
      <c r="AT107" s="113">
        <f t="shared" si="37"/>
        <v>20</v>
      </c>
      <c r="AU107" s="115" t="s">
        <v>25</v>
      </c>
      <c r="AV107" s="119" t="s">
        <v>24</v>
      </c>
      <c r="AW107" s="121" t="s">
        <v>44</v>
      </c>
      <c r="AZ107" s="12"/>
      <c r="BA107" s="12"/>
      <c r="BB107" s="12"/>
      <c r="BC107" s="12"/>
      <c r="BD107" s="12"/>
      <c r="BE107" s="12"/>
      <c r="BF107" s="12"/>
      <c r="BG107" s="12"/>
      <c r="BH107" s="12"/>
      <c r="BI107" s="96"/>
      <c r="BJ107" s="12"/>
      <c r="BK107" s="12"/>
      <c r="BL107" s="12"/>
      <c r="BM107" s="12"/>
    </row>
    <row r="108" spans="1:73" ht="12.75" customHeight="1" thickBot="1" x14ac:dyDescent="0.25">
      <c r="B108" s="3"/>
      <c r="C108" s="213" t="s">
        <v>28</v>
      </c>
      <c r="D108" s="213"/>
      <c r="E108" s="213"/>
      <c r="F108" s="9">
        <f>(F107*100)/(C17*F11)</f>
        <v>100</v>
      </c>
      <c r="G108" s="42"/>
      <c r="H108" s="9">
        <f>(H107*100)/(C18*F11)</f>
        <v>100</v>
      </c>
      <c r="I108" s="9"/>
      <c r="J108" s="9">
        <f>(J107*100)/(C19*F11)</f>
        <v>100</v>
      </c>
      <c r="K108" s="9"/>
      <c r="L108" s="9">
        <f>(L107*100)/(C20*F11)</f>
        <v>100</v>
      </c>
      <c r="M108" s="9"/>
      <c r="N108" s="9">
        <f>(N107*100)/(C21*F11)</f>
        <v>100</v>
      </c>
      <c r="O108" s="9"/>
      <c r="P108" s="9">
        <f>(P107*100)/(C22*F11)</f>
        <v>100</v>
      </c>
      <c r="Q108" s="9"/>
      <c r="R108" s="9">
        <f>(R107*100)/(C23*F11)</f>
        <v>100</v>
      </c>
      <c r="S108" s="9"/>
      <c r="T108" s="9">
        <f>(T107*100)/(C24*F11)</f>
        <v>100</v>
      </c>
      <c r="U108" s="9"/>
      <c r="V108" s="9">
        <f>(V107*100)/(C25*F11)</f>
        <v>100</v>
      </c>
      <c r="W108" s="9"/>
      <c r="X108" s="9">
        <f>(X107*100)/(C26*F11)</f>
        <v>100</v>
      </c>
      <c r="Y108" s="9"/>
      <c r="Z108" s="9">
        <f>(Z107*100)/(C27*F11)</f>
        <v>100</v>
      </c>
      <c r="AA108" s="9"/>
      <c r="AB108" s="9">
        <f>(AB107*100)/(C28*F11)</f>
        <v>100</v>
      </c>
      <c r="AC108" s="9"/>
      <c r="AD108" s="9">
        <f>(AD107*100)/(C29*F11)</f>
        <v>100</v>
      </c>
      <c r="AE108" s="9"/>
      <c r="AF108" s="9">
        <f>(AF107*100)/(C30*F11)</f>
        <v>100</v>
      </c>
      <c r="AG108" s="9"/>
      <c r="AH108" s="9">
        <f>(AH107*100)/(C31*F11)</f>
        <v>100</v>
      </c>
      <c r="AI108" s="10"/>
      <c r="AJ108" s="9">
        <f>(AJ107*100)/(C32*F11)</f>
        <v>100</v>
      </c>
      <c r="AK108" s="10"/>
      <c r="AL108" s="9">
        <f>(AL107*100)/(C33*F11)</f>
        <v>100</v>
      </c>
      <c r="AM108" s="10"/>
      <c r="AN108" s="9">
        <f>(AN107*100)/(C34*F11)</f>
        <v>100</v>
      </c>
      <c r="AO108" s="10"/>
      <c r="AP108" s="9">
        <f>(AP107*100)/(C35*F11)</f>
        <v>100</v>
      </c>
      <c r="AQ108" s="9" t="e">
        <f t="shared" ref="AQ108:AS108" si="38">(AQ107*100)/(D36*G11)</f>
        <v>#VALUE!</v>
      </c>
      <c r="AR108" s="9">
        <f>(AR107*100)/(C36*F11)</f>
        <v>100</v>
      </c>
      <c r="AS108" s="9" t="e">
        <f t="shared" si="38"/>
        <v>#DIV/0!</v>
      </c>
      <c r="AT108" s="9">
        <f>(AT107*100)/(C37*F11)</f>
        <v>100</v>
      </c>
      <c r="AU108" s="116">
        <f>SUM(AU59:AU105)/COUNTIF(AU59:AU105,"&gt;0")</f>
        <v>1</v>
      </c>
      <c r="AV108" s="120">
        <f>SUMIF($E$59:$E$105,"=P",$AV$59:$AV$105)/COUNTIF($E$59:$E$105,"=P")</f>
        <v>7</v>
      </c>
      <c r="AW108" s="122" t="str">
        <f>IF(AU108&lt;=25%,"B",IF(AU108&lt;=50%,"MB",IF(AU108&lt;=75%,"MA",IF(AU108&lt;=100%,"A"))))</f>
        <v>A</v>
      </c>
      <c r="AZ108" s="12"/>
      <c r="BA108" s="12"/>
      <c r="BB108" s="12"/>
      <c r="BC108" s="12"/>
      <c r="BD108" s="12"/>
      <c r="BE108" s="12"/>
      <c r="BF108" s="12"/>
      <c r="BG108" s="12"/>
      <c r="BH108" s="12"/>
      <c r="BI108" s="96"/>
      <c r="BJ108" s="12"/>
      <c r="BK108" s="12"/>
      <c r="BL108" s="12"/>
      <c r="BM108" s="12"/>
    </row>
    <row r="109" spans="1:73" ht="12.75" customHeight="1" x14ac:dyDescent="0.2">
      <c r="B109" s="12"/>
      <c r="C109" s="89"/>
      <c r="D109" s="89"/>
      <c r="E109" s="89"/>
      <c r="F109" s="101"/>
      <c r="G109" s="102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3"/>
      <c r="AJ109" s="101"/>
      <c r="AK109" s="103"/>
      <c r="AL109" s="101"/>
      <c r="AM109" s="103"/>
      <c r="AN109" s="101"/>
      <c r="AO109" s="103"/>
      <c r="AP109" s="103"/>
      <c r="AQ109" s="103"/>
      <c r="AR109" s="103"/>
      <c r="AS109" s="103"/>
      <c r="AT109" s="12"/>
      <c r="AU109" s="117"/>
      <c r="AV109" s="118"/>
      <c r="AW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96"/>
      <c r="BJ109" s="12"/>
      <c r="BK109" s="12"/>
      <c r="BL109" s="12"/>
      <c r="BM109" s="12"/>
    </row>
    <row r="110" spans="1:73" ht="12.75" customHeight="1" x14ac:dyDescent="0.25">
      <c r="C110" s="213" t="s">
        <v>56</v>
      </c>
      <c r="D110" s="213"/>
      <c r="E110" s="213"/>
      <c r="F110" s="45">
        <f>AVERAGE(F108)</f>
        <v>100</v>
      </c>
      <c r="G110" s="45"/>
      <c r="H110" s="45">
        <f>AVERAGE(H108)</f>
        <v>100</v>
      </c>
      <c r="I110" s="45"/>
      <c r="J110" s="45">
        <f>AVERAGE(J108)</f>
        <v>100</v>
      </c>
      <c r="K110" s="45"/>
      <c r="L110" s="45">
        <f>AVERAGE(L108,N108)</f>
        <v>100</v>
      </c>
      <c r="M110" s="45"/>
      <c r="N110" s="45">
        <f>AVERAGE(P108,R108)</f>
        <v>100</v>
      </c>
      <c r="O110" s="45"/>
      <c r="P110" s="45">
        <f>AVERAGE(T108,V108)</f>
        <v>100</v>
      </c>
      <c r="Q110" s="45"/>
      <c r="R110" s="45">
        <f>AVERAGE(X108,Z108,AB108)</f>
        <v>100</v>
      </c>
      <c r="S110" s="45"/>
      <c r="T110" s="45">
        <f>AVERAGE(AD108,AF108,AH108)</f>
        <v>100</v>
      </c>
      <c r="U110" s="45"/>
      <c r="V110" s="45">
        <f>AVERAGE(AJ108)</f>
        <v>100</v>
      </c>
      <c r="W110" s="45"/>
      <c r="X110" s="45">
        <f>AVERAGE(AL108,AN108,AP108)</f>
        <v>100</v>
      </c>
      <c r="Y110" s="45"/>
      <c r="Z110" s="45" t="e">
        <f>AVERAGE(#REF!,#REF!,#REF!)</f>
        <v>#REF!</v>
      </c>
      <c r="AA110" s="45"/>
      <c r="AB110" s="45" t="e">
        <f>AVERAGE(#REF!,#REF!)</f>
        <v>#REF!</v>
      </c>
      <c r="AC110" s="45"/>
      <c r="AD110" s="45" t="e">
        <f>AVERAGE(#REF!,#REF!,#REF!)</f>
        <v>#REF!</v>
      </c>
      <c r="AE110" s="45"/>
      <c r="AF110" s="45" t="e">
        <f>AVERAGE(#REF!)</f>
        <v>#REF!</v>
      </c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W110" s="72"/>
      <c r="AZ110" s="72"/>
      <c r="BA110" s="215"/>
      <c r="BB110" s="216"/>
      <c r="BC110" s="216"/>
      <c r="BD110" s="216"/>
      <c r="BE110" s="216"/>
      <c r="BF110" s="216"/>
      <c r="BG110" s="216"/>
      <c r="BH110" s="216"/>
      <c r="BI110" s="97"/>
      <c r="BR110" s="44" t="s">
        <v>36</v>
      </c>
      <c r="BS110" s="44" t="s">
        <v>37</v>
      </c>
      <c r="BT110" s="44" t="s">
        <v>38</v>
      </c>
      <c r="BU110" s="44"/>
    </row>
    <row r="111" spans="1:73" s="36" customFormat="1" ht="12.75" customHeight="1" x14ac:dyDescent="0.2">
      <c r="C111" s="217"/>
      <c r="D111" s="217"/>
      <c r="E111" s="217"/>
      <c r="F111" s="37"/>
      <c r="G111" s="12"/>
      <c r="H111" s="12"/>
      <c r="I111" s="12"/>
      <c r="J111" s="12"/>
      <c r="K111" s="12"/>
      <c r="L111" s="12"/>
      <c r="M111" s="35"/>
      <c r="N111" s="218"/>
      <c r="O111" s="219"/>
      <c r="P111" s="219"/>
      <c r="Q111" s="219"/>
      <c r="R111" s="219"/>
      <c r="S111" s="35"/>
      <c r="T111" s="38"/>
      <c r="U111" s="35"/>
      <c r="V111" s="218"/>
      <c r="W111" s="219"/>
      <c r="X111" s="219"/>
      <c r="Y111" s="219"/>
      <c r="Z111" s="219"/>
      <c r="AA111" s="35"/>
      <c r="AB111" s="38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U111" s="12"/>
      <c r="AV111" s="12"/>
      <c r="AX111"/>
      <c r="AY111"/>
      <c r="AZ111" s="54"/>
      <c r="BA111" s="54"/>
      <c r="BB111" s="54"/>
      <c r="BC111" s="54"/>
      <c r="BD111" s="54"/>
      <c r="BE111" s="54"/>
      <c r="BF111" s="54"/>
      <c r="BG111" s="54"/>
      <c r="BH111" s="54"/>
      <c r="BI111" s="79"/>
      <c r="BJ111" s="54"/>
      <c r="BK111" s="54"/>
      <c r="BL111" s="54"/>
      <c r="BM111" s="54"/>
      <c r="BN111" s="54"/>
    </row>
    <row r="112" spans="1:73" s="36" customFormat="1" ht="12.75" customHeight="1" x14ac:dyDescent="0.2">
      <c r="C112" s="213" t="s">
        <v>46</v>
      </c>
      <c r="D112" s="213"/>
      <c r="E112" s="213"/>
      <c r="F112" s="45">
        <f>AVERAGE(L108:S108)</f>
        <v>100</v>
      </c>
      <c r="G112" s="46"/>
      <c r="H112" s="45">
        <f>AVERAGE(T108:AP108)</f>
        <v>100</v>
      </c>
      <c r="I112" s="45"/>
      <c r="J112" s="45" t="e">
        <f>AVERAGE(V108:AR108)</f>
        <v>#VALUE!</v>
      </c>
      <c r="K112" s="45"/>
      <c r="L112" s="45">
        <f>AVERAGE(F108:K108)</f>
        <v>100</v>
      </c>
      <c r="M112" s="49"/>
      <c r="N112" s="48"/>
      <c r="O112" s="49"/>
      <c r="P112" s="48"/>
      <c r="Q112" s="35"/>
      <c r="R112" s="35"/>
      <c r="S112" s="35"/>
      <c r="T112" s="38"/>
      <c r="U112" s="35"/>
      <c r="V112" s="38"/>
      <c r="W112" s="35"/>
      <c r="X112" s="35"/>
      <c r="Y112" s="35"/>
      <c r="Z112" s="35"/>
      <c r="AA112" s="35"/>
      <c r="AB112" s="38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U112" s="12"/>
      <c r="AV112" s="12"/>
      <c r="AZ112" s="54"/>
      <c r="BA112" s="54"/>
      <c r="BB112" s="54"/>
      <c r="BC112" s="54"/>
      <c r="BD112" s="54"/>
      <c r="BE112" s="54"/>
      <c r="BF112" s="54"/>
      <c r="BG112" s="54"/>
      <c r="BH112" s="54"/>
      <c r="BI112" s="79"/>
      <c r="BJ112" s="54"/>
      <c r="BK112" s="54"/>
      <c r="BL112" s="54"/>
      <c r="BM112" s="54"/>
      <c r="BN112" s="54"/>
    </row>
    <row r="113" spans="3:66" s="36" customFormat="1" ht="12.75" customHeight="1" x14ac:dyDescent="0.2">
      <c r="C113" s="139"/>
      <c r="D113" s="139"/>
      <c r="E113" s="139"/>
      <c r="F113" s="37"/>
      <c r="G113" s="12"/>
      <c r="H113" s="12"/>
      <c r="I113" s="12"/>
      <c r="J113" s="12"/>
      <c r="K113" s="12"/>
      <c r="L113" s="12"/>
      <c r="M113" s="35"/>
      <c r="N113" s="38"/>
      <c r="O113" s="35"/>
      <c r="P113" s="35"/>
      <c r="Q113" s="35"/>
      <c r="R113" s="35"/>
      <c r="S113" s="35"/>
      <c r="T113" s="38"/>
      <c r="U113" s="35"/>
      <c r="V113" s="38"/>
      <c r="W113" s="35"/>
      <c r="X113" s="35"/>
      <c r="Y113" s="35"/>
      <c r="Z113" s="35"/>
      <c r="AA113" s="35"/>
      <c r="AB113" s="38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U113" s="12"/>
      <c r="AV113" s="12"/>
      <c r="AZ113" s="54"/>
      <c r="BA113" s="54"/>
      <c r="BB113" s="54"/>
      <c r="BC113" s="54"/>
      <c r="BD113" s="54"/>
      <c r="BE113" s="54"/>
      <c r="BF113" s="54"/>
      <c r="BG113" s="54"/>
      <c r="BH113" s="54"/>
      <c r="BI113" s="79"/>
      <c r="BJ113" s="54"/>
      <c r="BK113" s="54"/>
      <c r="BL113" s="54"/>
      <c r="BM113" s="54"/>
      <c r="BN113" s="54"/>
    </row>
    <row r="114" spans="3:66" ht="12.75" customHeight="1" x14ac:dyDescent="0.25">
      <c r="C114" s="213" t="s">
        <v>47</v>
      </c>
      <c r="D114" s="213"/>
      <c r="E114" s="213"/>
      <c r="F114" s="45" t="e">
        <f>AVERAGE(F108,J108:P108,V108,AB108,AP108,#REF!)</f>
        <v>#REF!</v>
      </c>
      <c r="G114" s="46"/>
      <c r="H114" s="45">
        <f>AVERAGE(H108)</f>
        <v>100</v>
      </c>
      <c r="I114" s="45"/>
      <c r="J114" s="45" t="e">
        <f>AVERAGE(R108,V108,AD108,AH108:AK108,#REF!)</f>
        <v>#REF!</v>
      </c>
      <c r="K114" s="45"/>
      <c r="L114" s="45" t="e">
        <f>AVERAGE(T108,Z108,#REF!)</f>
        <v>#REF!</v>
      </c>
      <c r="M114" s="45"/>
      <c r="N114" s="45" t="e">
        <f>AVERAGE(AF108,#REF!)</f>
        <v>#REF!</v>
      </c>
      <c r="O114" s="45"/>
      <c r="P114" s="45">
        <f>AVERAGE(AL108)</f>
        <v>100</v>
      </c>
      <c r="Q114" s="45"/>
      <c r="R114" s="45">
        <f>AVERAGE(AN108)</f>
        <v>100</v>
      </c>
      <c r="S114" s="45"/>
      <c r="T114" s="45" t="e">
        <f>AVERAGE(#REF!)</f>
        <v>#REF!</v>
      </c>
      <c r="U114" s="48"/>
      <c r="V114" s="45" t="e">
        <f>AVERAGE(#REF!)</f>
        <v>#REF!</v>
      </c>
      <c r="W114" s="48"/>
      <c r="X114" s="48"/>
      <c r="Y114" s="48"/>
      <c r="Z114" s="48"/>
      <c r="AA114" s="48"/>
      <c r="AB114" s="48"/>
      <c r="AW114" s="72"/>
      <c r="AX114" s="72"/>
      <c r="AY114" s="72"/>
      <c r="AZ114" s="72"/>
      <c r="BA114" s="214"/>
      <c r="BB114" s="214"/>
      <c r="BC114" s="214"/>
      <c r="BD114" s="214"/>
      <c r="BE114" s="214"/>
      <c r="BF114" s="214"/>
      <c r="BG114" s="214"/>
      <c r="BH114" s="214"/>
      <c r="BI114" s="98"/>
    </row>
    <row r="115" spans="3:66" ht="12.75" customHeight="1" x14ac:dyDescent="0.25">
      <c r="Q115" s="47"/>
      <c r="R115" s="47"/>
      <c r="S115" s="47"/>
      <c r="T115" s="47"/>
      <c r="U115" s="47"/>
      <c r="V115" s="47"/>
      <c r="W115" s="44"/>
      <c r="X115" s="44"/>
      <c r="AW115" s="72"/>
      <c r="AX115" s="72"/>
      <c r="AY115" s="72"/>
      <c r="AZ115" s="72"/>
      <c r="BA115" s="214"/>
      <c r="BB115" s="214"/>
      <c r="BC115" s="214"/>
      <c r="BD115" s="214"/>
      <c r="BE115" s="214"/>
      <c r="BF115" s="214"/>
      <c r="BG115" s="214"/>
      <c r="BH115" s="214"/>
      <c r="BI115" s="98"/>
    </row>
    <row r="116" spans="3:66" ht="12.75" customHeight="1" x14ac:dyDescent="0.25">
      <c r="AW116" s="72"/>
      <c r="AX116" s="72"/>
      <c r="AY116" s="72"/>
      <c r="AZ116" s="72"/>
      <c r="BA116" s="214"/>
      <c r="BB116" s="214"/>
      <c r="BC116" s="214"/>
      <c r="BD116" s="214"/>
      <c r="BE116" s="214"/>
      <c r="BF116" s="214"/>
      <c r="BG116" s="214"/>
      <c r="BH116" s="214"/>
      <c r="BI116" s="98"/>
    </row>
    <row r="118" spans="3:66" ht="12.75" customHeight="1" x14ac:dyDescent="0.25">
      <c r="AW118" s="205"/>
      <c r="AX118" s="205"/>
      <c r="AY118" s="205"/>
      <c r="AZ118" s="205"/>
      <c r="BA118" s="73"/>
      <c r="BB118" s="74"/>
      <c r="BC118" s="73"/>
      <c r="BD118" s="74"/>
      <c r="BE118" s="73"/>
      <c r="BF118" s="74"/>
      <c r="BG118" s="73"/>
      <c r="BH118" s="74"/>
      <c r="BI118" s="99"/>
    </row>
    <row r="119" spans="3:66" ht="12.75" customHeight="1" x14ac:dyDescent="0.25">
      <c r="AW119" s="205"/>
      <c r="AX119" s="205"/>
      <c r="AY119" s="205"/>
      <c r="AZ119" s="205"/>
      <c r="BA119" s="73"/>
      <c r="BB119" s="74"/>
      <c r="BC119" s="73"/>
      <c r="BD119" s="74"/>
      <c r="BE119" s="73"/>
      <c r="BF119" s="74"/>
      <c r="BG119" s="73"/>
      <c r="BH119" s="74"/>
      <c r="BI119" s="99"/>
    </row>
    <row r="120" spans="3:66" ht="12.75" customHeight="1" x14ac:dyDescent="0.25">
      <c r="AW120" s="205"/>
      <c r="AX120" s="205"/>
      <c r="AY120" s="205"/>
      <c r="AZ120" s="205"/>
      <c r="BA120" s="73"/>
      <c r="BB120" s="74"/>
      <c r="BC120" s="73"/>
      <c r="BD120" s="74"/>
      <c r="BE120" s="73"/>
      <c r="BF120" s="74"/>
      <c r="BG120" s="73"/>
      <c r="BH120" s="74"/>
      <c r="BI120" s="99"/>
    </row>
  </sheetData>
  <sheetProtection password="CC2D" sheet="1" objects="1" scenarios="1" selectLockedCells="1"/>
  <dataConsolidate/>
  <mergeCells count="151"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  <mergeCell ref="D16:V16"/>
    <mergeCell ref="W16:AN16"/>
    <mergeCell ref="D17:V17"/>
    <mergeCell ref="D18:V18"/>
    <mergeCell ref="D19:V19"/>
    <mergeCell ref="AP16:AT16"/>
    <mergeCell ref="D20:V20"/>
    <mergeCell ref="D21:V21"/>
    <mergeCell ref="D22:V22"/>
    <mergeCell ref="AP17:AT17"/>
    <mergeCell ref="AP18:AT18"/>
    <mergeCell ref="AP21:AT23"/>
    <mergeCell ref="AP19:AT20"/>
    <mergeCell ref="D23:V23"/>
    <mergeCell ref="BA42:BH43"/>
    <mergeCell ref="BA44:BB46"/>
    <mergeCell ref="BC44:BD46"/>
    <mergeCell ref="BE44:BF46"/>
    <mergeCell ref="BG44:BH46"/>
    <mergeCell ref="F48:AV48"/>
    <mergeCell ref="D39:E39"/>
    <mergeCell ref="D40:E40"/>
    <mergeCell ref="D32:V32"/>
    <mergeCell ref="D35:V35"/>
    <mergeCell ref="BA54:BH54"/>
    <mergeCell ref="BK54:BN54"/>
    <mergeCell ref="BA55:BB55"/>
    <mergeCell ref="BC55:BD55"/>
    <mergeCell ref="BE55:BF55"/>
    <mergeCell ref="BC57:BD57"/>
    <mergeCell ref="BE57:BF57"/>
    <mergeCell ref="BG57:BH57"/>
    <mergeCell ref="BG55:BH55"/>
    <mergeCell ref="BK55:BK58"/>
    <mergeCell ref="BL55:BL58"/>
    <mergeCell ref="C64:D64"/>
    <mergeCell ref="C65:D65"/>
    <mergeCell ref="C66:D66"/>
    <mergeCell ref="C58:D58"/>
    <mergeCell ref="C59:D59"/>
    <mergeCell ref="C60:D60"/>
    <mergeCell ref="C73:D73"/>
    <mergeCell ref="CE73:CG73"/>
    <mergeCell ref="C74:D74"/>
    <mergeCell ref="CE74:CG74"/>
    <mergeCell ref="AT55:AT58"/>
    <mergeCell ref="AU55:AU58"/>
    <mergeCell ref="AV55:AV58"/>
    <mergeCell ref="AW55:AW58"/>
    <mergeCell ref="BM55:BM58"/>
    <mergeCell ref="C61:D61"/>
    <mergeCell ref="C62:D62"/>
    <mergeCell ref="C63:D63"/>
    <mergeCell ref="BN55:BN58"/>
    <mergeCell ref="BA56:BB56"/>
    <mergeCell ref="BC56:BD56"/>
    <mergeCell ref="BE56:BF56"/>
    <mergeCell ref="BG56:BH56"/>
    <mergeCell ref="BA57:BB57"/>
    <mergeCell ref="C75:D75"/>
    <mergeCell ref="CE75:CG75"/>
    <mergeCell ref="C67:D67"/>
    <mergeCell ref="C68:D68"/>
    <mergeCell ref="C69:D69"/>
    <mergeCell ref="C70:D70"/>
    <mergeCell ref="C71:D71"/>
    <mergeCell ref="C72:D72"/>
    <mergeCell ref="C79:D79"/>
    <mergeCell ref="CE79:CG79"/>
    <mergeCell ref="C80:D80"/>
    <mergeCell ref="C81:D81"/>
    <mergeCell ref="C82:D82"/>
    <mergeCell ref="C83:D83"/>
    <mergeCell ref="C76:D76"/>
    <mergeCell ref="CE76:CG76"/>
    <mergeCell ref="C77:D77"/>
    <mergeCell ref="CE77:CG77"/>
    <mergeCell ref="C78:D78"/>
    <mergeCell ref="CE78:CG78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4:D104"/>
    <mergeCell ref="C105:D105"/>
    <mergeCell ref="C106:D106"/>
    <mergeCell ref="C107:E107"/>
    <mergeCell ref="C96:D96"/>
    <mergeCell ref="C97:D97"/>
    <mergeCell ref="C98:D98"/>
    <mergeCell ref="C99:D99"/>
    <mergeCell ref="C100:D100"/>
    <mergeCell ref="C101:D101"/>
    <mergeCell ref="AW120:AZ120"/>
    <mergeCell ref="C112:E112"/>
    <mergeCell ref="C114:E114"/>
    <mergeCell ref="BA114:BB116"/>
    <mergeCell ref="BC114:BD116"/>
    <mergeCell ref="BE114:BF116"/>
    <mergeCell ref="BG114:BH116"/>
    <mergeCell ref="C108:E108"/>
    <mergeCell ref="C110:E110"/>
    <mergeCell ref="BA110:BH110"/>
    <mergeCell ref="C111:E111"/>
    <mergeCell ref="N111:R111"/>
    <mergeCell ref="V111:Z111"/>
    <mergeCell ref="AP27:AT27"/>
    <mergeCell ref="AP28:AT28"/>
    <mergeCell ref="AP29:AT29"/>
    <mergeCell ref="AP30:AT30"/>
    <mergeCell ref="AP34:AT34"/>
    <mergeCell ref="AW118:AZ118"/>
    <mergeCell ref="AW119:AZ119"/>
    <mergeCell ref="AP36:AT36"/>
    <mergeCell ref="AP24:AT26"/>
    <mergeCell ref="AP31:AT33"/>
    <mergeCell ref="F55:AQ55"/>
    <mergeCell ref="D30:V30"/>
    <mergeCell ref="D31:V31"/>
    <mergeCell ref="D33:V33"/>
    <mergeCell ref="D34:V34"/>
    <mergeCell ref="D36:V36"/>
    <mergeCell ref="D24:V24"/>
    <mergeCell ref="D25:V25"/>
    <mergeCell ref="D26:V26"/>
    <mergeCell ref="D27:V27"/>
    <mergeCell ref="D28:V28"/>
    <mergeCell ref="D29:V29"/>
    <mergeCell ref="C102:D102"/>
    <mergeCell ref="C103:D103"/>
  </mergeCells>
  <conditionalFormatting sqref="AV108:AV109">
    <cfRule type="cellIs" dxfId="115" priority="71" stopIfTrue="1" operator="greaterThanOrEqual">
      <formula>3.95</formula>
    </cfRule>
    <cfRule type="cellIs" dxfId="114" priority="72" stopIfTrue="1" operator="between">
      <formula>2.05</formula>
      <formula>3.94</formula>
    </cfRule>
    <cfRule type="cellIs" dxfId="113" priority="73" stopIfTrue="1" operator="lessThanOrEqual">
      <formula>2</formula>
    </cfRule>
  </conditionalFormatting>
  <conditionalFormatting sqref="AV59:AV105">
    <cfRule type="cellIs" dxfId="112" priority="68" stopIfTrue="1" operator="greaterThanOrEqual">
      <formula>3.95</formula>
    </cfRule>
    <cfRule type="cellIs" dxfId="111" priority="69" stopIfTrue="1" operator="between">
      <formula>2.05</formula>
      <formula>3.94</formula>
    </cfRule>
    <cfRule type="cellIs" dxfId="110" priority="70" stopIfTrue="1" operator="lessThanOrEqual">
      <formula>2</formula>
    </cfRule>
  </conditionalFormatting>
  <conditionalFormatting sqref="F59:F105">
    <cfRule type="cellIs" dxfId="109" priority="32" stopIfTrue="1" operator="equal">
      <formula>$F$56</formula>
    </cfRule>
    <cfRule type="cellIs" dxfId="108" priority="33" stopIfTrue="1" operator="notEqual">
      <formula>$F$56</formula>
    </cfRule>
  </conditionalFormatting>
  <conditionalFormatting sqref="H59:H105">
    <cfRule type="cellIs" dxfId="107" priority="34" stopIfTrue="1" operator="equal">
      <formula>$H$56</formula>
    </cfRule>
    <cfRule type="cellIs" dxfId="106" priority="35" stopIfTrue="1" operator="notEqual">
      <formula>$H$56</formula>
    </cfRule>
  </conditionalFormatting>
  <conditionalFormatting sqref="L59:L105">
    <cfRule type="cellIs" dxfId="105" priority="38" stopIfTrue="1" operator="equal">
      <formula>$L$56</formula>
    </cfRule>
    <cfRule type="cellIs" dxfId="104" priority="39" stopIfTrue="1" operator="notEqual">
      <formula>$L$56</formula>
    </cfRule>
  </conditionalFormatting>
  <conditionalFormatting sqref="N59:N105">
    <cfRule type="cellIs" dxfId="103" priority="40" stopIfTrue="1" operator="equal">
      <formula>$N$56</formula>
    </cfRule>
    <cfRule type="cellIs" dxfId="102" priority="41" stopIfTrue="1" operator="notEqual">
      <formula>$N$56</formula>
    </cfRule>
  </conditionalFormatting>
  <conditionalFormatting sqref="P59:P105">
    <cfRule type="cellIs" dxfId="101" priority="42" stopIfTrue="1" operator="notEqual">
      <formula>$P$56</formula>
    </cfRule>
    <cfRule type="cellIs" dxfId="100" priority="43" stopIfTrue="1" operator="equal">
      <formula>$P$56</formula>
    </cfRule>
  </conditionalFormatting>
  <conditionalFormatting sqref="R59:R105">
    <cfRule type="cellIs" dxfId="99" priority="44" stopIfTrue="1" operator="equal">
      <formula>$R$56</formula>
    </cfRule>
    <cfRule type="cellIs" dxfId="98" priority="45" stopIfTrue="1" operator="notEqual">
      <formula>$R$56</formula>
    </cfRule>
  </conditionalFormatting>
  <conditionalFormatting sqref="T59:T105">
    <cfRule type="cellIs" dxfId="97" priority="46" stopIfTrue="1" operator="equal">
      <formula>$T$56</formula>
    </cfRule>
    <cfRule type="cellIs" dxfId="96" priority="47" stopIfTrue="1" operator="notEqual">
      <formula>$T$56</formula>
    </cfRule>
  </conditionalFormatting>
  <conditionalFormatting sqref="V59:V105">
    <cfRule type="cellIs" dxfId="95" priority="48" stopIfTrue="1" operator="equal">
      <formula>$V$56</formula>
    </cfRule>
    <cfRule type="cellIs" dxfId="94" priority="49" stopIfTrue="1" operator="notEqual">
      <formula>$V$56</formula>
    </cfRule>
  </conditionalFormatting>
  <conditionalFormatting sqref="Z59:Z105">
    <cfRule type="cellIs" dxfId="93" priority="50" stopIfTrue="1" operator="equal">
      <formula>$Z$56</formula>
    </cfRule>
    <cfRule type="cellIs" dxfId="92" priority="51" stopIfTrue="1" operator="notEqual">
      <formula>$Z$56</formula>
    </cfRule>
  </conditionalFormatting>
  <conditionalFormatting sqref="AB59:AB105">
    <cfRule type="cellIs" dxfId="91" priority="52" stopIfTrue="1" operator="equal">
      <formula>$AB$56</formula>
    </cfRule>
    <cfRule type="cellIs" dxfId="90" priority="53" stopIfTrue="1" operator="notEqual">
      <formula>$AB$56</formula>
    </cfRule>
  </conditionalFormatting>
  <conditionalFormatting sqref="AF59:AF105">
    <cfRule type="cellIs" dxfId="89" priority="54" stopIfTrue="1" operator="equal">
      <formula>$AF$56</formula>
    </cfRule>
    <cfRule type="cellIs" dxfId="88" priority="55" stopIfTrue="1" operator="notEqual">
      <formula>$AF$56</formula>
    </cfRule>
  </conditionalFormatting>
  <conditionalFormatting sqref="AH59:AH105">
    <cfRule type="cellIs" dxfId="87" priority="56" stopIfTrue="1" operator="equal">
      <formula>$AH$56</formula>
    </cfRule>
    <cfRule type="cellIs" dxfId="86" priority="57" stopIfTrue="1" operator="notEqual">
      <formula>$AH$56</formula>
    </cfRule>
  </conditionalFormatting>
  <conditionalFormatting sqref="AJ59:AJ105">
    <cfRule type="cellIs" dxfId="85" priority="58" stopIfTrue="1" operator="equal">
      <formula>$AJ$56</formula>
    </cfRule>
    <cfRule type="cellIs" dxfId="84" priority="59" stopIfTrue="1" operator="notEqual">
      <formula>$AJ$56</formula>
    </cfRule>
  </conditionalFormatting>
  <conditionalFormatting sqref="AL59:AL105">
    <cfRule type="cellIs" dxfId="83" priority="60" stopIfTrue="1" operator="equal">
      <formula>$AL$56</formula>
    </cfRule>
    <cfRule type="cellIs" dxfId="82" priority="61" stopIfTrue="1" operator="notEqual">
      <formula>$AL$56</formula>
    </cfRule>
  </conditionalFormatting>
  <conditionalFormatting sqref="AP59:AP105">
    <cfRule type="cellIs" dxfId="81" priority="62" stopIfTrue="1" operator="equal">
      <formula>$AP$56</formula>
    </cfRule>
    <cfRule type="cellIs" dxfId="80" priority="63" stopIfTrue="1" operator="notEqual">
      <formula>$AP$56</formula>
    </cfRule>
  </conditionalFormatting>
  <conditionalFormatting sqref="AW107:AW108">
    <cfRule type="cellIs" dxfId="79" priority="27" stopIfTrue="1" operator="greaterThanOrEqual">
      <formula>3.95</formula>
    </cfRule>
    <cfRule type="cellIs" dxfId="78" priority="28" stopIfTrue="1" operator="between">
      <formula>2.05</formula>
      <formula>3.94</formula>
    </cfRule>
    <cfRule type="cellIs" dxfId="77" priority="29" stopIfTrue="1" operator="lessThanOrEqual">
      <formula>2</formula>
    </cfRule>
  </conditionalFormatting>
  <conditionalFormatting sqref="J59:J105">
    <cfRule type="cellIs" dxfId="76" priority="25" stopIfTrue="1" operator="equal">
      <formula>$J$56</formula>
    </cfRule>
    <cfRule type="cellIs" dxfId="75" priority="26" stopIfTrue="1" operator="notEqual">
      <formula>$J$56</formula>
    </cfRule>
  </conditionalFormatting>
  <conditionalFormatting sqref="X59:X105">
    <cfRule type="cellIs" dxfId="74" priority="23" stopIfTrue="1" operator="equal">
      <formula>$X$56</formula>
    </cfRule>
    <cfRule type="cellIs" dxfId="73" priority="24" stopIfTrue="1" operator="notEqual">
      <formula>$X$56</formula>
    </cfRule>
  </conditionalFormatting>
  <conditionalFormatting sqref="AD59:AD105">
    <cfRule type="cellIs" dxfId="72" priority="7" stopIfTrue="1" operator="equal">
      <formula>$AB$56</formula>
    </cfRule>
    <cfRule type="cellIs" dxfId="71" priority="8" stopIfTrue="1" operator="notEqual">
      <formula>$AB$56</formula>
    </cfRule>
  </conditionalFormatting>
  <conditionalFormatting sqref="AN59:AN105">
    <cfRule type="cellIs" dxfId="70" priority="5" stopIfTrue="1" operator="equal">
      <formula>$AH$56</formula>
    </cfRule>
    <cfRule type="cellIs" dxfId="69" priority="6" stopIfTrue="1" operator="notEqual">
      <formula>$AH$56</formula>
    </cfRule>
  </conditionalFormatting>
  <conditionalFormatting sqref="AR60:AR105">
    <cfRule type="cellIs" dxfId="68" priority="3" stopIfTrue="1" operator="equal">
      <formula>$AJ$56</formula>
    </cfRule>
    <cfRule type="cellIs" dxfId="67" priority="4" stopIfTrue="1" operator="notEqual">
      <formula>$AJ$56</formula>
    </cfRule>
  </conditionalFormatting>
  <conditionalFormatting sqref="AR59">
    <cfRule type="cellIs" dxfId="66" priority="1" stopIfTrue="1" operator="equal">
      <formula>$AP$56</formula>
    </cfRule>
    <cfRule type="cellIs" dxfId="65" priority="2" stopIfTrue="1" operator="notEqual">
      <formula>$AP$56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59:E105">
      <formula1>$BS$14:$BS$15</formula1>
    </dataValidation>
    <dataValidation type="list" allowBlank="1" showInputMessage="1" showErrorMessage="1" errorTitle="ERROR" error="SOLO SE ADMITEN LAS ALTERNATIVAS: A, B, C y D." sqref="R59:R105 P59:P105 N59:N105 L59:L105 AP59:AP105 J59:J105 AL59:AL105 AJ59:AJ105 AH59:AH105 AF59:AF105 AB59:AB105 H59:H105 F59:F105 Z59:Z105 V59:V105 T59:T105 X59:X105 AD59:AD105 AN59:AN105 AR59:AR105">
      <formula1>$J$8:$J$11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9:W105">
      <formula1>0</formula1>
      <formula2>2.5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A59:AA105">
      <formula1>0</formula1>
      <formula2>2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0" orientation="landscape" horizontalDpi="300" verticalDpi="300" r:id="rId1"/>
  <headerFooter alignWithMargins="0"/>
  <rowBreaks count="1" manualBreakCount="1">
    <brk id="115" max="16383" man="1"/>
  </rowBreaks>
  <colBreaks count="1" manualBreakCount="1">
    <brk id="69" max="12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Z128"/>
  <sheetViews>
    <sheetView showGridLines="0" topLeftCell="B1" zoomScale="80" zoomScaleNormal="80" zoomScaleSheetLayoutView="80" workbookViewId="0">
      <pane xSplit="1" topLeftCell="C1" activePane="topRight" state="frozen"/>
      <selection activeCell="B16" sqref="B16"/>
      <selection pane="topRight" activeCell="Z91" sqref="Z91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6.28515625" style="16" customWidth="1"/>
    <col min="6" max="6" width="5.7109375" customWidth="1"/>
    <col min="7" max="7" width="5.7109375" style="24" hidden="1" customWidth="1"/>
    <col min="8" max="8" width="5.7109375" customWidth="1"/>
    <col min="9" max="9" width="5.7109375" hidden="1" customWidth="1"/>
    <col min="10" max="10" width="5.7109375" customWidth="1"/>
    <col min="11" max="11" width="5.7109375" hidden="1" customWidth="1"/>
    <col min="12" max="12" width="5.7109375" customWidth="1"/>
    <col min="13" max="13" width="5.7109375" hidden="1" customWidth="1"/>
    <col min="14" max="14" width="5.7109375" style="16" customWidth="1"/>
    <col min="15" max="15" width="5.7109375" style="16" hidden="1" customWidth="1"/>
    <col min="16" max="16" width="5.7109375" customWidth="1"/>
    <col min="17" max="17" width="5.7109375" hidden="1" customWidth="1"/>
    <col min="18" max="18" width="5.7109375" customWidth="1"/>
    <col min="19" max="19" width="5.7109375" hidden="1" customWidth="1"/>
    <col min="20" max="20" width="5.7109375" customWidth="1"/>
    <col min="21" max="21" width="5.7109375" hidden="1" customWidth="1"/>
    <col min="22" max="22" width="5.7109375" customWidth="1"/>
    <col min="23" max="23" width="5.7109375" hidden="1" customWidth="1"/>
    <col min="24" max="24" width="5.7109375" customWidth="1"/>
    <col min="25" max="25" width="5.7109375" hidden="1" customWidth="1"/>
    <col min="26" max="26" width="5.7109375" customWidth="1"/>
    <col min="27" max="27" width="5.7109375" hidden="1" customWidth="1"/>
    <col min="28" max="28" width="5.7109375" customWidth="1"/>
    <col min="29" max="29" width="5.7109375" hidden="1" customWidth="1"/>
    <col min="30" max="30" width="5.7109375" customWidth="1"/>
    <col min="31" max="31" width="5.7109375" hidden="1" customWidth="1"/>
    <col min="32" max="32" width="5.7109375" customWidth="1"/>
    <col min="33" max="33" width="5.7109375" hidden="1" customWidth="1"/>
    <col min="34" max="34" width="5.7109375" customWidth="1"/>
    <col min="35" max="35" width="5.7109375" hidden="1" customWidth="1"/>
    <col min="36" max="36" width="5.7109375" customWidth="1"/>
    <col min="37" max="37" width="5.7109375" hidden="1" customWidth="1"/>
    <col min="38" max="38" width="5.7109375" customWidth="1"/>
    <col min="39" max="39" width="5.7109375" hidden="1" customWidth="1"/>
    <col min="40" max="40" width="5.7109375" customWidth="1"/>
    <col min="41" max="41" width="5.7109375" hidden="1" customWidth="1"/>
    <col min="42" max="42" width="5.7109375" customWidth="1"/>
    <col min="43" max="43" width="5.7109375" hidden="1" customWidth="1"/>
    <col min="44" max="44" width="5.7109375" customWidth="1"/>
    <col min="45" max="45" width="5.7109375" hidden="1" customWidth="1"/>
    <col min="46" max="46" width="5.7109375" customWidth="1"/>
    <col min="47" max="47" width="5.7109375" hidden="1" customWidth="1"/>
    <col min="48" max="48" width="5.7109375" customWidth="1"/>
    <col min="49" max="49" width="5.7109375" hidden="1" customWidth="1"/>
    <col min="50" max="50" width="5.7109375" customWidth="1"/>
    <col min="51" max="51" width="5.7109375" hidden="1" customWidth="1"/>
    <col min="52" max="52" width="5.7109375" customWidth="1"/>
    <col min="53" max="53" width="5.7109375" hidden="1" customWidth="1"/>
    <col min="54" max="54" width="5.7109375" customWidth="1"/>
    <col min="55" max="55" width="5.7109375" hidden="1" customWidth="1"/>
    <col min="56" max="56" width="5.7109375" customWidth="1"/>
    <col min="57" max="57" width="5.7109375" hidden="1" customWidth="1"/>
    <col min="58" max="58" width="5.7109375" customWidth="1"/>
    <col min="59" max="59" width="5.7109375" hidden="1" customWidth="1"/>
    <col min="60" max="60" width="5.7109375" customWidth="1"/>
    <col min="61" max="61" width="5.7109375" hidden="1" customWidth="1"/>
    <col min="62" max="62" width="7.7109375" customWidth="1"/>
    <col min="63" max="63" width="9.42578125" customWidth="1"/>
    <col min="64" max="64" width="10.85546875" customWidth="1"/>
    <col min="65" max="67" width="13.5703125" customWidth="1"/>
    <col min="68" max="68" width="21.140625" style="50" customWidth="1"/>
    <col min="69" max="69" width="9.28515625" style="50" customWidth="1"/>
    <col min="70" max="70" width="8.140625" style="50" customWidth="1"/>
    <col min="71" max="71" width="9.28515625" style="50" customWidth="1"/>
    <col min="72" max="72" width="8.140625" style="50" customWidth="1"/>
    <col min="73" max="73" width="9.28515625" style="50" customWidth="1"/>
    <col min="74" max="74" width="8.140625" style="50" customWidth="1"/>
    <col min="75" max="75" width="9.28515625" style="50" customWidth="1"/>
    <col min="76" max="76" width="8.140625" style="50" customWidth="1"/>
    <col min="77" max="77" width="2.5703125" style="91" customWidth="1"/>
    <col min="78" max="78" width="8.28515625" style="50" customWidth="1"/>
    <col min="79" max="81" width="14.140625" style="50" customWidth="1"/>
    <col min="82" max="82" width="12.5703125" style="50" customWidth="1"/>
    <col min="83" max="85" width="17.42578125" customWidth="1"/>
    <col min="86" max="86" width="13.42578125" customWidth="1"/>
    <col min="87" max="87" width="5.5703125" customWidth="1"/>
    <col min="94" max="94" width="5.42578125" customWidth="1"/>
    <col min="95" max="97" width="6.140625" customWidth="1"/>
  </cols>
  <sheetData>
    <row r="2" spans="1:87" ht="12.75" customHeight="1" x14ac:dyDescent="0.2">
      <c r="C2" s="304" t="s">
        <v>15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8"/>
    </row>
    <row r="3" spans="1:87" ht="12.75" customHeight="1" x14ac:dyDescent="0.2">
      <c r="C3" s="305" t="s">
        <v>16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9"/>
    </row>
    <row r="4" spans="1:87" ht="12.75" customHeight="1" x14ac:dyDescent="0.2">
      <c r="C4" s="1"/>
      <c r="D4" s="1"/>
      <c r="E4" s="1"/>
      <c r="F4" s="1"/>
      <c r="G4" s="21"/>
      <c r="H4" s="1"/>
      <c r="I4" s="1"/>
      <c r="J4" s="1"/>
      <c r="K4" s="1"/>
      <c r="L4" s="1"/>
      <c r="M4" s="1"/>
      <c r="N4" s="1"/>
      <c r="O4" s="1"/>
    </row>
    <row r="5" spans="1:87" ht="12.75" customHeight="1" x14ac:dyDescent="0.2">
      <c r="C5" s="307" t="s">
        <v>94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"/>
    </row>
    <row r="6" spans="1:87" ht="12.75" customHeight="1" x14ac:dyDescent="0.2">
      <c r="C6" s="2"/>
      <c r="D6" s="2"/>
      <c r="E6" s="14"/>
      <c r="F6" s="2"/>
      <c r="G6" s="22"/>
      <c r="H6" s="2"/>
      <c r="I6" s="12"/>
      <c r="L6" s="2"/>
      <c r="M6" s="2"/>
      <c r="N6" s="14"/>
      <c r="O6" s="14"/>
      <c r="P6" s="2"/>
      <c r="Q6" s="12"/>
    </row>
    <row r="7" spans="1:87" ht="12.75" customHeight="1" x14ac:dyDescent="0.2">
      <c r="B7" s="3"/>
      <c r="C7" s="4" t="s">
        <v>11</v>
      </c>
      <c r="D7" s="308"/>
      <c r="E7" s="308"/>
      <c r="F7" s="308"/>
      <c r="G7" s="308"/>
      <c r="H7" s="308"/>
      <c r="I7" s="26"/>
      <c r="J7" s="62"/>
      <c r="K7" s="3"/>
      <c r="L7" s="6" t="s">
        <v>14</v>
      </c>
      <c r="M7" s="6"/>
      <c r="N7" s="309"/>
      <c r="O7" s="309"/>
      <c r="P7" s="309"/>
      <c r="Q7" s="27"/>
      <c r="R7" s="12"/>
      <c r="S7" s="12"/>
    </row>
    <row r="8" spans="1:87" ht="12.75" customHeight="1" x14ac:dyDescent="0.2">
      <c r="B8" s="3"/>
      <c r="C8" s="4" t="s">
        <v>1</v>
      </c>
      <c r="D8" s="310" t="s">
        <v>85</v>
      </c>
      <c r="E8" s="310"/>
      <c r="F8" s="310"/>
      <c r="G8" s="310"/>
      <c r="H8" s="310"/>
      <c r="I8" s="146"/>
      <c r="J8" s="158" t="s">
        <v>0</v>
      </c>
      <c r="K8" s="62">
        <v>0</v>
      </c>
      <c r="L8" s="28"/>
      <c r="M8" s="28"/>
      <c r="N8" s="28"/>
      <c r="O8" s="28"/>
      <c r="P8" s="29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</row>
    <row r="9" spans="1:87" ht="12.75" customHeight="1" x14ac:dyDescent="0.2">
      <c r="B9" s="3"/>
      <c r="C9" s="4" t="s">
        <v>3</v>
      </c>
      <c r="D9" s="292"/>
      <c r="E9" s="293"/>
      <c r="F9" s="293"/>
      <c r="G9" s="293"/>
      <c r="H9" s="294"/>
      <c r="I9" s="147"/>
      <c r="J9" s="158" t="s">
        <v>20</v>
      </c>
      <c r="K9" s="62">
        <v>1</v>
      </c>
      <c r="L9" s="32">
        <v>0</v>
      </c>
      <c r="M9" s="32"/>
      <c r="N9" s="32"/>
      <c r="O9" s="32"/>
      <c r="P9" s="33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1:87" ht="12.75" customHeight="1" x14ac:dyDescent="0.2">
      <c r="B10" s="3"/>
      <c r="C10" s="295" t="s">
        <v>7</v>
      </c>
      <c r="D10" s="296"/>
      <c r="E10" s="297"/>
      <c r="F10" s="298"/>
      <c r="G10" s="299"/>
      <c r="H10" s="300"/>
      <c r="I10" s="148"/>
      <c r="J10" s="158" t="s">
        <v>21</v>
      </c>
      <c r="K10" s="62">
        <v>2</v>
      </c>
      <c r="L10" s="32">
        <v>1</v>
      </c>
      <c r="M10" s="32"/>
      <c r="N10" s="32"/>
      <c r="O10" s="32"/>
      <c r="P10" s="33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87" ht="12.75" customHeight="1" x14ac:dyDescent="0.2">
      <c r="B11" s="3"/>
      <c r="C11" s="295" t="s">
        <v>5</v>
      </c>
      <c r="D11" s="296"/>
      <c r="E11" s="297"/>
      <c r="F11" s="301">
        <f>COUNTIF(E67:E113,"=P")</f>
        <v>0</v>
      </c>
      <c r="G11" s="302"/>
      <c r="H11" s="303"/>
      <c r="I11" s="149"/>
      <c r="J11" s="158" t="s">
        <v>22</v>
      </c>
      <c r="K11" s="62"/>
      <c r="L11" s="32">
        <v>2</v>
      </c>
      <c r="M11" s="32"/>
      <c r="N11" s="32"/>
      <c r="O11" s="3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51"/>
      <c r="BQ11" s="51"/>
      <c r="BR11" s="51"/>
      <c r="BS11" s="51"/>
      <c r="BT11" s="51"/>
      <c r="BU11" s="51"/>
      <c r="BV11" s="51"/>
      <c r="BW11" s="51"/>
      <c r="BX11" s="51"/>
      <c r="BY11" s="92"/>
      <c r="BZ11" s="51"/>
      <c r="CA11" s="51"/>
      <c r="CB11" s="51"/>
      <c r="CC11" s="51"/>
    </row>
    <row r="12" spans="1:87" ht="12.75" customHeight="1" x14ac:dyDescent="0.2">
      <c r="B12" s="3"/>
      <c r="C12" s="295" t="s">
        <v>9</v>
      </c>
      <c r="D12" s="296"/>
      <c r="E12" s="297"/>
      <c r="F12" s="301">
        <f>COUNTIF(E67:E113,"=a")</f>
        <v>0</v>
      </c>
      <c r="G12" s="302"/>
      <c r="H12" s="303"/>
      <c r="I12" s="149"/>
      <c r="J12" s="43"/>
      <c r="K12" s="43"/>
      <c r="L12" s="32"/>
      <c r="M12" s="32"/>
      <c r="N12" s="32"/>
      <c r="O12" s="32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51"/>
      <c r="BQ12" s="51"/>
      <c r="BR12" s="51"/>
      <c r="BS12" s="51"/>
      <c r="BT12" s="51"/>
      <c r="BU12" s="51"/>
      <c r="BV12" s="51"/>
      <c r="BW12" s="51"/>
      <c r="BX12" s="51"/>
      <c r="BY12" s="92"/>
      <c r="BZ12" s="51"/>
      <c r="CA12" s="51"/>
      <c r="CB12" s="51"/>
      <c r="CC12" s="51"/>
    </row>
    <row r="13" spans="1:87" ht="12.75" customHeight="1" x14ac:dyDescent="0.2">
      <c r="C13" s="8"/>
      <c r="D13" s="8"/>
      <c r="E13" s="15"/>
      <c r="F13" s="8"/>
      <c r="G13" s="23"/>
      <c r="H13" s="8"/>
      <c r="I13" s="12"/>
      <c r="L13" s="32"/>
      <c r="M13" s="32"/>
      <c r="N13" s="32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51"/>
      <c r="BQ13" s="51"/>
      <c r="BR13" s="51"/>
      <c r="BS13" s="51"/>
      <c r="BT13" s="51"/>
      <c r="BU13" s="51"/>
      <c r="BV13" s="51"/>
      <c r="BW13" s="51"/>
      <c r="BX13" s="51"/>
      <c r="BY13" s="92"/>
      <c r="BZ13" s="51"/>
      <c r="CA13" s="51"/>
      <c r="CB13" s="51"/>
      <c r="CC13" s="51"/>
      <c r="CH13" s="20"/>
    </row>
    <row r="14" spans="1:87" ht="12.75" customHeight="1" x14ac:dyDescent="0.2">
      <c r="B14" s="12"/>
      <c r="C14" s="12"/>
      <c r="D14" s="12"/>
      <c r="CI14" s="39" t="s">
        <v>2</v>
      </c>
    </row>
    <row r="15" spans="1:87" ht="18" customHeight="1" x14ac:dyDescent="0.2">
      <c r="A15" s="12"/>
      <c r="C15" s="356" t="str">
        <f>D8</f>
        <v>5° básico C</v>
      </c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8"/>
      <c r="CI15" s="31" t="s">
        <v>0</v>
      </c>
    </row>
    <row r="16" spans="1:87" ht="31.5" x14ac:dyDescent="0.25">
      <c r="A16" s="12"/>
      <c r="B16" s="110" t="s">
        <v>29</v>
      </c>
      <c r="C16" s="163" t="s">
        <v>23</v>
      </c>
      <c r="D16" s="290" t="s">
        <v>39</v>
      </c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1" t="s">
        <v>55</v>
      </c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130"/>
      <c r="AP16" s="359" t="s">
        <v>45</v>
      </c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1"/>
      <c r="BH16" s="127"/>
      <c r="BI16" s="107"/>
      <c r="BJ16" s="63"/>
      <c r="BK16" s="63"/>
      <c r="BZ16" s="52"/>
      <c r="CA16" s="52"/>
      <c r="CB16" s="52"/>
      <c r="CC16" s="52"/>
    </row>
    <row r="17" spans="1:81" ht="32.25" customHeight="1" x14ac:dyDescent="0.2">
      <c r="A17" s="12"/>
      <c r="B17" s="132">
        <v>1</v>
      </c>
      <c r="C17" s="133">
        <v>1</v>
      </c>
      <c r="D17" s="314" t="s">
        <v>65</v>
      </c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6"/>
      <c r="W17" s="123"/>
      <c r="X17" s="362" t="s">
        <v>78</v>
      </c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4"/>
      <c r="AO17" s="36"/>
      <c r="AP17" s="312" t="s">
        <v>57</v>
      </c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124"/>
      <c r="BH17" s="128"/>
      <c r="BI17" s="106"/>
      <c r="BJ17" s="57"/>
      <c r="BK17" s="57"/>
      <c r="BZ17" s="52"/>
      <c r="CA17" s="52"/>
      <c r="CB17" s="52"/>
      <c r="CC17" s="52"/>
    </row>
    <row r="18" spans="1:81" ht="60" customHeight="1" x14ac:dyDescent="0.2">
      <c r="A18" s="12"/>
      <c r="B18" s="132">
        <f>B17+1</f>
        <v>2</v>
      </c>
      <c r="C18" s="108">
        <v>1</v>
      </c>
      <c r="D18" s="314" t="s">
        <v>66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6"/>
      <c r="W18" s="123"/>
      <c r="X18" s="365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7"/>
      <c r="AO18" s="36"/>
      <c r="AP18" s="312" t="s">
        <v>58</v>
      </c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124"/>
      <c r="BH18" s="128"/>
      <c r="BI18" s="106"/>
      <c r="BJ18" s="57"/>
      <c r="BK18" s="57"/>
      <c r="BZ18" s="52"/>
      <c r="CA18" s="52"/>
      <c r="CB18" s="52"/>
      <c r="CC18" s="52"/>
    </row>
    <row r="19" spans="1:81" ht="45" customHeight="1" x14ac:dyDescent="0.2">
      <c r="A19" s="12"/>
      <c r="B19" s="132">
        <f t="shared" ref="B19:B44" si="0">B18+1</f>
        <v>3</v>
      </c>
      <c r="C19" s="108">
        <v>1</v>
      </c>
      <c r="D19" s="314" t="s">
        <v>67</v>
      </c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6"/>
      <c r="W19" s="123"/>
      <c r="X19" s="368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70"/>
      <c r="AO19" s="36"/>
      <c r="AP19" s="312" t="s">
        <v>57</v>
      </c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124"/>
      <c r="BH19" s="128"/>
      <c r="BI19" s="106"/>
      <c r="BJ19" s="57"/>
      <c r="BK19" s="57"/>
      <c r="BZ19" s="52"/>
      <c r="CA19" s="52"/>
      <c r="CB19" s="52"/>
      <c r="CC19" s="52"/>
    </row>
    <row r="20" spans="1:81" ht="16.5" customHeight="1" x14ac:dyDescent="0.2">
      <c r="A20" s="12"/>
      <c r="B20" s="132">
        <f t="shared" si="0"/>
        <v>4</v>
      </c>
      <c r="C20" s="108">
        <v>1</v>
      </c>
      <c r="D20" s="317" t="s">
        <v>68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9"/>
      <c r="W20" s="123"/>
      <c r="X20" s="347" t="s">
        <v>79</v>
      </c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9"/>
      <c r="AO20" s="36"/>
      <c r="AP20" s="312" t="s">
        <v>57</v>
      </c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124"/>
      <c r="BH20" s="128"/>
      <c r="BI20" s="106"/>
      <c r="BJ20" s="57"/>
      <c r="BK20" s="57"/>
      <c r="BZ20" s="52"/>
      <c r="CA20" s="52"/>
      <c r="CB20" s="52"/>
      <c r="CC20" s="52"/>
    </row>
    <row r="21" spans="1:81" ht="15" customHeight="1" x14ac:dyDescent="0.2">
      <c r="A21" s="12"/>
      <c r="B21" s="132">
        <f t="shared" si="0"/>
        <v>5</v>
      </c>
      <c r="C21" s="108">
        <v>1</v>
      </c>
      <c r="D21" s="323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5"/>
      <c r="W21" s="123"/>
      <c r="X21" s="350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2"/>
      <c r="AO21" s="36"/>
      <c r="AP21" s="312" t="s">
        <v>57</v>
      </c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124"/>
      <c r="BH21" s="128"/>
      <c r="BI21" s="106"/>
      <c r="BJ21" s="57"/>
      <c r="BK21" s="57"/>
      <c r="BZ21" s="52"/>
      <c r="CA21" s="52"/>
      <c r="CB21" s="52"/>
      <c r="CC21" s="52"/>
    </row>
    <row r="22" spans="1:81" ht="24.75" customHeight="1" x14ac:dyDescent="0.2">
      <c r="A22" s="12"/>
      <c r="B22" s="132">
        <f t="shared" si="0"/>
        <v>6</v>
      </c>
      <c r="C22" s="108">
        <v>1</v>
      </c>
      <c r="D22" s="317" t="s">
        <v>83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  <c r="W22" s="123"/>
      <c r="X22" s="350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2"/>
      <c r="AO22" s="36"/>
      <c r="AP22" s="312" t="s">
        <v>57</v>
      </c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124"/>
      <c r="BH22" s="128"/>
      <c r="BI22" s="106"/>
      <c r="BJ22" s="57"/>
      <c r="BK22" s="57"/>
      <c r="BZ22" s="52"/>
      <c r="CA22" s="52"/>
      <c r="CB22" s="52"/>
      <c r="CC22" s="52"/>
    </row>
    <row r="23" spans="1:81" ht="24.75" customHeight="1" x14ac:dyDescent="0.2">
      <c r="A23" s="12"/>
      <c r="B23" s="132">
        <f t="shared" si="0"/>
        <v>7</v>
      </c>
      <c r="C23" s="108">
        <v>1</v>
      </c>
      <c r="D23" s="323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5"/>
      <c r="W23" s="123"/>
      <c r="X23" s="353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5"/>
      <c r="AO23" s="36"/>
      <c r="AP23" s="312" t="s">
        <v>59</v>
      </c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124"/>
      <c r="BH23" s="128"/>
      <c r="BI23" s="106"/>
      <c r="BJ23" s="57"/>
      <c r="BK23" s="57"/>
      <c r="BZ23" s="52"/>
      <c r="CA23" s="52"/>
      <c r="CB23" s="52"/>
      <c r="CC23" s="52"/>
    </row>
    <row r="24" spans="1:81" ht="15" customHeight="1" x14ac:dyDescent="0.2">
      <c r="A24" s="12"/>
      <c r="B24" s="132">
        <f t="shared" si="0"/>
        <v>8</v>
      </c>
      <c r="C24" s="109">
        <v>1</v>
      </c>
      <c r="D24" s="317" t="s">
        <v>69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9"/>
      <c r="W24" s="123"/>
      <c r="X24" s="335" t="s">
        <v>80</v>
      </c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7"/>
      <c r="AO24" s="36"/>
      <c r="AP24" s="312" t="s">
        <v>60</v>
      </c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124"/>
      <c r="BH24" s="128"/>
      <c r="BI24" s="106"/>
      <c r="BJ24" s="57"/>
      <c r="BK24" s="57"/>
      <c r="BZ24" s="52"/>
      <c r="CA24" s="52"/>
      <c r="CB24" s="52"/>
      <c r="CC24" s="52"/>
    </row>
    <row r="25" spans="1:81" ht="15" x14ac:dyDescent="0.2">
      <c r="A25" s="12"/>
      <c r="B25" s="132">
        <f t="shared" si="0"/>
        <v>9</v>
      </c>
      <c r="C25" s="108">
        <v>1</v>
      </c>
      <c r="D25" s="323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5"/>
      <c r="W25" s="123"/>
      <c r="X25" s="338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40"/>
      <c r="AO25" s="36"/>
      <c r="AP25" s="312" t="s">
        <v>59</v>
      </c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124"/>
      <c r="BH25" s="128"/>
      <c r="BI25" s="106"/>
      <c r="BJ25" s="57"/>
      <c r="BK25" s="57"/>
      <c r="BZ25" s="52"/>
      <c r="CA25" s="52"/>
      <c r="CB25" s="52"/>
      <c r="CC25" s="52"/>
    </row>
    <row r="26" spans="1:81" ht="15" x14ac:dyDescent="0.2">
      <c r="A26" s="12"/>
      <c r="B26" s="132">
        <f t="shared" si="0"/>
        <v>10</v>
      </c>
      <c r="C26" s="108">
        <v>1</v>
      </c>
      <c r="D26" s="317" t="s">
        <v>70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9"/>
      <c r="W26" s="123"/>
      <c r="X26" s="338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40"/>
      <c r="AO26" s="36"/>
      <c r="AP26" s="312" t="s">
        <v>57</v>
      </c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124"/>
      <c r="BH26" s="128"/>
      <c r="BI26" s="106"/>
      <c r="BJ26" s="57"/>
      <c r="BK26" s="57"/>
      <c r="BZ26" s="52"/>
      <c r="CA26" s="52"/>
      <c r="CB26" s="52"/>
      <c r="CC26" s="52"/>
    </row>
    <row r="27" spans="1:81" ht="15" x14ac:dyDescent="0.2">
      <c r="A27" s="12"/>
      <c r="B27" s="132">
        <f t="shared" si="0"/>
        <v>11</v>
      </c>
      <c r="C27" s="108">
        <v>1</v>
      </c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2"/>
      <c r="W27" s="123"/>
      <c r="X27" s="338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40"/>
      <c r="AO27" s="36"/>
      <c r="AP27" s="312" t="s">
        <v>60</v>
      </c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44"/>
      <c r="BG27" s="125"/>
      <c r="BH27" s="128"/>
      <c r="BI27" s="106"/>
      <c r="BJ27" s="57"/>
      <c r="BK27" s="57"/>
      <c r="BZ27" s="52"/>
      <c r="CA27" s="52"/>
      <c r="CB27" s="52"/>
      <c r="CC27" s="52"/>
    </row>
    <row r="28" spans="1:81" ht="15" x14ac:dyDescent="0.2">
      <c r="A28" s="12"/>
      <c r="B28" s="132">
        <f t="shared" si="0"/>
        <v>12</v>
      </c>
      <c r="C28" s="108">
        <v>1</v>
      </c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5"/>
      <c r="W28" s="123"/>
      <c r="X28" s="338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40"/>
      <c r="AO28" s="36"/>
      <c r="AP28" s="345" t="s">
        <v>57</v>
      </c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126"/>
      <c r="BH28" s="128"/>
      <c r="BI28" s="106"/>
      <c r="BJ28" s="57"/>
      <c r="BK28" s="57"/>
      <c r="BZ28" s="52"/>
      <c r="CA28" s="52"/>
      <c r="CB28" s="52"/>
      <c r="CC28" s="52"/>
    </row>
    <row r="29" spans="1:81" ht="15" x14ac:dyDescent="0.2">
      <c r="A29" s="12"/>
      <c r="B29" s="132">
        <f t="shared" si="0"/>
        <v>13</v>
      </c>
      <c r="C29" s="108">
        <v>2</v>
      </c>
      <c r="D29" s="317" t="s">
        <v>71</v>
      </c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9"/>
      <c r="W29" s="123"/>
      <c r="X29" s="338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40"/>
      <c r="AO29" s="36"/>
      <c r="AP29" s="312" t="s">
        <v>59</v>
      </c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124"/>
      <c r="BH29" s="128"/>
      <c r="BI29" s="106"/>
      <c r="BJ29" s="57"/>
      <c r="BK29" s="57"/>
      <c r="BZ29" s="52"/>
      <c r="CA29" s="52"/>
      <c r="CB29" s="52"/>
      <c r="CC29" s="52"/>
    </row>
    <row r="30" spans="1:81" ht="15" x14ac:dyDescent="0.2">
      <c r="A30" s="12"/>
      <c r="B30" s="132">
        <f t="shared" si="0"/>
        <v>14</v>
      </c>
      <c r="C30" s="108">
        <v>1</v>
      </c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2"/>
      <c r="W30" s="123"/>
      <c r="X30" s="338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40"/>
      <c r="AO30" s="36"/>
      <c r="AP30" s="312" t="s">
        <v>61</v>
      </c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124"/>
      <c r="BH30" s="128"/>
      <c r="BI30" s="106"/>
      <c r="BJ30" s="57"/>
      <c r="BK30" s="57"/>
      <c r="BZ30" s="52"/>
      <c r="CA30" s="52"/>
      <c r="CB30" s="52"/>
      <c r="CC30" s="52"/>
    </row>
    <row r="31" spans="1:81" ht="15" x14ac:dyDescent="0.2">
      <c r="A31" s="12"/>
      <c r="B31" s="132">
        <f t="shared" si="0"/>
        <v>15</v>
      </c>
      <c r="C31" s="108">
        <v>1</v>
      </c>
      <c r="D31" s="323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5"/>
      <c r="W31" s="123"/>
      <c r="X31" s="338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40"/>
      <c r="AO31" s="36"/>
      <c r="AP31" s="312" t="s">
        <v>59</v>
      </c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124"/>
      <c r="BH31" s="128"/>
      <c r="BI31" s="106"/>
      <c r="BJ31" s="57"/>
      <c r="BK31" s="57"/>
      <c r="BZ31" s="52"/>
      <c r="CA31" s="52"/>
      <c r="CB31" s="52"/>
      <c r="CC31" s="52"/>
    </row>
    <row r="32" spans="1:81" ht="29.25" customHeight="1" x14ac:dyDescent="0.2">
      <c r="A32" s="12"/>
      <c r="B32" s="132">
        <f t="shared" si="0"/>
        <v>16</v>
      </c>
      <c r="C32" s="108">
        <v>1</v>
      </c>
      <c r="D32" s="314" t="s">
        <v>72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6"/>
      <c r="W32" s="123"/>
      <c r="X32" s="338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40"/>
      <c r="AO32" s="36"/>
      <c r="AP32" s="312" t="s">
        <v>59</v>
      </c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124"/>
      <c r="BH32" s="128"/>
      <c r="BI32" s="106"/>
      <c r="BJ32" s="57"/>
      <c r="BK32" s="57"/>
      <c r="BZ32" s="52"/>
      <c r="CA32" s="52"/>
      <c r="CB32" s="52"/>
      <c r="CC32" s="52"/>
    </row>
    <row r="33" spans="1:81" ht="15" x14ac:dyDescent="0.2">
      <c r="A33" s="12"/>
      <c r="B33" s="132">
        <f t="shared" si="0"/>
        <v>17</v>
      </c>
      <c r="C33" s="108">
        <v>1</v>
      </c>
      <c r="D33" s="317" t="s">
        <v>73</v>
      </c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9"/>
      <c r="W33" s="123"/>
      <c r="X33" s="338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40"/>
      <c r="AO33" s="36"/>
      <c r="AP33" s="312" t="s">
        <v>62</v>
      </c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124"/>
      <c r="BH33" s="128"/>
      <c r="BI33" s="106"/>
      <c r="BJ33" s="57"/>
      <c r="BK33" s="57"/>
      <c r="BZ33" s="52"/>
      <c r="CA33" s="52"/>
      <c r="CB33" s="52"/>
      <c r="CC33" s="52"/>
    </row>
    <row r="34" spans="1:81" ht="15" x14ac:dyDescent="0.2">
      <c r="A34" s="12"/>
      <c r="B34" s="132">
        <f t="shared" si="0"/>
        <v>18</v>
      </c>
      <c r="C34" s="108">
        <v>2</v>
      </c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2"/>
      <c r="W34" s="123"/>
      <c r="X34" s="338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40"/>
      <c r="AO34" s="36"/>
      <c r="AP34" s="312" t="s">
        <v>63</v>
      </c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124"/>
      <c r="BH34" s="128"/>
      <c r="BI34" s="106"/>
      <c r="BJ34" s="57"/>
      <c r="BK34" s="57"/>
      <c r="BZ34" s="52"/>
      <c r="CA34" s="52"/>
      <c r="CB34" s="52"/>
      <c r="CC34" s="52"/>
    </row>
    <row r="35" spans="1:81" ht="15" x14ac:dyDescent="0.2">
      <c r="A35" s="12"/>
      <c r="B35" s="132">
        <f t="shared" si="0"/>
        <v>19</v>
      </c>
      <c r="C35" s="108">
        <v>1</v>
      </c>
      <c r="D35" s="323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5"/>
      <c r="W35" s="123"/>
      <c r="X35" s="341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3"/>
      <c r="AO35" s="36"/>
      <c r="AP35" s="312" t="s">
        <v>57</v>
      </c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124"/>
      <c r="BH35" s="128"/>
      <c r="BI35" s="106"/>
      <c r="BJ35" s="57"/>
      <c r="BK35" s="57"/>
      <c r="BZ35" s="52"/>
      <c r="CA35" s="52"/>
      <c r="CB35" s="52"/>
      <c r="CC35" s="52"/>
    </row>
    <row r="36" spans="1:81" ht="15" customHeight="1" x14ac:dyDescent="0.2">
      <c r="A36" s="12"/>
      <c r="B36" s="132">
        <f t="shared" si="0"/>
        <v>20</v>
      </c>
      <c r="C36" s="108">
        <v>2</v>
      </c>
      <c r="D36" s="317" t="s">
        <v>74</v>
      </c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9"/>
      <c r="W36" s="123"/>
      <c r="X36" s="326" t="s">
        <v>81</v>
      </c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8"/>
      <c r="AO36" s="36"/>
      <c r="AP36" s="312" t="s">
        <v>64</v>
      </c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124"/>
      <c r="BH36" s="128"/>
      <c r="BI36" s="106"/>
      <c r="BJ36" s="57"/>
      <c r="BK36" s="57"/>
      <c r="BZ36" s="52"/>
      <c r="CA36" s="52"/>
      <c r="CB36" s="52"/>
      <c r="CC36" s="52"/>
    </row>
    <row r="37" spans="1:81" ht="15" x14ac:dyDescent="0.2">
      <c r="A37" s="12"/>
      <c r="B37" s="132">
        <f t="shared" si="0"/>
        <v>21</v>
      </c>
      <c r="C37" s="108">
        <v>1</v>
      </c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2"/>
      <c r="W37" s="123"/>
      <c r="X37" s="329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1"/>
      <c r="AO37" s="36"/>
      <c r="AP37" s="312" t="s">
        <v>59</v>
      </c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124"/>
      <c r="BH37" s="128"/>
      <c r="BI37" s="106"/>
      <c r="BJ37" s="57"/>
      <c r="BK37" s="57"/>
      <c r="BZ37" s="52"/>
      <c r="CA37" s="52"/>
      <c r="CB37" s="52"/>
      <c r="CC37" s="52"/>
    </row>
    <row r="38" spans="1:81" ht="15" x14ac:dyDescent="0.2">
      <c r="A38" s="12"/>
      <c r="B38" s="132">
        <f t="shared" si="0"/>
        <v>22</v>
      </c>
      <c r="C38" s="108">
        <v>2</v>
      </c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5"/>
      <c r="W38" s="123"/>
      <c r="X38" s="329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1"/>
      <c r="AO38" s="79"/>
      <c r="AP38" s="312" t="s">
        <v>59</v>
      </c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124"/>
      <c r="BH38" s="128"/>
      <c r="BI38" s="106"/>
      <c r="BJ38" s="57"/>
      <c r="BK38" s="57"/>
      <c r="BZ38" s="52"/>
      <c r="CA38" s="52"/>
      <c r="CB38" s="52"/>
      <c r="CC38" s="52"/>
    </row>
    <row r="39" spans="1:81" ht="15" x14ac:dyDescent="0.2">
      <c r="A39" s="12"/>
      <c r="B39" s="132">
        <f t="shared" si="0"/>
        <v>23</v>
      </c>
      <c r="C39" s="108">
        <v>1</v>
      </c>
      <c r="D39" s="317" t="s">
        <v>75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9"/>
      <c r="W39" s="123"/>
      <c r="X39" s="329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1"/>
      <c r="AO39" s="79"/>
      <c r="AP39" s="312" t="s">
        <v>59</v>
      </c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124"/>
      <c r="BH39" s="128"/>
      <c r="BI39" s="106"/>
      <c r="BJ39" s="58"/>
      <c r="BK39" s="58"/>
      <c r="BZ39" s="52"/>
      <c r="CA39" s="52"/>
      <c r="CB39" s="52"/>
      <c r="CC39" s="52"/>
    </row>
    <row r="40" spans="1:81" ht="15" x14ac:dyDescent="0.2">
      <c r="A40" s="12"/>
      <c r="B40" s="132">
        <f t="shared" si="0"/>
        <v>24</v>
      </c>
      <c r="C40" s="108">
        <v>1</v>
      </c>
      <c r="D40" s="323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5"/>
      <c r="W40" s="123"/>
      <c r="X40" s="329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1"/>
      <c r="AO40" s="79"/>
      <c r="AP40" s="312" t="s">
        <v>57</v>
      </c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124"/>
      <c r="BH40" s="128"/>
      <c r="BI40" s="106"/>
      <c r="BJ40" s="59"/>
      <c r="BK40" s="59"/>
      <c r="BZ40" s="52"/>
      <c r="CA40" s="52"/>
      <c r="CB40" s="52"/>
      <c r="CC40" s="52"/>
    </row>
    <row r="41" spans="1:81" ht="15" x14ac:dyDescent="0.2">
      <c r="A41" s="12"/>
      <c r="B41" s="132">
        <f t="shared" si="0"/>
        <v>25</v>
      </c>
      <c r="C41" s="108">
        <v>1</v>
      </c>
      <c r="D41" s="317" t="s">
        <v>76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9"/>
      <c r="W41" s="123"/>
      <c r="X41" s="329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1"/>
      <c r="AO41" s="79"/>
      <c r="AP41" s="312" t="s">
        <v>57</v>
      </c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124"/>
      <c r="BH41" s="128"/>
      <c r="BI41" s="106"/>
      <c r="BJ41" s="60"/>
      <c r="BK41" s="60"/>
      <c r="BZ41" s="52"/>
      <c r="CA41" s="52"/>
      <c r="CB41" s="52"/>
      <c r="CC41" s="52"/>
    </row>
    <row r="42" spans="1:81" ht="15" x14ac:dyDescent="0.2">
      <c r="A42" s="12"/>
      <c r="B42" s="132">
        <f t="shared" si="0"/>
        <v>26</v>
      </c>
      <c r="C42" s="108">
        <v>2</v>
      </c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2"/>
      <c r="W42" s="123"/>
      <c r="X42" s="329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1"/>
      <c r="AO42" s="79"/>
      <c r="AP42" s="312" t="s">
        <v>61</v>
      </c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124"/>
      <c r="BH42" s="128"/>
      <c r="BI42" s="106"/>
      <c r="BJ42" s="58"/>
      <c r="BK42" s="58"/>
      <c r="BZ42" s="52"/>
      <c r="CA42" s="52"/>
      <c r="CB42" s="52"/>
      <c r="CC42" s="52"/>
    </row>
    <row r="43" spans="1:81" ht="15" x14ac:dyDescent="0.2">
      <c r="A43" s="12"/>
      <c r="B43" s="132">
        <f t="shared" si="0"/>
        <v>27</v>
      </c>
      <c r="C43" s="108">
        <v>2</v>
      </c>
      <c r="D43" s="323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5"/>
      <c r="W43" s="123"/>
      <c r="X43" s="329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1"/>
      <c r="AO43" s="79"/>
      <c r="AP43" s="312" t="s">
        <v>93</v>
      </c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124"/>
      <c r="BH43" s="128"/>
      <c r="BI43" s="106"/>
      <c r="BJ43" s="59"/>
      <c r="BK43" s="59"/>
      <c r="BZ43" s="52"/>
      <c r="CA43" s="52"/>
      <c r="CB43" s="52"/>
      <c r="CC43" s="52"/>
    </row>
    <row r="44" spans="1:81" ht="28.5" customHeight="1" x14ac:dyDescent="0.2">
      <c r="A44" s="12"/>
      <c r="B44" s="132">
        <f t="shared" si="0"/>
        <v>28</v>
      </c>
      <c r="C44" s="108">
        <v>2</v>
      </c>
      <c r="D44" s="314" t="s">
        <v>77</v>
      </c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6"/>
      <c r="W44" s="123"/>
      <c r="X44" s="332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4"/>
      <c r="AO44" s="79"/>
      <c r="AP44" s="312" t="s">
        <v>60</v>
      </c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124"/>
      <c r="BH44" s="128"/>
      <c r="BI44" s="106"/>
      <c r="BJ44" s="58"/>
      <c r="BK44" s="58"/>
      <c r="BZ44" s="53"/>
      <c r="CA44" s="53"/>
      <c r="CB44" s="53"/>
      <c r="CC44" s="53"/>
    </row>
    <row r="45" spans="1:81" ht="13.5" thickBot="1" x14ac:dyDescent="0.25">
      <c r="A45" s="12"/>
      <c r="B45" s="81" t="s">
        <v>13</v>
      </c>
      <c r="C45" s="82">
        <f>SUM(C17:C44)</f>
        <v>35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5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Z45" s="53"/>
      <c r="CA45" s="53"/>
      <c r="CB45" s="53"/>
      <c r="CC45" s="53"/>
    </row>
    <row r="46" spans="1:81" ht="11.25" customHeight="1" x14ac:dyDescent="0.2">
      <c r="A46" s="12"/>
      <c r="B46" s="83"/>
      <c r="C46" s="84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5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Z46" s="53"/>
      <c r="CA46" s="53"/>
      <c r="CB46" s="53"/>
      <c r="CC46" s="53"/>
    </row>
    <row r="47" spans="1:81" ht="11.25" customHeight="1" x14ac:dyDescent="0.2">
      <c r="A47" s="12"/>
      <c r="B47" s="83"/>
      <c r="C47" s="87"/>
      <c r="D47" s="286" t="s">
        <v>84</v>
      </c>
      <c r="E47" s="287"/>
      <c r="F47" s="5">
        <f>C45</f>
        <v>35</v>
      </c>
      <c r="G47" s="80"/>
      <c r="H47" s="80"/>
      <c r="I47" s="80"/>
      <c r="J47" s="80"/>
      <c r="K47" s="80"/>
      <c r="L47" s="80"/>
      <c r="M47" s="80"/>
      <c r="N47" s="80"/>
      <c r="O47" s="88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100"/>
      <c r="BI47" s="57"/>
      <c r="BJ47" s="57"/>
      <c r="BK47" s="57"/>
      <c r="BZ47" s="53"/>
      <c r="CA47" s="53"/>
      <c r="CB47" s="53"/>
      <c r="CC47" s="53"/>
    </row>
    <row r="48" spans="1:81" ht="11.25" customHeight="1" x14ac:dyDescent="0.2">
      <c r="A48" s="12"/>
      <c r="B48" s="83"/>
      <c r="C48" s="87"/>
      <c r="D48" s="286" t="s">
        <v>6</v>
      </c>
      <c r="E48" s="287"/>
      <c r="F48" s="5">
        <f>F47*0.6</f>
        <v>21</v>
      </c>
      <c r="G48" s="80"/>
      <c r="H48" s="80"/>
      <c r="I48" s="80"/>
      <c r="J48" s="80"/>
      <c r="K48" s="80"/>
      <c r="L48" s="80"/>
      <c r="M48" s="80"/>
      <c r="N48" s="80"/>
      <c r="O48" s="88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Z48" s="35"/>
      <c r="CA48" s="35"/>
      <c r="CB48" s="35"/>
      <c r="CC48" s="35"/>
    </row>
    <row r="49" spans="1:86" ht="11.25" customHeight="1" thickBot="1" x14ac:dyDescent="0.25">
      <c r="A49" s="12"/>
      <c r="B49" s="83"/>
      <c r="C49" s="8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8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Z49" s="35"/>
      <c r="CA49" s="35"/>
      <c r="CB49" s="35"/>
      <c r="CC49" s="35"/>
    </row>
    <row r="50" spans="1:86" ht="14.25" customHeight="1" x14ac:dyDescent="0.2">
      <c r="A50" s="12"/>
      <c r="B50" s="12"/>
      <c r="D50" s="16"/>
      <c r="E50"/>
      <c r="F50" s="24"/>
      <c r="G50"/>
      <c r="H50" s="50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Q50" s="255" t="s">
        <v>51</v>
      </c>
      <c r="BR50" s="256"/>
      <c r="BS50" s="256"/>
      <c r="BT50" s="256"/>
      <c r="BU50" s="256"/>
      <c r="BV50" s="256"/>
      <c r="BW50" s="256"/>
      <c r="BX50" s="257"/>
      <c r="BY50" s="134"/>
      <c r="BZ50" s="35"/>
      <c r="CA50" s="35"/>
      <c r="CB50" s="35"/>
      <c r="CC50" s="35"/>
    </row>
    <row r="51" spans="1:86" ht="25.5" customHeight="1" thickBot="1" x14ac:dyDescent="0.3">
      <c r="A51" s="12"/>
      <c r="B51" s="12"/>
      <c r="D51" s="16"/>
      <c r="E51"/>
      <c r="F51" s="24"/>
      <c r="G51"/>
      <c r="H51" s="50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M51" s="66"/>
      <c r="BN51" s="66"/>
      <c r="BO51" s="66"/>
      <c r="BP51" s="66"/>
      <c r="BQ51" s="258"/>
      <c r="BR51" s="259"/>
      <c r="BS51" s="259"/>
      <c r="BT51" s="259"/>
      <c r="BU51" s="259"/>
      <c r="BV51" s="259"/>
      <c r="BW51" s="259"/>
      <c r="BX51" s="260"/>
      <c r="BY51" s="134"/>
      <c r="BZ51" s="35"/>
      <c r="CA51" s="35"/>
      <c r="CB51" s="35"/>
      <c r="CC51" s="35"/>
    </row>
    <row r="52" spans="1:86" ht="30" customHeight="1" x14ac:dyDescent="0.25">
      <c r="A52" s="12"/>
      <c r="B52" s="12"/>
      <c r="D52" s="16"/>
      <c r="E52"/>
      <c r="F52" s="24"/>
      <c r="G52"/>
      <c r="H52" s="50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M52" s="66"/>
      <c r="BN52" s="66"/>
      <c r="BO52" s="66"/>
      <c r="BP52" s="66"/>
      <c r="BQ52" s="261" t="str">
        <f>BQ63</f>
        <v>Cs. de la Vida</v>
      </c>
      <c r="BR52" s="262"/>
      <c r="BS52" s="267" t="str">
        <f>BS63</f>
        <v>Cs. de la Vida: Cuerpo humano y Salud</v>
      </c>
      <c r="BT52" s="268"/>
      <c r="BU52" s="273" t="str">
        <f>BU63</f>
        <v>Cs. Físicas y Químicas</v>
      </c>
      <c r="BV52" s="274"/>
      <c r="BW52" s="279" t="str">
        <f>BW63</f>
        <v xml:space="preserve"> Ciencias de la Tierra y
el Universo</v>
      </c>
      <c r="BX52" s="280"/>
      <c r="BY52" s="93"/>
      <c r="BZ52" s="35"/>
      <c r="CA52" s="35"/>
      <c r="CB52" s="35"/>
      <c r="CC52" s="35"/>
    </row>
    <row r="53" spans="1:86" ht="30" customHeight="1" x14ac:dyDescent="0.25">
      <c r="A53" s="12"/>
      <c r="B53" s="12"/>
      <c r="D53" s="16"/>
      <c r="E53"/>
      <c r="F53" s="24"/>
      <c r="G53"/>
      <c r="H53" s="50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P53" s="66"/>
      <c r="BQ53" s="263"/>
      <c r="BR53" s="264"/>
      <c r="BS53" s="269"/>
      <c r="BT53" s="270"/>
      <c r="BU53" s="275"/>
      <c r="BV53" s="276"/>
      <c r="BW53" s="281"/>
      <c r="BX53" s="282"/>
      <c r="BY53" s="93"/>
      <c r="BZ53" s="35"/>
      <c r="CA53" s="35"/>
      <c r="CB53" s="35"/>
      <c r="CC53" s="35"/>
    </row>
    <row r="54" spans="1:86" ht="30" customHeight="1" thickBot="1" x14ac:dyDescent="0.3">
      <c r="A54" s="12"/>
      <c r="B54" s="12"/>
      <c r="D54" s="16"/>
      <c r="E54"/>
      <c r="F54" s="24"/>
      <c r="G54"/>
      <c r="H54" s="50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M54" s="66"/>
      <c r="BN54" s="66"/>
      <c r="BO54" s="66"/>
      <c r="BP54" s="66"/>
      <c r="BQ54" s="265"/>
      <c r="BR54" s="266"/>
      <c r="BS54" s="271"/>
      <c r="BT54" s="272"/>
      <c r="BU54" s="277"/>
      <c r="BV54" s="278"/>
      <c r="BW54" s="283"/>
      <c r="BX54" s="284"/>
      <c r="BY54" s="93"/>
      <c r="BZ54" s="35"/>
      <c r="CA54" s="35"/>
      <c r="CB54" s="35"/>
      <c r="CC54" s="35"/>
    </row>
    <row r="55" spans="1:86" ht="36" customHeight="1" thickBot="1" x14ac:dyDescent="0.25">
      <c r="A55" s="12"/>
      <c r="B55" s="12"/>
      <c r="D55" s="16"/>
      <c r="E55"/>
      <c r="F55" s="24"/>
      <c r="G55"/>
      <c r="H55" s="50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78"/>
      <c r="BM55" s="67"/>
      <c r="BN55" s="67"/>
      <c r="BO55" s="67"/>
      <c r="BP55" s="67"/>
      <c r="BQ55" s="170" t="s">
        <v>26</v>
      </c>
      <c r="BR55" s="171" t="s">
        <v>27</v>
      </c>
      <c r="BS55" s="172" t="s">
        <v>26</v>
      </c>
      <c r="BT55" s="172" t="s">
        <v>27</v>
      </c>
      <c r="BU55" s="173" t="s">
        <v>26</v>
      </c>
      <c r="BV55" s="173" t="s">
        <v>27</v>
      </c>
      <c r="BW55" s="174" t="s">
        <v>26</v>
      </c>
      <c r="BX55" s="175" t="s">
        <v>27</v>
      </c>
      <c r="BY55" s="94"/>
      <c r="BZ55" s="35"/>
      <c r="CA55" s="35"/>
      <c r="CB55" s="35"/>
      <c r="CC55" s="35" t="s">
        <v>31</v>
      </c>
    </row>
    <row r="56" spans="1:86" ht="15" customHeight="1" thickBot="1" x14ac:dyDescent="0.3">
      <c r="A56" s="12"/>
      <c r="D56" s="12"/>
      <c r="E56" s="3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166"/>
      <c r="BN56" s="166"/>
      <c r="BO56" s="166"/>
      <c r="BP56" s="164" t="s">
        <v>89</v>
      </c>
      <c r="BQ56" s="135">
        <f>COUNTIF($BR$67:$BR$113, "B")</f>
        <v>0</v>
      </c>
      <c r="BR56" s="136" t="e">
        <f>COUNTIF($BR$67:$BR$113,"B")/COUNTIF($E$67:$E$113,"P")</f>
        <v>#DIV/0!</v>
      </c>
      <c r="BS56" s="137">
        <f>COUNTIF($BT$67:$BT$113,"B")</f>
        <v>0</v>
      </c>
      <c r="BT56" s="136" t="e">
        <f>COUNTIF($BT$67:$BT$113,"B")/COUNTIF($E$67:$E$113,"P")</f>
        <v>#DIV/0!</v>
      </c>
      <c r="BU56" s="137">
        <f>COUNTIF($BV$67:$BV$113,"B")</f>
        <v>0</v>
      </c>
      <c r="BV56" s="136" t="e">
        <f>COUNTIF($BV$67:$BV$113,"B")/COUNTIF($E$67:$E$113,"P")</f>
        <v>#DIV/0!</v>
      </c>
      <c r="BW56" s="137">
        <f>COUNTIF($BX$67:$BX$113,"B")</f>
        <v>0</v>
      </c>
      <c r="BX56" s="136" t="e">
        <f>COUNTIF($BX$67:$BX$113,"B")/COUNTIF($E$67:$E$113,"P")</f>
        <v>#DIV/0!</v>
      </c>
      <c r="BY56" s="95"/>
      <c r="CA56" s="35"/>
      <c r="CB56" s="35"/>
      <c r="CC56" s="35"/>
      <c r="CD56" s="35"/>
      <c r="CG56" s="50"/>
      <c r="CH56" s="50"/>
    </row>
    <row r="57" spans="1:86" ht="15" customHeight="1" thickBot="1" x14ac:dyDescent="0.3">
      <c r="B57" s="12"/>
      <c r="C57" s="12"/>
      <c r="I57" s="50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BM57" s="166"/>
      <c r="BN57" s="166"/>
      <c r="BO57" s="166"/>
      <c r="BP57" s="164" t="s">
        <v>90</v>
      </c>
      <c r="BQ57" s="76">
        <f>COUNTIF($BR$67:$BR$113, "MB")</f>
        <v>0</v>
      </c>
      <c r="BR57" s="70" t="e">
        <f>COUNTIF($BR$67:$BR$113,"MB")/COUNTIF($E$67:$E$113,"P")</f>
        <v>#DIV/0!</v>
      </c>
      <c r="BS57" s="68">
        <f>COUNTIF($BT$67:$BT$113,"MB")</f>
        <v>0</v>
      </c>
      <c r="BT57" s="70" t="e">
        <f>COUNTIF($BT$67:$BT$113,"MB")/COUNTIF($E$67:$E$113,"P")</f>
        <v>#DIV/0!</v>
      </c>
      <c r="BU57" s="68">
        <f>COUNTIF($BV$67:$BV$113,"MB")</f>
        <v>0</v>
      </c>
      <c r="BV57" s="70" t="e">
        <f>COUNTIF($BV$67:$BV$113,"MB")/COUNTIF($E$67:$E$113,"P")</f>
        <v>#DIV/0!</v>
      </c>
      <c r="BW57" s="68">
        <f>COUNTIF($BX$67:$BX$113,"MB")</f>
        <v>0</v>
      </c>
      <c r="BX57" s="70" t="e">
        <f>COUNTIF($BX$67:$BX$113,"MB")/COUNTIF($E$67:$E$113,"P")</f>
        <v>#DIV/0!</v>
      </c>
      <c r="BY57" s="95"/>
    </row>
    <row r="58" spans="1:86" ht="15" customHeight="1" thickBot="1" x14ac:dyDescent="0.3">
      <c r="D58" s="12"/>
      <c r="E58" s="35"/>
      <c r="F58" s="12"/>
      <c r="G58" s="25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BM58" s="166"/>
      <c r="BN58" s="166"/>
      <c r="BO58" s="166"/>
      <c r="BP58" s="164" t="s">
        <v>91</v>
      </c>
      <c r="BQ58" s="76">
        <f>COUNTIF($BR$67:$BR$113, "MA")</f>
        <v>0</v>
      </c>
      <c r="BR58" s="70" t="e">
        <f>COUNTIF($BR$67:$BR$113,"MA")/COUNTIF($E$67:$E$113,"P")</f>
        <v>#DIV/0!</v>
      </c>
      <c r="BS58" s="68">
        <f>COUNTIF($BT$67:$BT$113,"MA")</f>
        <v>0</v>
      </c>
      <c r="BT58" s="70" t="e">
        <f>COUNTIF($BT$67:$BT$113,"MA")/COUNTIF($E$67:$E$113,"P")</f>
        <v>#DIV/0!</v>
      </c>
      <c r="BU58" s="68">
        <f>COUNTIF($BV$67:$BV$113,"MA")</f>
        <v>0</v>
      </c>
      <c r="BV58" s="70" t="e">
        <f>COUNTIF($BV$67:$BV$113,"MA")/COUNTIF($E$67:$E$113,"P")</f>
        <v>#DIV/0!</v>
      </c>
      <c r="BW58" s="68">
        <f>COUNTIF($BX$67:$BX$113,"MA")</f>
        <v>0</v>
      </c>
      <c r="BX58" s="70" t="e">
        <f>COUNTIF($BX$67:$BX$113,"MA")/COUNTIF($E$67:$E$113,"P")</f>
        <v>#DIV/0!</v>
      </c>
      <c r="BY58" s="95"/>
    </row>
    <row r="59" spans="1:86" ht="15" customHeight="1" thickBot="1" x14ac:dyDescent="0.3">
      <c r="C59" s="12"/>
      <c r="D59" s="36"/>
      <c r="E59" s="56"/>
      <c r="F59" s="36"/>
      <c r="G59" s="75"/>
      <c r="H59" s="12"/>
      <c r="I59" s="12"/>
      <c r="BM59" s="166"/>
      <c r="BN59" s="166"/>
      <c r="BO59" s="166"/>
      <c r="BP59" s="165" t="s">
        <v>92</v>
      </c>
      <c r="BQ59" s="77">
        <f>COUNTIF($BR$67:$BR$113, "A")</f>
        <v>0</v>
      </c>
      <c r="BR59" s="71" t="e">
        <f>COUNTIF($BR$67:$BR$113,"A")/COUNTIF($E$67:$E$113,"P")</f>
        <v>#DIV/0!</v>
      </c>
      <c r="BS59" s="69">
        <f>COUNTIF($BT$67:$BT$113,"A")</f>
        <v>0</v>
      </c>
      <c r="BT59" s="71" t="e">
        <f>COUNTIF($BT$67:$BT$113,"A")/COUNTIF($E$67:$E$113,"P")</f>
        <v>#DIV/0!</v>
      </c>
      <c r="BU59" s="69">
        <f>COUNTIF($BV$67:$BV$113,"A")</f>
        <v>0</v>
      </c>
      <c r="BV59" s="71" t="e">
        <f>COUNTIF($BV$67:$BV$113,"A")/COUNTIF($E$67:$E$113,"P")</f>
        <v>#DIV/0!</v>
      </c>
      <c r="BW59" s="69">
        <f>COUNTIF($BX$67:$BX$113,"A")</f>
        <v>0</v>
      </c>
      <c r="BX59" s="71" t="e">
        <f>COUNTIF($BX$67:$BX$113,"A")/COUNTIF($E$67:$E$113,"P")</f>
        <v>#DIV/0!</v>
      </c>
      <c r="BY59" s="95"/>
    </row>
    <row r="60" spans="1:86" ht="12.75" customHeight="1" x14ac:dyDescent="0.2">
      <c r="C60" s="12"/>
      <c r="D60" s="36"/>
      <c r="E60" s="56"/>
      <c r="F60" s="129" t="s">
        <v>43</v>
      </c>
      <c r="G60" s="75"/>
      <c r="H60" s="12"/>
      <c r="I60" s="12"/>
    </row>
    <row r="61" spans="1:86" ht="12.75" customHeight="1" thickBot="1" x14ac:dyDescent="0.25">
      <c r="C61" s="12"/>
      <c r="D61" s="89"/>
      <c r="E61" s="89"/>
      <c r="F61" s="55"/>
      <c r="G61" s="75"/>
      <c r="H61" s="12"/>
      <c r="I61" s="12"/>
    </row>
    <row r="62" spans="1:86" s="140" customFormat="1" ht="16.5" customHeight="1" x14ac:dyDescent="0.2">
      <c r="D62" s="141"/>
      <c r="E62" s="141"/>
      <c r="F62" s="142"/>
      <c r="G62" s="143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4"/>
      <c r="Y62" s="142"/>
      <c r="Z62" s="142"/>
      <c r="AA62" s="142"/>
      <c r="AB62" s="142"/>
      <c r="AC62" s="142"/>
      <c r="AD62" s="144" t="s">
        <v>41</v>
      </c>
      <c r="AE62" s="142"/>
      <c r="AF62" s="142"/>
      <c r="AG62" s="142"/>
      <c r="AH62" s="142"/>
      <c r="AI62" s="142"/>
      <c r="AJ62" s="142"/>
      <c r="AK62" s="142"/>
      <c r="AL62" s="142"/>
      <c r="AM62" s="142"/>
      <c r="AN62" s="142" t="s">
        <v>41</v>
      </c>
      <c r="AO62" s="142"/>
      <c r="AP62" s="142"/>
      <c r="AQ62" s="142"/>
      <c r="AR62" s="142" t="s">
        <v>41</v>
      </c>
      <c r="AS62" s="142"/>
      <c r="AT62" s="142"/>
      <c r="AU62" s="142"/>
      <c r="AV62" s="142" t="s">
        <v>41</v>
      </c>
      <c r="AW62" s="142"/>
      <c r="AX62" s="144"/>
      <c r="AY62" s="142"/>
      <c r="AZ62" s="142"/>
      <c r="BA62" s="142"/>
      <c r="BB62" s="144"/>
      <c r="BC62" s="142"/>
      <c r="BD62" s="142" t="s">
        <v>41</v>
      </c>
      <c r="BE62" s="142"/>
      <c r="BF62" s="142" t="s">
        <v>41</v>
      </c>
      <c r="BG62" s="142"/>
      <c r="BH62" s="142" t="s">
        <v>41</v>
      </c>
      <c r="BI62" s="142"/>
      <c r="BJ62" s="142"/>
      <c r="BK62" s="142"/>
      <c r="BL62" s="142"/>
      <c r="BM62" s="142"/>
      <c r="BN62" s="141"/>
      <c r="BO62" s="141"/>
      <c r="BP62" s="141"/>
      <c r="BQ62" s="243" t="s">
        <v>48</v>
      </c>
      <c r="BR62" s="244"/>
      <c r="BS62" s="244"/>
      <c r="BT62" s="244"/>
      <c r="BU62" s="244"/>
      <c r="BV62" s="244"/>
      <c r="BW62" s="244"/>
      <c r="BX62" s="245"/>
      <c r="BY62" s="145"/>
      <c r="BZ62" s="141"/>
      <c r="CA62" s="246" t="s">
        <v>82</v>
      </c>
      <c r="CB62" s="246"/>
      <c r="CC62" s="246"/>
      <c r="CD62" s="246"/>
    </row>
    <row r="63" spans="1:86" ht="59.25" customHeight="1" x14ac:dyDescent="0.2">
      <c r="B63" s="12"/>
      <c r="C63" s="12"/>
      <c r="D63" s="12"/>
      <c r="E63" s="40"/>
      <c r="F63" s="206" t="s">
        <v>40</v>
      </c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311"/>
      <c r="BJ63" s="228" t="s">
        <v>17</v>
      </c>
      <c r="BK63" s="228" t="s">
        <v>18</v>
      </c>
      <c r="BL63" s="232" t="s">
        <v>12</v>
      </c>
      <c r="BM63" s="235" t="s">
        <v>10</v>
      </c>
      <c r="BQ63" s="247" t="s">
        <v>49</v>
      </c>
      <c r="BR63" s="248"/>
      <c r="BS63" s="249" t="s">
        <v>53</v>
      </c>
      <c r="BT63" s="249"/>
      <c r="BU63" s="250" t="s">
        <v>50</v>
      </c>
      <c r="BV63" s="250"/>
      <c r="BW63" s="253" t="s">
        <v>54</v>
      </c>
      <c r="BX63" s="254"/>
      <c r="BY63" s="93"/>
      <c r="BZ63" s="65"/>
      <c r="CA63" s="236" t="s">
        <v>32</v>
      </c>
      <c r="CB63" s="236" t="s">
        <v>33</v>
      </c>
      <c r="CC63" s="236" t="s">
        <v>34</v>
      </c>
      <c r="CD63" s="236" t="s">
        <v>35</v>
      </c>
    </row>
    <row r="64" spans="1:86" ht="12.75" hidden="1" customHeight="1" thickBot="1" x14ac:dyDescent="0.3">
      <c r="B64" s="12"/>
      <c r="C64" s="12"/>
      <c r="D64" s="12"/>
      <c r="E64" s="104" t="s">
        <v>19</v>
      </c>
      <c r="F64" s="6" t="s">
        <v>22</v>
      </c>
      <c r="G64" s="6"/>
      <c r="H64" s="6" t="s">
        <v>20</v>
      </c>
      <c r="I64" s="6"/>
      <c r="J64" s="6" t="s">
        <v>22</v>
      </c>
      <c r="K64" s="6"/>
      <c r="L64" s="6" t="s">
        <v>20</v>
      </c>
      <c r="M64" s="6"/>
      <c r="N64" s="6" t="s">
        <v>20</v>
      </c>
      <c r="O64" s="6"/>
      <c r="P64" s="6" t="s">
        <v>21</v>
      </c>
      <c r="Q64" s="6"/>
      <c r="R64" s="6" t="s">
        <v>0</v>
      </c>
      <c r="S64" s="6"/>
      <c r="T64" s="6" t="s">
        <v>0</v>
      </c>
      <c r="U64" s="6"/>
      <c r="V64" s="6" t="s">
        <v>21</v>
      </c>
      <c r="W64" s="6"/>
      <c r="X64" s="6" t="s">
        <v>0</v>
      </c>
      <c r="Y64" s="6"/>
      <c r="Z64" s="6" t="s">
        <v>21</v>
      </c>
      <c r="AA64" s="6"/>
      <c r="AB64" s="6" t="s">
        <v>0</v>
      </c>
      <c r="AC64" s="6"/>
      <c r="AD64" s="6" t="s">
        <v>31</v>
      </c>
      <c r="AE64" s="6"/>
      <c r="AF64" s="6" t="s">
        <v>20</v>
      </c>
      <c r="AG64" s="6"/>
      <c r="AH64" s="6" t="s">
        <v>22</v>
      </c>
      <c r="AI64" s="6"/>
      <c r="AJ64" s="6" t="s">
        <v>20</v>
      </c>
      <c r="AK64" s="6"/>
      <c r="AL64" s="6" t="s">
        <v>22</v>
      </c>
      <c r="AM64" s="6"/>
      <c r="AN64" s="6" t="s">
        <v>31</v>
      </c>
      <c r="AO64" s="6"/>
      <c r="AP64" s="6" t="s">
        <v>21</v>
      </c>
      <c r="AQ64" s="6"/>
      <c r="AR64" s="6" t="s">
        <v>31</v>
      </c>
      <c r="AS64" s="6"/>
      <c r="AT64" s="6" t="s">
        <v>0</v>
      </c>
      <c r="AU64" s="6"/>
      <c r="AV64" s="6" t="s">
        <v>31</v>
      </c>
      <c r="AW64" s="6"/>
      <c r="AX64" s="6" t="s">
        <v>20</v>
      </c>
      <c r="AY64" s="6"/>
      <c r="AZ64" s="6" t="s">
        <v>20</v>
      </c>
      <c r="BA64" s="6"/>
      <c r="BB64" s="6" t="s">
        <v>22</v>
      </c>
      <c r="BC64" s="6" t="s">
        <v>31</v>
      </c>
      <c r="BD64" s="6" t="s">
        <v>31</v>
      </c>
      <c r="BE64" s="6" t="s">
        <v>31</v>
      </c>
      <c r="BF64" s="6" t="s">
        <v>31</v>
      </c>
      <c r="BG64" s="6"/>
      <c r="BH64" s="6"/>
      <c r="BI64" s="6" t="s">
        <v>31</v>
      </c>
      <c r="BJ64" s="229"/>
      <c r="BK64" s="229"/>
      <c r="BL64" s="233"/>
      <c r="BM64" s="235"/>
      <c r="BQ64" s="239"/>
      <c r="BR64" s="239"/>
      <c r="BS64" s="240"/>
      <c r="BT64" s="241"/>
      <c r="BU64" s="240"/>
      <c r="BV64" s="241"/>
      <c r="BW64" s="240"/>
      <c r="BX64" s="241"/>
      <c r="BY64" s="90"/>
      <c r="BZ64" s="65"/>
      <c r="CA64" s="237"/>
      <c r="CB64" s="237"/>
      <c r="CC64" s="237"/>
      <c r="CD64" s="237"/>
    </row>
    <row r="65" spans="1:104" ht="12.75" hidden="1" customHeight="1" x14ac:dyDescent="0.25">
      <c r="B65" s="2"/>
      <c r="C65" s="2"/>
      <c r="D65" s="2"/>
      <c r="E65" s="41"/>
      <c r="F65" s="6">
        <v>1</v>
      </c>
      <c r="G65" s="6"/>
      <c r="H65" s="6">
        <v>1</v>
      </c>
      <c r="I65" s="6"/>
      <c r="J65" s="6">
        <v>1</v>
      </c>
      <c r="K65" s="6"/>
      <c r="L65" s="6">
        <v>1</v>
      </c>
      <c r="M65" s="6"/>
      <c r="N65" s="6">
        <v>1</v>
      </c>
      <c r="O65" s="6"/>
      <c r="P65" s="6">
        <v>1</v>
      </c>
      <c r="Q65" s="6"/>
      <c r="R65" s="6">
        <v>1</v>
      </c>
      <c r="S65" s="6"/>
      <c r="T65" s="6">
        <v>1</v>
      </c>
      <c r="U65" s="6"/>
      <c r="V65" s="6">
        <v>1</v>
      </c>
      <c r="W65" s="6"/>
      <c r="X65" s="6">
        <v>1</v>
      </c>
      <c r="Y65" s="6"/>
      <c r="Z65" s="6">
        <v>1</v>
      </c>
      <c r="AA65" s="6"/>
      <c r="AB65" s="6">
        <v>1</v>
      </c>
      <c r="AC65" s="6"/>
      <c r="AD65" s="6">
        <v>2</v>
      </c>
      <c r="AE65" s="6"/>
      <c r="AF65" s="6">
        <v>1</v>
      </c>
      <c r="AG65" s="6"/>
      <c r="AH65" s="6">
        <v>1</v>
      </c>
      <c r="AI65" s="6"/>
      <c r="AJ65" s="6">
        <v>1</v>
      </c>
      <c r="AK65" s="6"/>
      <c r="AL65" s="6">
        <v>1</v>
      </c>
      <c r="AM65" s="6"/>
      <c r="AN65" s="6">
        <v>2</v>
      </c>
      <c r="AO65" s="6"/>
      <c r="AP65" s="6">
        <v>1</v>
      </c>
      <c r="AQ65" s="6"/>
      <c r="AR65" s="6">
        <v>2</v>
      </c>
      <c r="AS65" s="6"/>
      <c r="AT65" s="6">
        <v>1</v>
      </c>
      <c r="AU65" s="6"/>
      <c r="AV65" s="6">
        <v>2</v>
      </c>
      <c r="AW65" s="6"/>
      <c r="AX65" s="6">
        <v>1</v>
      </c>
      <c r="AY65" s="6"/>
      <c r="AZ65" s="6">
        <v>1</v>
      </c>
      <c r="BA65" s="6"/>
      <c r="BB65" s="6">
        <v>1</v>
      </c>
      <c r="BC65" s="6"/>
      <c r="BD65" s="6">
        <v>2</v>
      </c>
      <c r="BE65" s="6"/>
      <c r="BF65" s="6">
        <v>2</v>
      </c>
      <c r="BG65" s="6"/>
      <c r="BH65" s="6">
        <v>2</v>
      </c>
      <c r="BI65" s="6"/>
      <c r="BJ65" s="229"/>
      <c r="BK65" s="229"/>
      <c r="BL65" s="233"/>
      <c r="BM65" s="235"/>
      <c r="BQ65" s="242"/>
      <c r="BR65" s="242"/>
      <c r="BS65" s="251"/>
      <c r="BT65" s="252"/>
      <c r="BU65" s="251"/>
      <c r="BV65" s="252"/>
      <c r="BW65" s="251"/>
      <c r="BX65" s="252"/>
      <c r="BY65" s="90"/>
      <c r="BZ65" s="65"/>
      <c r="CA65" s="237"/>
      <c r="CB65" s="237"/>
      <c r="CC65" s="237"/>
      <c r="CD65" s="237"/>
    </row>
    <row r="66" spans="1:104" ht="46.5" customHeight="1" x14ac:dyDescent="0.2">
      <c r="A66" s="3"/>
      <c r="B66" s="11" t="s">
        <v>4</v>
      </c>
      <c r="C66" s="227" t="s">
        <v>8</v>
      </c>
      <c r="D66" s="227"/>
      <c r="E66" s="138" t="s">
        <v>30</v>
      </c>
      <c r="F66" s="162">
        <v>1</v>
      </c>
      <c r="G66" s="162"/>
      <c r="H66" s="162">
        <v>2</v>
      </c>
      <c r="I66" s="162"/>
      <c r="J66" s="162">
        <v>3</v>
      </c>
      <c r="K66" s="162"/>
      <c r="L66" s="159">
        <v>4</v>
      </c>
      <c r="M66" s="159"/>
      <c r="N66" s="159">
        <v>5</v>
      </c>
      <c r="O66" s="159"/>
      <c r="P66" s="159">
        <v>6</v>
      </c>
      <c r="Q66" s="159"/>
      <c r="R66" s="159">
        <v>7</v>
      </c>
      <c r="S66" s="159"/>
      <c r="T66" s="160">
        <v>8</v>
      </c>
      <c r="U66" s="160"/>
      <c r="V66" s="160">
        <v>9</v>
      </c>
      <c r="W66" s="160"/>
      <c r="X66" s="160">
        <v>10</v>
      </c>
      <c r="Y66" s="160"/>
      <c r="Z66" s="160">
        <v>11</v>
      </c>
      <c r="AA66" s="160"/>
      <c r="AB66" s="160">
        <v>12</v>
      </c>
      <c r="AC66" s="160"/>
      <c r="AD66" s="160">
        <v>13</v>
      </c>
      <c r="AE66" s="160"/>
      <c r="AF66" s="160">
        <v>14</v>
      </c>
      <c r="AG66" s="160"/>
      <c r="AH66" s="160">
        <v>15</v>
      </c>
      <c r="AI66" s="160"/>
      <c r="AJ66" s="160">
        <v>16</v>
      </c>
      <c r="AK66" s="160"/>
      <c r="AL66" s="160">
        <v>17</v>
      </c>
      <c r="AM66" s="160"/>
      <c r="AN66" s="160">
        <v>18</v>
      </c>
      <c r="AO66" s="160"/>
      <c r="AP66" s="160">
        <v>19</v>
      </c>
      <c r="AQ66" s="160"/>
      <c r="AR66" s="161">
        <v>20</v>
      </c>
      <c r="AS66" s="161"/>
      <c r="AT66" s="161">
        <v>21</v>
      </c>
      <c r="AU66" s="161"/>
      <c r="AV66" s="161">
        <v>22</v>
      </c>
      <c r="AW66" s="161"/>
      <c r="AX66" s="161">
        <v>23</v>
      </c>
      <c r="AY66" s="161"/>
      <c r="AZ66" s="161">
        <v>24</v>
      </c>
      <c r="BA66" s="161"/>
      <c r="BB66" s="161">
        <v>25</v>
      </c>
      <c r="BC66" s="161"/>
      <c r="BD66" s="161">
        <v>26</v>
      </c>
      <c r="BE66" s="161"/>
      <c r="BF66" s="161">
        <v>27</v>
      </c>
      <c r="BG66" s="161"/>
      <c r="BH66" s="161">
        <v>28</v>
      </c>
      <c r="BI66" s="161"/>
      <c r="BJ66" s="230"/>
      <c r="BK66" s="231"/>
      <c r="BL66" s="234"/>
      <c r="BM66" s="235"/>
      <c r="BN66" s="182" t="s">
        <v>86</v>
      </c>
      <c r="BO66" s="182" t="s">
        <v>87</v>
      </c>
      <c r="BP66" s="183" t="s">
        <v>88</v>
      </c>
      <c r="BQ66" s="176" t="s">
        <v>52</v>
      </c>
      <c r="BR66" s="177" t="s">
        <v>10</v>
      </c>
      <c r="BS66" s="178" t="s">
        <v>52</v>
      </c>
      <c r="BT66" s="178" t="s">
        <v>10</v>
      </c>
      <c r="BU66" s="179" t="s">
        <v>52</v>
      </c>
      <c r="BV66" s="179" t="s">
        <v>10</v>
      </c>
      <c r="BW66" s="180" t="s">
        <v>52</v>
      </c>
      <c r="BX66" s="181" t="s">
        <v>10</v>
      </c>
      <c r="BY66" s="93"/>
      <c r="BZ66" s="65"/>
      <c r="CA66" s="238"/>
      <c r="CB66" s="238"/>
      <c r="CC66" s="238"/>
      <c r="CD66" s="238"/>
    </row>
    <row r="67" spans="1:104" ht="12.75" customHeight="1" x14ac:dyDescent="0.2">
      <c r="A67" s="3"/>
      <c r="B67" s="5">
        <v>1</v>
      </c>
      <c r="C67" s="220"/>
      <c r="D67" s="221"/>
      <c r="E67" s="13"/>
      <c r="F67" s="111"/>
      <c r="G67" s="112">
        <f>IF(F67=$F$64,$F$65,0)</f>
        <v>0</v>
      </c>
      <c r="H67" s="111"/>
      <c r="I67" s="112">
        <f>IF(H67=$H$64,$H$65,0)</f>
        <v>0</v>
      </c>
      <c r="J67" s="111"/>
      <c r="K67" s="112">
        <f>IF(J67=$J$64,$J$65,0)</f>
        <v>0</v>
      </c>
      <c r="L67" s="111"/>
      <c r="M67" s="112">
        <f>IF(L67=$L$64,$L$65,0)</f>
        <v>0</v>
      </c>
      <c r="N67" s="111"/>
      <c r="O67" s="112">
        <f>IF(N67=$N$64,$N$65,0)</f>
        <v>0</v>
      </c>
      <c r="P67" s="111"/>
      <c r="Q67" s="112">
        <f>IF(P67=$P$64,$P$65,0)</f>
        <v>0</v>
      </c>
      <c r="R67" s="111"/>
      <c r="S67" s="112">
        <f>IF(R67=$R$64,$R$65,0)</f>
        <v>0</v>
      </c>
      <c r="T67" s="111"/>
      <c r="U67" s="112">
        <f>IF(T67=$T$64,$T$65,0)</f>
        <v>0</v>
      </c>
      <c r="V67" s="111"/>
      <c r="W67" s="112">
        <f>IF(V67=$V$64,$V$65,0)</f>
        <v>0</v>
      </c>
      <c r="X67" s="111"/>
      <c r="Y67" s="112">
        <f>IF(X67=$X$64,$X$65,0)</f>
        <v>0</v>
      </c>
      <c r="Z67" s="111"/>
      <c r="AA67" s="112">
        <f>IF(Z67=$Z$64,$Z$65,0)</f>
        <v>0</v>
      </c>
      <c r="AB67" s="111"/>
      <c r="AC67" s="112">
        <f>IF(AB67=$AB$64,$AB$65,0)</f>
        <v>0</v>
      </c>
      <c r="AD67" s="111"/>
      <c r="AE67" s="112"/>
      <c r="AF67" s="111"/>
      <c r="AG67" s="112">
        <f>IF(AF67=$AF$64,$AF$65,0)</f>
        <v>0</v>
      </c>
      <c r="AH67" s="111"/>
      <c r="AI67" s="112">
        <f>IF(AH67=$AH$64,$AH$65,0)</f>
        <v>0</v>
      </c>
      <c r="AJ67" s="111"/>
      <c r="AK67" s="112">
        <f>IF(AJ67=$AJ$64,$AJ$65,0)</f>
        <v>0</v>
      </c>
      <c r="AL67" s="111"/>
      <c r="AM67" s="112">
        <f>IF(AL67=$AL$64,$AL$65,0)</f>
        <v>0</v>
      </c>
      <c r="AN67" s="111"/>
      <c r="AO67" s="112"/>
      <c r="AP67" s="111"/>
      <c r="AQ67" s="112">
        <f>IF(AP67=$AP$64,$AP$65,0)</f>
        <v>0</v>
      </c>
      <c r="AR67" s="111"/>
      <c r="AS67" s="112"/>
      <c r="AT67" s="111"/>
      <c r="AU67" s="112">
        <f>IF(AT67=$AT$64,$AT$65,0)</f>
        <v>0</v>
      </c>
      <c r="AV67" s="111"/>
      <c r="AW67" s="112"/>
      <c r="AX67" s="111"/>
      <c r="AY67" s="112">
        <f>IF(AX67=$AX$64,$AX$65,0)</f>
        <v>0</v>
      </c>
      <c r="AZ67" s="111"/>
      <c r="BA67" s="112">
        <f>IF(AZ67=$AZ$64,$AZ$65,0)</f>
        <v>0</v>
      </c>
      <c r="BB67" s="111"/>
      <c r="BC67" s="112">
        <f>IF(BB67=$BB$64,$BB$65,0)</f>
        <v>0</v>
      </c>
      <c r="BD67" s="111"/>
      <c r="BE67" s="112"/>
      <c r="BF67" s="111"/>
      <c r="BG67" s="112"/>
      <c r="BH67" s="111"/>
      <c r="BI67" s="112"/>
      <c r="BJ67" s="5">
        <f>IF((E67="P"),SUM(F67:BI67),0)</f>
        <v>0</v>
      </c>
      <c r="BK67" s="105">
        <f>(BJ67)/F$47</f>
        <v>0</v>
      </c>
      <c r="BL67" s="10">
        <f>IF(BJ67&gt;=F$48,0.214286*BJ67-0.5,0.0952381*BJ67+2)</f>
        <v>2</v>
      </c>
      <c r="BM67" s="5">
        <f>IF($E$67:$E$113="P",IF(BK67&lt;=25%,"B",IF(BK67&lt;=50%,"MB",IF(BK67&lt;=75%,"MA",IF(BK67&lt;=100%,"A")))),0)</f>
        <v>0</v>
      </c>
      <c r="BN67" s="182" t="str">
        <f>IF((E67="P"),IFERROR(ROUND(BL67-$BL$116,1),""),"")</f>
        <v/>
      </c>
      <c r="BO67" s="182" t="str">
        <f>IF((E67="P"),IFERROR(ROUND(POWER(BN67,2),3),""),"")</f>
        <v/>
      </c>
      <c r="BP67" s="183">
        <f>SUM(BO67:BO113)</f>
        <v>0</v>
      </c>
      <c r="BQ67" s="150">
        <f>IF(E67="P",(SUM(L67:S67)),0)/4</f>
        <v>0</v>
      </c>
      <c r="BR67" s="61">
        <f>IF($E$67:$E$113="P",IF(BQ67&lt;=0.25,"B",IF(BQ67&lt;=0.5,"MB",IF(BQ67&lt;=0.75,"MA",IF(BQ67&lt;=1,"A")))),0)</f>
        <v>0</v>
      </c>
      <c r="BS67" s="131">
        <f>IF(E67="P",SUM(T67:AQ67),0)/14</f>
        <v>0</v>
      </c>
      <c r="BT67" s="61">
        <f>IF($E$67:$E$113="P",IF(BS67&lt;=0.25,"B",IF(BS67&lt;=0.5,"MB",IF(BS67&lt;=0.75,"MA",IF(BS67&lt;=1,"A")))),0)</f>
        <v>0</v>
      </c>
      <c r="BU67" s="131">
        <f>IF(E67="P",(SUM(AR67:BH67)),0)/14</f>
        <v>0</v>
      </c>
      <c r="BV67" s="61">
        <f>IF($E$67:$E$113="P",IF(BU67&lt;=0.25,"B",IF(BU67&lt;=0.5,"MB",IF(BU67&lt;=0.75,"MA",IF(BU67&lt;=1,"A")))),0)</f>
        <v>0</v>
      </c>
      <c r="BW67" s="131">
        <f>IF(E67="p",((SUM(F67:K67))),0)/3</f>
        <v>0</v>
      </c>
      <c r="BX67" s="151">
        <f>IF($E$67:$E$113="P",IF(BW67&lt;=0.25,"B",IF(BW67&lt;=0.5,"MB",IF(BW67&lt;=0.75,"MA",IF(BW67&lt;=1,"A")))),0)</f>
        <v>0</v>
      </c>
      <c r="BY67" s="83"/>
      <c r="BZ67" s="55"/>
      <c r="CA67" s="167">
        <f>COUNTIF($BM$67:$BM$113,"B")</f>
        <v>0</v>
      </c>
      <c r="CB67" s="167">
        <f>COUNTIF($BM$67:$BM$113,"MB")</f>
        <v>0</v>
      </c>
      <c r="CC67" s="167">
        <f>COUNTIF($BM$67:$BM$113,"MA")</f>
        <v>0</v>
      </c>
      <c r="CD67" s="167">
        <f>COUNTIF($BM$67:$BM$113,"A")</f>
        <v>0</v>
      </c>
      <c r="CZ67" s="44" t="str">
        <f>X17</f>
        <v>1) Ciencias de la Tierra y el Universo</v>
      </c>
    </row>
    <row r="68" spans="1:104" ht="12.75" customHeight="1" x14ac:dyDescent="0.2">
      <c r="A68" s="3"/>
      <c r="B68" s="5">
        <v>2</v>
      </c>
      <c r="C68" s="220"/>
      <c r="D68" s="221"/>
      <c r="E68" s="13"/>
      <c r="F68" s="111"/>
      <c r="G68" s="112">
        <f t="shared" ref="G68:G113" si="1">IF(F68=$F$64,$F$65,0)</f>
        <v>0</v>
      </c>
      <c r="H68" s="111"/>
      <c r="I68" s="112">
        <f t="shared" ref="I68:I113" si="2">IF(H68=$H$64,$H$65,0)</f>
        <v>0</v>
      </c>
      <c r="J68" s="111"/>
      <c r="K68" s="112">
        <f t="shared" ref="K68:K113" si="3">IF(J68=$J$64,$J$65,0)</f>
        <v>0</v>
      </c>
      <c r="L68" s="111"/>
      <c r="M68" s="112">
        <f t="shared" ref="M68:M113" si="4">IF(L68=$L$64,$L$65,0)</f>
        <v>0</v>
      </c>
      <c r="N68" s="111"/>
      <c r="O68" s="112">
        <f t="shared" ref="O68:O113" si="5">IF(N68=$N$64,$N$65,0)</f>
        <v>0</v>
      </c>
      <c r="P68" s="111"/>
      <c r="Q68" s="112">
        <f t="shared" ref="Q68:Q113" si="6">IF(P68=$P$64,$P$65,0)</f>
        <v>0</v>
      </c>
      <c r="R68" s="111"/>
      <c r="S68" s="112">
        <f t="shared" ref="S68:S113" si="7">IF(R68=$R$64,$R$65,0)</f>
        <v>0</v>
      </c>
      <c r="T68" s="111"/>
      <c r="U68" s="112">
        <f t="shared" ref="U68:U113" si="8">IF(T68=$T$64,$T$65,0)</f>
        <v>0</v>
      </c>
      <c r="V68" s="111"/>
      <c r="W68" s="112">
        <f t="shared" ref="W68:W113" si="9">IF(V68=$V$64,$V$65,0)</f>
        <v>0</v>
      </c>
      <c r="X68" s="111"/>
      <c r="Y68" s="112">
        <f t="shared" ref="Y68:Y113" si="10">IF(X68=$X$64,$X$65,0)</f>
        <v>0</v>
      </c>
      <c r="Z68" s="111"/>
      <c r="AA68" s="112">
        <f t="shared" ref="AA68:AA113" si="11">IF(Z68=$Z$64,$Z$65,0)</f>
        <v>0</v>
      </c>
      <c r="AB68" s="111"/>
      <c r="AC68" s="112">
        <f t="shared" ref="AC68:AC113" si="12">IF(AB68=$AB$64,$AB$65,0)</f>
        <v>0</v>
      </c>
      <c r="AD68" s="111"/>
      <c r="AE68" s="112"/>
      <c r="AF68" s="111"/>
      <c r="AG68" s="112">
        <f t="shared" ref="AG68:AG113" si="13">IF(AF68=$AF$64,$AF$65,0)</f>
        <v>0</v>
      </c>
      <c r="AH68" s="111"/>
      <c r="AI68" s="112">
        <f t="shared" ref="AI68:AI113" si="14">IF(AH68=$AH$64,$AH$65,0)</f>
        <v>0</v>
      </c>
      <c r="AJ68" s="111"/>
      <c r="AK68" s="112">
        <f t="shared" ref="AK68:AK113" si="15">IF(AJ68=$AJ$64,$AJ$65,0)</f>
        <v>0</v>
      </c>
      <c r="AL68" s="111"/>
      <c r="AM68" s="112">
        <f t="shared" ref="AM68:AM113" si="16">IF(AL68=$AL$64,$AL$65,0)</f>
        <v>0</v>
      </c>
      <c r="AN68" s="111"/>
      <c r="AO68" s="112"/>
      <c r="AP68" s="111"/>
      <c r="AQ68" s="112">
        <f t="shared" ref="AQ68:AQ113" si="17">IF(AP68=$AP$64,$AP$65,0)</f>
        <v>0</v>
      </c>
      <c r="AR68" s="111"/>
      <c r="AS68" s="112"/>
      <c r="AT68" s="111"/>
      <c r="AU68" s="112">
        <f t="shared" ref="AU68:AU113" si="18">IF(AT68=$AT$64,$AT$65,0)</f>
        <v>0</v>
      </c>
      <c r="AV68" s="111"/>
      <c r="AW68" s="112"/>
      <c r="AX68" s="111"/>
      <c r="AY68" s="112">
        <f t="shared" ref="AY68:AY113" si="19">IF(AX68=$AX$64,$AX$65,0)</f>
        <v>0</v>
      </c>
      <c r="AZ68" s="111"/>
      <c r="BA68" s="112">
        <f t="shared" ref="BA68:BA113" si="20">IF(AZ68=$AZ$64,$AZ$65,0)</f>
        <v>0</v>
      </c>
      <c r="BB68" s="111"/>
      <c r="BC68" s="112">
        <f t="shared" ref="BC68:BC113" si="21">IF(BB68=$BB$64,$BB$65,0)</f>
        <v>0</v>
      </c>
      <c r="BD68" s="111"/>
      <c r="BE68" s="112"/>
      <c r="BF68" s="111"/>
      <c r="BG68" s="112"/>
      <c r="BH68" s="111"/>
      <c r="BI68" s="112"/>
      <c r="BJ68" s="5">
        <f t="shared" ref="BJ68:BJ113" si="22">IF((E68="P"),SUM(F68:BI68),0)</f>
        <v>0</v>
      </c>
      <c r="BK68" s="105">
        <f t="shared" ref="BK68:BK113" si="23">(BJ68)/F$47</f>
        <v>0</v>
      </c>
      <c r="BL68" s="10">
        <f t="shared" ref="BL68:BL113" si="24">IF(BJ68&gt;=F$48,0.214286*BJ68-0.5,0.0952381*BJ68+2)</f>
        <v>2</v>
      </c>
      <c r="BM68" s="5">
        <f t="shared" ref="BM68:BM113" si="25">IF($E$67:$E$113="P",IF(BK68&lt;=25%,"B",IF(BK68&lt;=50%,"MB",IF(BK68&lt;=75%,"MA",IF(BK68&lt;=100%,"A")))),0)</f>
        <v>0</v>
      </c>
      <c r="BN68" s="182" t="str">
        <f t="shared" ref="BN68:BN113" si="26">IF((E68="P"),IFERROR(ROUND(BL68-$BL$116,1),""),"")</f>
        <v/>
      </c>
      <c r="BO68" s="182" t="str">
        <f t="shared" ref="BO68:BO113" si="27">IF((E68="P"),IFERROR(ROUND(POWER(BN68,2),3),""),"")</f>
        <v/>
      </c>
      <c r="BP68" s="183">
        <f>COUNTIF(E67:E113,"=P")</f>
        <v>0</v>
      </c>
      <c r="BQ68" s="150">
        <f t="shared" ref="BQ68:BQ113" si="28">IF(E68="P",(SUM(L68:S68)),0)/4</f>
        <v>0</v>
      </c>
      <c r="BR68" s="61">
        <f t="shared" ref="BR68:BR113" si="29">IF($E$67:$E$113="P",IF(BQ68&lt;=0.25,"B",IF(BQ68&lt;=0.5,"MB",IF(BQ68&lt;=0.75,"MA",IF(BQ68&lt;=1,"A")))),0)</f>
        <v>0</v>
      </c>
      <c r="BS68" s="131">
        <f t="shared" ref="BS68:BS113" si="30">IF(E68="P",SUM(T68:AQ68),0)/14</f>
        <v>0</v>
      </c>
      <c r="BT68" s="61">
        <f t="shared" ref="BT68:BT113" si="31">IF($E$67:$E$113="P",IF(BS68&lt;=0.25,"B",IF(BS68&lt;=0.5,"MB",IF(BS68&lt;=0.75,"MA",IF(BS68&lt;=1,"A")))),0)</f>
        <v>0</v>
      </c>
      <c r="BU68" s="131">
        <f t="shared" ref="BU68:BU113" si="32">IF(E68="P",(SUM(AR68:BH68)),0)/14</f>
        <v>0</v>
      </c>
      <c r="BV68" s="61">
        <f t="shared" ref="BV68:BV113" si="33">IF($E$67:$E$113="P",IF(BU68&lt;=0.25,"B",IF(BU68&lt;=0.5,"MB",IF(BU68&lt;=0.75,"MA",IF(BU68&lt;=1,"A")))),0)</f>
        <v>0</v>
      </c>
      <c r="BW68" s="131">
        <f t="shared" ref="BW68:BW113" si="34">IF(E68="p",((SUM(F68:K68))),0)/3</f>
        <v>0</v>
      </c>
      <c r="BX68" s="151">
        <f t="shared" ref="BX68:BX113" si="35">IF($E$67:$E$113="P",IF(BW68&lt;=0.25,"B",IF(BW68&lt;=0.5,"MB",IF(BW68&lt;=0.75,"MA",IF(BW68&lt;=1,"A")))),0)</f>
        <v>0</v>
      </c>
      <c r="BY68" s="83"/>
      <c r="BZ68" s="55"/>
      <c r="CA68" s="168" t="e">
        <f>CA67/$F$11</f>
        <v>#DIV/0!</v>
      </c>
      <c r="CB68" s="168" t="e">
        <f>CB67/$F$11</f>
        <v>#DIV/0!</v>
      </c>
      <c r="CC68" s="168" t="e">
        <f>CC67/$F$11</f>
        <v>#DIV/0!</v>
      </c>
      <c r="CD68" s="168" t="e">
        <f>CD67/$F$11</f>
        <v>#DIV/0!</v>
      </c>
      <c r="CZ68" s="44" t="str">
        <f>X20</f>
        <v>2) Ciencias de la Vida</v>
      </c>
    </row>
    <row r="69" spans="1:104" ht="12.75" customHeight="1" x14ac:dyDescent="0.2">
      <c r="A69" s="3"/>
      <c r="B69" s="5">
        <v>3</v>
      </c>
      <c r="C69" s="220"/>
      <c r="D69" s="221"/>
      <c r="E69" s="13"/>
      <c r="F69" s="111"/>
      <c r="G69" s="112">
        <f t="shared" si="1"/>
        <v>0</v>
      </c>
      <c r="H69" s="111"/>
      <c r="I69" s="112">
        <f t="shared" si="2"/>
        <v>0</v>
      </c>
      <c r="J69" s="111"/>
      <c r="K69" s="112">
        <f t="shared" si="3"/>
        <v>0</v>
      </c>
      <c r="L69" s="111"/>
      <c r="M69" s="112">
        <f t="shared" si="4"/>
        <v>0</v>
      </c>
      <c r="N69" s="111"/>
      <c r="O69" s="112">
        <f t="shared" si="5"/>
        <v>0</v>
      </c>
      <c r="P69" s="111"/>
      <c r="Q69" s="112">
        <f t="shared" si="6"/>
        <v>0</v>
      </c>
      <c r="R69" s="111"/>
      <c r="S69" s="112">
        <f t="shared" si="7"/>
        <v>0</v>
      </c>
      <c r="T69" s="111"/>
      <c r="U69" s="112">
        <f t="shared" si="8"/>
        <v>0</v>
      </c>
      <c r="V69" s="111"/>
      <c r="W69" s="112">
        <f t="shared" si="9"/>
        <v>0</v>
      </c>
      <c r="X69" s="111"/>
      <c r="Y69" s="112">
        <f t="shared" si="10"/>
        <v>0</v>
      </c>
      <c r="Z69" s="111"/>
      <c r="AA69" s="112">
        <f t="shared" si="11"/>
        <v>0</v>
      </c>
      <c r="AB69" s="111"/>
      <c r="AC69" s="112">
        <f t="shared" si="12"/>
        <v>0</v>
      </c>
      <c r="AD69" s="111"/>
      <c r="AE69" s="112"/>
      <c r="AF69" s="111"/>
      <c r="AG69" s="112">
        <f t="shared" si="13"/>
        <v>0</v>
      </c>
      <c r="AH69" s="111"/>
      <c r="AI69" s="112">
        <f t="shared" si="14"/>
        <v>0</v>
      </c>
      <c r="AJ69" s="111"/>
      <c r="AK69" s="112">
        <f t="shared" si="15"/>
        <v>0</v>
      </c>
      <c r="AL69" s="111"/>
      <c r="AM69" s="112">
        <f t="shared" si="16"/>
        <v>0</v>
      </c>
      <c r="AN69" s="111"/>
      <c r="AO69" s="112"/>
      <c r="AP69" s="111"/>
      <c r="AQ69" s="112">
        <f t="shared" si="17"/>
        <v>0</v>
      </c>
      <c r="AR69" s="111"/>
      <c r="AS69" s="112"/>
      <c r="AT69" s="111"/>
      <c r="AU69" s="112">
        <f t="shared" si="18"/>
        <v>0</v>
      </c>
      <c r="AV69" s="111"/>
      <c r="AW69" s="112"/>
      <c r="AX69" s="111"/>
      <c r="AY69" s="112">
        <f t="shared" si="19"/>
        <v>0</v>
      </c>
      <c r="AZ69" s="111"/>
      <c r="BA69" s="112">
        <f t="shared" si="20"/>
        <v>0</v>
      </c>
      <c r="BB69" s="111"/>
      <c r="BC69" s="112">
        <f t="shared" si="21"/>
        <v>0</v>
      </c>
      <c r="BD69" s="111"/>
      <c r="BE69" s="112"/>
      <c r="BF69" s="111"/>
      <c r="BG69" s="112"/>
      <c r="BH69" s="111"/>
      <c r="BI69" s="112"/>
      <c r="BJ69" s="5">
        <f t="shared" si="22"/>
        <v>0</v>
      </c>
      <c r="BK69" s="105">
        <f t="shared" si="23"/>
        <v>0</v>
      </c>
      <c r="BL69" s="10">
        <f t="shared" si="24"/>
        <v>2</v>
      </c>
      <c r="BM69" s="5">
        <f t="shared" si="25"/>
        <v>0</v>
      </c>
      <c r="BN69" s="182" t="str">
        <f t="shared" si="26"/>
        <v/>
      </c>
      <c r="BO69" s="182" t="str">
        <f t="shared" si="27"/>
        <v/>
      </c>
      <c r="BP69" s="183"/>
      <c r="BQ69" s="150">
        <f t="shared" si="28"/>
        <v>0</v>
      </c>
      <c r="BR69" s="61">
        <f t="shared" si="29"/>
        <v>0</v>
      </c>
      <c r="BS69" s="131">
        <f t="shared" si="30"/>
        <v>0</v>
      </c>
      <c r="BT69" s="61">
        <f t="shared" si="31"/>
        <v>0</v>
      </c>
      <c r="BU69" s="131">
        <f t="shared" si="32"/>
        <v>0</v>
      </c>
      <c r="BV69" s="61">
        <f t="shared" si="33"/>
        <v>0</v>
      </c>
      <c r="BW69" s="131">
        <f t="shared" si="34"/>
        <v>0</v>
      </c>
      <c r="BX69" s="151">
        <f t="shared" si="35"/>
        <v>0</v>
      </c>
      <c r="BY69" s="83"/>
      <c r="BZ69" s="55"/>
      <c r="CA69" s="55"/>
      <c r="CB69" s="55"/>
      <c r="CC69" s="55"/>
      <c r="CD69" s="12"/>
      <c r="CZ69" s="44" t="str">
        <f>X24</f>
        <v>3) Ciencias de la vida: Cuerpo humano y salud</v>
      </c>
    </row>
    <row r="70" spans="1:104" ht="12.75" customHeight="1" x14ac:dyDescent="0.2">
      <c r="A70" s="3"/>
      <c r="B70" s="5">
        <f t="shared" ref="B70:B112" si="36">B69+1</f>
        <v>4</v>
      </c>
      <c r="C70" s="220"/>
      <c r="D70" s="221"/>
      <c r="E70" s="13"/>
      <c r="F70" s="111"/>
      <c r="G70" s="112">
        <f t="shared" si="1"/>
        <v>0</v>
      </c>
      <c r="H70" s="111"/>
      <c r="I70" s="112">
        <f t="shared" si="2"/>
        <v>0</v>
      </c>
      <c r="J70" s="111"/>
      <c r="K70" s="112">
        <f t="shared" si="3"/>
        <v>0</v>
      </c>
      <c r="L70" s="111"/>
      <c r="M70" s="112">
        <f t="shared" si="4"/>
        <v>0</v>
      </c>
      <c r="N70" s="111"/>
      <c r="O70" s="112">
        <f t="shared" si="5"/>
        <v>0</v>
      </c>
      <c r="P70" s="111"/>
      <c r="Q70" s="112">
        <f t="shared" si="6"/>
        <v>0</v>
      </c>
      <c r="R70" s="111"/>
      <c r="S70" s="112">
        <f t="shared" si="7"/>
        <v>0</v>
      </c>
      <c r="T70" s="111"/>
      <c r="U70" s="112">
        <f t="shared" si="8"/>
        <v>0</v>
      </c>
      <c r="V70" s="111"/>
      <c r="W70" s="112">
        <f t="shared" si="9"/>
        <v>0</v>
      </c>
      <c r="X70" s="111"/>
      <c r="Y70" s="112">
        <f t="shared" si="10"/>
        <v>0</v>
      </c>
      <c r="Z70" s="111"/>
      <c r="AA70" s="112">
        <f t="shared" si="11"/>
        <v>0</v>
      </c>
      <c r="AB70" s="111"/>
      <c r="AC70" s="112">
        <f t="shared" si="12"/>
        <v>0</v>
      </c>
      <c r="AD70" s="111"/>
      <c r="AE70" s="112"/>
      <c r="AF70" s="111"/>
      <c r="AG70" s="112">
        <f t="shared" si="13"/>
        <v>0</v>
      </c>
      <c r="AH70" s="111"/>
      <c r="AI70" s="112">
        <f t="shared" si="14"/>
        <v>0</v>
      </c>
      <c r="AJ70" s="111"/>
      <c r="AK70" s="112">
        <f t="shared" si="15"/>
        <v>0</v>
      </c>
      <c r="AL70" s="111"/>
      <c r="AM70" s="112">
        <f t="shared" si="16"/>
        <v>0</v>
      </c>
      <c r="AN70" s="111"/>
      <c r="AO70" s="112"/>
      <c r="AP70" s="111"/>
      <c r="AQ70" s="112">
        <f t="shared" si="17"/>
        <v>0</v>
      </c>
      <c r="AR70" s="111"/>
      <c r="AS70" s="112"/>
      <c r="AT70" s="111"/>
      <c r="AU70" s="112">
        <f t="shared" si="18"/>
        <v>0</v>
      </c>
      <c r="AV70" s="111"/>
      <c r="AW70" s="112"/>
      <c r="AX70" s="111"/>
      <c r="AY70" s="112">
        <f t="shared" si="19"/>
        <v>0</v>
      </c>
      <c r="AZ70" s="111"/>
      <c r="BA70" s="112">
        <f t="shared" si="20"/>
        <v>0</v>
      </c>
      <c r="BB70" s="111"/>
      <c r="BC70" s="112">
        <f t="shared" si="21"/>
        <v>0</v>
      </c>
      <c r="BD70" s="111"/>
      <c r="BE70" s="112"/>
      <c r="BF70" s="111"/>
      <c r="BG70" s="112"/>
      <c r="BH70" s="111"/>
      <c r="BI70" s="112"/>
      <c r="BJ70" s="5">
        <f t="shared" si="22"/>
        <v>0</v>
      </c>
      <c r="BK70" s="105">
        <f t="shared" si="23"/>
        <v>0</v>
      </c>
      <c r="BL70" s="10">
        <f t="shared" si="24"/>
        <v>2</v>
      </c>
      <c r="BM70" s="5">
        <f t="shared" si="25"/>
        <v>0</v>
      </c>
      <c r="BN70" s="182" t="str">
        <f t="shared" si="26"/>
        <v/>
      </c>
      <c r="BO70" s="182" t="str">
        <f t="shared" si="27"/>
        <v/>
      </c>
      <c r="BP70" s="183"/>
      <c r="BQ70" s="150">
        <f t="shared" si="28"/>
        <v>0</v>
      </c>
      <c r="BR70" s="61">
        <f>IF($E$67:$E$113="P",IF(BQ70&lt;=0.25,"B",IF(BQ70&lt;=0.5,"MB",IF(BQ70&lt;=0.75,"MA",IF(BQ70&lt;=1,"A")))),0)</f>
        <v>0</v>
      </c>
      <c r="BS70" s="131">
        <f t="shared" si="30"/>
        <v>0</v>
      </c>
      <c r="BT70" s="61">
        <f t="shared" si="31"/>
        <v>0</v>
      </c>
      <c r="BU70" s="131">
        <f t="shared" si="32"/>
        <v>0</v>
      </c>
      <c r="BV70" s="61">
        <f t="shared" si="33"/>
        <v>0</v>
      </c>
      <c r="BW70" s="131">
        <f t="shared" si="34"/>
        <v>0</v>
      </c>
      <c r="BX70" s="151">
        <f t="shared" si="35"/>
        <v>0</v>
      </c>
      <c r="BY70" s="83"/>
      <c r="BZ70" s="55"/>
      <c r="CA70" s="55"/>
      <c r="CB70" s="55"/>
      <c r="CC70" s="55"/>
      <c r="CD70" s="12"/>
      <c r="CZ70" s="44" t="str">
        <f>X36</f>
        <v>4) Ciencias Físicas y Químicas</v>
      </c>
    </row>
    <row r="71" spans="1:104" ht="12.75" customHeight="1" x14ac:dyDescent="0.2">
      <c r="A71" s="3"/>
      <c r="B71" s="5">
        <f t="shared" si="36"/>
        <v>5</v>
      </c>
      <c r="C71" s="220"/>
      <c r="D71" s="221"/>
      <c r="E71" s="13"/>
      <c r="F71" s="111"/>
      <c r="G71" s="112">
        <f t="shared" si="1"/>
        <v>0</v>
      </c>
      <c r="H71" s="111"/>
      <c r="I71" s="112">
        <f t="shared" si="2"/>
        <v>0</v>
      </c>
      <c r="J71" s="111"/>
      <c r="K71" s="112">
        <f t="shared" si="3"/>
        <v>0</v>
      </c>
      <c r="L71" s="111"/>
      <c r="M71" s="112">
        <f t="shared" si="4"/>
        <v>0</v>
      </c>
      <c r="N71" s="111"/>
      <c r="O71" s="112">
        <f t="shared" si="5"/>
        <v>0</v>
      </c>
      <c r="P71" s="111"/>
      <c r="Q71" s="112">
        <f t="shared" si="6"/>
        <v>0</v>
      </c>
      <c r="R71" s="111"/>
      <c r="S71" s="112">
        <f t="shared" si="7"/>
        <v>0</v>
      </c>
      <c r="T71" s="111"/>
      <c r="U71" s="112">
        <f t="shared" si="8"/>
        <v>0</v>
      </c>
      <c r="V71" s="111"/>
      <c r="W71" s="112">
        <f t="shared" si="9"/>
        <v>0</v>
      </c>
      <c r="X71" s="111"/>
      <c r="Y71" s="112">
        <f t="shared" si="10"/>
        <v>0</v>
      </c>
      <c r="Z71" s="111"/>
      <c r="AA71" s="112">
        <f t="shared" si="11"/>
        <v>0</v>
      </c>
      <c r="AB71" s="111"/>
      <c r="AC71" s="112">
        <f t="shared" si="12"/>
        <v>0</v>
      </c>
      <c r="AD71" s="111"/>
      <c r="AE71" s="112"/>
      <c r="AF71" s="111"/>
      <c r="AG71" s="112">
        <f t="shared" si="13"/>
        <v>0</v>
      </c>
      <c r="AH71" s="111"/>
      <c r="AI71" s="112">
        <f t="shared" si="14"/>
        <v>0</v>
      </c>
      <c r="AJ71" s="111"/>
      <c r="AK71" s="112">
        <f t="shared" si="15"/>
        <v>0</v>
      </c>
      <c r="AL71" s="111"/>
      <c r="AM71" s="112">
        <f t="shared" si="16"/>
        <v>0</v>
      </c>
      <c r="AN71" s="111"/>
      <c r="AO71" s="112"/>
      <c r="AP71" s="111"/>
      <c r="AQ71" s="112">
        <f t="shared" si="17"/>
        <v>0</v>
      </c>
      <c r="AR71" s="111"/>
      <c r="AS71" s="112"/>
      <c r="AT71" s="111"/>
      <c r="AU71" s="112">
        <f t="shared" si="18"/>
        <v>0</v>
      </c>
      <c r="AV71" s="111"/>
      <c r="AW71" s="112"/>
      <c r="AX71" s="111"/>
      <c r="AY71" s="112">
        <f t="shared" si="19"/>
        <v>0</v>
      </c>
      <c r="AZ71" s="111"/>
      <c r="BA71" s="112">
        <f t="shared" si="20"/>
        <v>0</v>
      </c>
      <c r="BB71" s="111"/>
      <c r="BC71" s="112">
        <f t="shared" si="21"/>
        <v>0</v>
      </c>
      <c r="BD71" s="111"/>
      <c r="BE71" s="112"/>
      <c r="BF71" s="111"/>
      <c r="BG71" s="112"/>
      <c r="BH71" s="111"/>
      <c r="BI71" s="112"/>
      <c r="BJ71" s="5">
        <f t="shared" si="22"/>
        <v>0</v>
      </c>
      <c r="BK71" s="105">
        <f t="shared" si="23"/>
        <v>0</v>
      </c>
      <c r="BL71" s="10">
        <f t="shared" si="24"/>
        <v>2</v>
      </c>
      <c r="BM71" s="5">
        <f t="shared" si="25"/>
        <v>0</v>
      </c>
      <c r="BN71" s="182" t="str">
        <f t="shared" si="26"/>
        <v/>
      </c>
      <c r="BO71" s="182" t="str">
        <f t="shared" si="27"/>
        <v/>
      </c>
      <c r="BP71" s="183"/>
      <c r="BQ71" s="150">
        <f t="shared" si="28"/>
        <v>0</v>
      </c>
      <c r="BR71" s="61">
        <f t="shared" si="29"/>
        <v>0</v>
      </c>
      <c r="BS71" s="131">
        <f>IF(E71="P",SUM(T71:AQ71),0)/14</f>
        <v>0</v>
      </c>
      <c r="BT71" s="61">
        <f>IF($E$67:$E$113="P",IF(BS71&lt;=0.25,"B",IF(BS71&lt;=0.5,"MB",IF(BS71&lt;=0.75,"MA",IF(BS71&lt;=1,"A")))),0)</f>
        <v>0</v>
      </c>
      <c r="BU71" s="131">
        <f t="shared" si="32"/>
        <v>0</v>
      </c>
      <c r="BV71" s="61">
        <f t="shared" si="33"/>
        <v>0</v>
      </c>
      <c r="BW71" s="131">
        <f t="shared" si="34"/>
        <v>0</v>
      </c>
      <c r="BX71" s="151">
        <f t="shared" si="35"/>
        <v>0</v>
      </c>
      <c r="BY71" s="83"/>
      <c r="BZ71" s="55"/>
      <c r="CA71" s="55"/>
      <c r="CB71" s="55"/>
      <c r="CC71" s="55"/>
      <c r="CD71" s="12"/>
    </row>
    <row r="72" spans="1:104" ht="12.75" customHeight="1" x14ac:dyDescent="0.2">
      <c r="A72" s="3"/>
      <c r="B72" s="5">
        <f t="shared" si="36"/>
        <v>6</v>
      </c>
      <c r="C72" s="220"/>
      <c r="D72" s="221"/>
      <c r="E72" s="13"/>
      <c r="F72" s="111"/>
      <c r="G72" s="112">
        <f t="shared" si="1"/>
        <v>0</v>
      </c>
      <c r="H72" s="111"/>
      <c r="I72" s="112">
        <f t="shared" si="2"/>
        <v>0</v>
      </c>
      <c r="J72" s="111"/>
      <c r="K72" s="112">
        <f t="shared" si="3"/>
        <v>0</v>
      </c>
      <c r="L72" s="111"/>
      <c r="M72" s="112">
        <f t="shared" si="4"/>
        <v>0</v>
      </c>
      <c r="N72" s="111"/>
      <c r="O72" s="112">
        <f t="shared" si="5"/>
        <v>0</v>
      </c>
      <c r="P72" s="111"/>
      <c r="Q72" s="112">
        <f t="shared" si="6"/>
        <v>0</v>
      </c>
      <c r="R72" s="111"/>
      <c r="S72" s="112">
        <f t="shared" si="7"/>
        <v>0</v>
      </c>
      <c r="T72" s="111"/>
      <c r="U72" s="112">
        <f t="shared" si="8"/>
        <v>0</v>
      </c>
      <c r="V72" s="111"/>
      <c r="W72" s="112">
        <f t="shared" si="9"/>
        <v>0</v>
      </c>
      <c r="X72" s="111"/>
      <c r="Y72" s="112">
        <f t="shared" si="10"/>
        <v>0</v>
      </c>
      <c r="Z72" s="111"/>
      <c r="AA72" s="112">
        <f t="shared" si="11"/>
        <v>0</v>
      </c>
      <c r="AB72" s="111"/>
      <c r="AC72" s="112">
        <f t="shared" si="12"/>
        <v>0</v>
      </c>
      <c r="AD72" s="111"/>
      <c r="AE72" s="112"/>
      <c r="AF72" s="111"/>
      <c r="AG72" s="112">
        <f t="shared" si="13"/>
        <v>0</v>
      </c>
      <c r="AH72" s="111"/>
      <c r="AI72" s="112">
        <f t="shared" si="14"/>
        <v>0</v>
      </c>
      <c r="AJ72" s="111"/>
      <c r="AK72" s="112">
        <f t="shared" si="15"/>
        <v>0</v>
      </c>
      <c r="AL72" s="111"/>
      <c r="AM72" s="112">
        <f t="shared" si="16"/>
        <v>0</v>
      </c>
      <c r="AN72" s="111"/>
      <c r="AO72" s="112"/>
      <c r="AP72" s="111"/>
      <c r="AQ72" s="112">
        <f t="shared" si="17"/>
        <v>0</v>
      </c>
      <c r="AR72" s="111"/>
      <c r="AS72" s="112"/>
      <c r="AT72" s="111"/>
      <c r="AU72" s="112">
        <f t="shared" si="18"/>
        <v>0</v>
      </c>
      <c r="AV72" s="111"/>
      <c r="AW72" s="112"/>
      <c r="AX72" s="111"/>
      <c r="AY72" s="112">
        <f t="shared" si="19"/>
        <v>0</v>
      </c>
      <c r="AZ72" s="111"/>
      <c r="BA72" s="112">
        <f t="shared" si="20"/>
        <v>0</v>
      </c>
      <c r="BB72" s="111"/>
      <c r="BC72" s="112">
        <f t="shared" si="21"/>
        <v>0</v>
      </c>
      <c r="BD72" s="111"/>
      <c r="BE72" s="112"/>
      <c r="BF72" s="111"/>
      <c r="BG72" s="112"/>
      <c r="BH72" s="111"/>
      <c r="BI72" s="112"/>
      <c r="BJ72" s="5">
        <f t="shared" si="22"/>
        <v>0</v>
      </c>
      <c r="BK72" s="105">
        <f t="shared" si="23"/>
        <v>0</v>
      </c>
      <c r="BL72" s="10">
        <f t="shared" si="24"/>
        <v>2</v>
      </c>
      <c r="BM72" s="5">
        <f t="shared" si="25"/>
        <v>0</v>
      </c>
      <c r="BN72" s="182" t="str">
        <f t="shared" si="26"/>
        <v/>
      </c>
      <c r="BO72" s="182" t="str">
        <f t="shared" si="27"/>
        <v/>
      </c>
      <c r="BP72" s="183"/>
      <c r="BQ72" s="150">
        <f t="shared" si="28"/>
        <v>0</v>
      </c>
      <c r="BR72" s="61">
        <f>IF($E$67:$E$113="P",IF(BQ72&lt;=0.25,"B",IF(BQ72&lt;=0.5,"MB",IF(BQ72&lt;=0.75,"MA",IF(BQ72&lt;=1,"A")))),0)</f>
        <v>0</v>
      </c>
      <c r="BS72" s="131">
        <f t="shared" si="30"/>
        <v>0</v>
      </c>
      <c r="BT72" s="61">
        <f t="shared" si="31"/>
        <v>0</v>
      </c>
      <c r="BU72" s="131">
        <f t="shared" si="32"/>
        <v>0</v>
      </c>
      <c r="BV72" s="61">
        <f t="shared" si="33"/>
        <v>0</v>
      </c>
      <c r="BW72" s="131">
        <f>IF(E72="p",((SUM(F72:K72))),0)/3</f>
        <v>0</v>
      </c>
      <c r="BX72" s="151">
        <f t="shared" si="35"/>
        <v>0</v>
      </c>
      <c r="BY72" s="83"/>
      <c r="BZ72" s="55"/>
      <c r="CA72" s="55"/>
      <c r="CB72" s="55"/>
      <c r="CC72" s="55"/>
      <c r="CD72" s="12"/>
    </row>
    <row r="73" spans="1:104" ht="12.75" customHeight="1" x14ac:dyDescent="0.2">
      <c r="A73" s="3"/>
      <c r="B73" s="5">
        <f t="shared" si="36"/>
        <v>7</v>
      </c>
      <c r="C73" s="220"/>
      <c r="D73" s="221"/>
      <c r="E73" s="13"/>
      <c r="F73" s="111"/>
      <c r="G73" s="112">
        <f t="shared" si="1"/>
        <v>0</v>
      </c>
      <c r="H73" s="111"/>
      <c r="I73" s="112">
        <f t="shared" si="2"/>
        <v>0</v>
      </c>
      <c r="J73" s="111"/>
      <c r="K73" s="112">
        <f t="shared" si="3"/>
        <v>0</v>
      </c>
      <c r="L73" s="111"/>
      <c r="M73" s="112">
        <f t="shared" si="4"/>
        <v>0</v>
      </c>
      <c r="N73" s="111"/>
      <c r="O73" s="112">
        <f t="shared" si="5"/>
        <v>0</v>
      </c>
      <c r="P73" s="111"/>
      <c r="Q73" s="112">
        <f t="shared" si="6"/>
        <v>0</v>
      </c>
      <c r="R73" s="111"/>
      <c r="S73" s="112">
        <f t="shared" si="7"/>
        <v>0</v>
      </c>
      <c r="T73" s="111"/>
      <c r="U73" s="112">
        <f t="shared" si="8"/>
        <v>0</v>
      </c>
      <c r="V73" s="111"/>
      <c r="W73" s="112">
        <f t="shared" si="9"/>
        <v>0</v>
      </c>
      <c r="X73" s="111"/>
      <c r="Y73" s="112">
        <f t="shared" si="10"/>
        <v>0</v>
      </c>
      <c r="Z73" s="111"/>
      <c r="AA73" s="112">
        <f t="shared" si="11"/>
        <v>0</v>
      </c>
      <c r="AB73" s="111"/>
      <c r="AC73" s="112">
        <f t="shared" si="12"/>
        <v>0</v>
      </c>
      <c r="AD73" s="111"/>
      <c r="AE73" s="112"/>
      <c r="AF73" s="111"/>
      <c r="AG73" s="112">
        <f t="shared" si="13"/>
        <v>0</v>
      </c>
      <c r="AH73" s="111"/>
      <c r="AI73" s="112">
        <f t="shared" si="14"/>
        <v>0</v>
      </c>
      <c r="AJ73" s="111"/>
      <c r="AK73" s="112">
        <f t="shared" si="15"/>
        <v>0</v>
      </c>
      <c r="AL73" s="111"/>
      <c r="AM73" s="112">
        <f t="shared" si="16"/>
        <v>0</v>
      </c>
      <c r="AN73" s="111"/>
      <c r="AO73" s="112"/>
      <c r="AP73" s="111"/>
      <c r="AQ73" s="112">
        <f t="shared" si="17"/>
        <v>0</v>
      </c>
      <c r="AR73" s="111"/>
      <c r="AS73" s="112"/>
      <c r="AT73" s="111"/>
      <c r="AU73" s="112">
        <f t="shared" si="18"/>
        <v>0</v>
      </c>
      <c r="AV73" s="111"/>
      <c r="AW73" s="112"/>
      <c r="AX73" s="111"/>
      <c r="AY73" s="112">
        <f t="shared" si="19"/>
        <v>0</v>
      </c>
      <c r="AZ73" s="111"/>
      <c r="BA73" s="112">
        <f t="shared" si="20"/>
        <v>0</v>
      </c>
      <c r="BB73" s="111"/>
      <c r="BC73" s="112">
        <f t="shared" si="21"/>
        <v>0</v>
      </c>
      <c r="BD73" s="111"/>
      <c r="BE73" s="112"/>
      <c r="BF73" s="111"/>
      <c r="BG73" s="112"/>
      <c r="BH73" s="111"/>
      <c r="BI73" s="112"/>
      <c r="BJ73" s="5">
        <f t="shared" si="22"/>
        <v>0</v>
      </c>
      <c r="BK73" s="105">
        <f t="shared" si="23"/>
        <v>0</v>
      </c>
      <c r="BL73" s="10">
        <f t="shared" si="24"/>
        <v>2</v>
      </c>
      <c r="BM73" s="5">
        <f t="shared" si="25"/>
        <v>0</v>
      </c>
      <c r="BN73" s="182" t="str">
        <f t="shared" si="26"/>
        <v/>
      </c>
      <c r="BO73" s="182" t="str">
        <f t="shared" si="27"/>
        <v/>
      </c>
      <c r="BP73" s="183"/>
      <c r="BQ73" s="150">
        <f t="shared" si="28"/>
        <v>0</v>
      </c>
      <c r="BR73" s="61">
        <f t="shared" si="29"/>
        <v>0</v>
      </c>
      <c r="BS73" s="131">
        <f t="shared" si="30"/>
        <v>0</v>
      </c>
      <c r="BT73" s="61">
        <f t="shared" si="31"/>
        <v>0</v>
      </c>
      <c r="BU73" s="131">
        <f t="shared" si="32"/>
        <v>0</v>
      </c>
      <c r="BV73" s="61">
        <f t="shared" si="33"/>
        <v>0</v>
      </c>
      <c r="BW73" s="131">
        <f t="shared" si="34"/>
        <v>0</v>
      </c>
      <c r="BX73" s="151">
        <f t="shared" si="35"/>
        <v>0</v>
      </c>
      <c r="BY73" s="83"/>
      <c r="BZ73" s="55"/>
      <c r="CA73" s="55"/>
      <c r="CB73" s="55"/>
      <c r="CC73" s="55"/>
      <c r="CD73" s="12"/>
    </row>
    <row r="74" spans="1:104" ht="12.75" customHeight="1" x14ac:dyDescent="0.2">
      <c r="A74" s="3"/>
      <c r="B74" s="5">
        <f t="shared" si="36"/>
        <v>8</v>
      </c>
      <c r="C74" s="220"/>
      <c r="D74" s="221"/>
      <c r="E74" s="13"/>
      <c r="F74" s="111"/>
      <c r="G74" s="112">
        <f t="shared" si="1"/>
        <v>0</v>
      </c>
      <c r="H74" s="111"/>
      <c r="I74" s="112">
        <f t="shared" si="2"/>
        <v>0</v>
      </c>
      <c r="J74" s="111"/>
      <c r="K74" s="112">
        <f t="shared" si="3"/>
        <v>0</v>
      </c>
      <c r="L74" s="111"/>
      <c r="M74" s="112">
        <f t="shared" si="4"/>
        <v>0</v>
      </c>
      <c r="N74" s="111"/>
      <c r="O74" s="112">
        <f t="shared" si="5"/>
        <v>0</v>
      </c>
      <c r="P74" s="111"/>
      <c r="Q74" s="112">
        <f t="shared" si="6"/>
        <v>0</v>
      </c>
      <c r="R74" s="111"/>
      <c r="S74" s="112">
        <f t="shared" si="7"/>
        <v>0</v>
      </c>
      <c r="T74" s="111"/>
      <c r="U74" s="112">
        <f t="shared" si="8"/>
        <v>0</v>
      </c>
      <c r="V74" s="111"/>
      <c r="W74" s="112">
        <f t="shared" si="9"/>
        <v>0</v>
      </c>
      <c r="X74" s="111"/>
      <c r="Y74" s="112">
        <f t="shared" si="10"/>
        <v>0</v>
      </c>
      <c r="Z74" s="111"/>
      <c r="AA74" s="112">
        <f t="shared" si="11"/>
        <v>0</v>
      </c>
      <c r="AB74" s="111"/>
      <c r="AC74" s="112">
        <f t="shared" si="12"/>
        <v>0</v>
      </c>
      <c r="AD74" s="111"/>
      <c r="AE74" s="112"/>
      <c r="AF74" s="111"/>
      <c r="AG74" s="112">
        <f t="shared" si="13"/>
        <v>0</v>
      </c>
      <c r="AH74" s="111"/>
      <c r="AI74" s="112">
        <f t="shared" si="14"/>
        <v>0</v>
      </c>
      <c r="AJ74" s="111"/>
      <c r="AK74" s="112">
        <f t="shared" si="15"/>
        <v>0</v>
      </c>
      <c r="AL74" s="111"/>
      <c r="AM74" s="112">
        <f t="shared" si="16"/>
        <v>0</v>
      </c>
      <c r="AN74" s="111"/>
      <c r="AO74" s="112"/>
      <c r="AP74" s="111"/>
      <c r="AQ74" s="112">
        <f t="shared" si="17"/>
        <v>0</v>
      </c>
      <c r="AR74" s="111"/>
      <c r="AS74" s="112"/>
      <c r="AT74" s="111"/>
      <c r="AU74" s="112">
        <f t="shared" si="18"/>
        <v>0</v>
      </c>
      <c r="AV74" s="111"/>
      <c r="AW74" s="112"/>
      <c r="AX74" s="111"/>
      <c r="AY74" s="112">
        <f t="shared" si="19"/>
        <v>0</v>
      </c>
      <c r="AZ74" s="111"/>
      <c r="BA74" s="112">
        <f t="shared" si="20"/>
        <v>0</v>
      </c>
      <c r="BB74" s="111"/>
      <c r="BC74" s="112">
        <f t="shared" si="21"/>
        <v>0</v>
      </c>
      <c r="BD74" s="111"/>
      <c r="BE74" s="112"/>
      <c r="BF74" s="111"/>
      <c r="BG74" s="112"/>
      <c r="BH74" s="111"/>
      <c r="BI74" s="112"/>
      <c r="BJ74" s="5">
        <f t="shared" si="22"/>
        <v>0</v>
      </c>
      <c r="BK74" s="105">
        <f t="shared" si="23"/>
        <v>0</v>
      </c>
      <c r="BL74" s="10">
        <f t="shared" si="24"/>
        <v>2</v>
      </c>
      <c r="BM74" s="5">
        <f t="shared" si="25"/>
        <v>0</v>
      </c>
      <c r="BN74" s="182" t="str">
        <f t="shared" si="26"/>
        <v/>
      </c>
      <c r="BO74" s="182" t="str">
        <f t="shared" si="27"/>
        <v/>
      </c>
      <c r="BP74" s="183"/>
      <c r="BQ74" s="150">
        <f t="shared" si="28"/>
        <v>0</v>
      </c>
      <c r="BR74" s="61">
        <f t="shared" si="29"/>
        <v>0</v>
      </c>
      <c r="BS74" s="131">
        <f t="shared" si="30"/>
        <v>0</v>
      </c>
      <c r="BT74" s="61">
        <f t="shared" si="31"/>
        <v>0</v>
      </c>
      <c r="BU74" s="131">
        <f t="shared" si="32"/>
        <v>0</v>
      </c>
      <c r="BV74" s="61">
        <f t="shared" si="33"/>
        <v>0</v>
      </c>
      <c r="BW74" s="131">
        <f t="shared" si="34"/>
        <v>0</v>
      </c>
      <c r="BX74" s="151">
        <f t="shared" si="35"/>
        <v>0</v>
      </c>
      <c r="BY74" s="83"/>
      <c r="BZ74" s="55"/>
      <c r="CA74" s="55"/>
      <c r="CB74" s="55"/>
      <c r="CC74" s="55"/>
      <c r="CD74" s="12"/>
    </row>
    <row r="75" spans="1:104" ht="12.75" customHeight="1" x14ac:dyDescent="0.2">
      <c r="A75" s="3"/>
      <c r="B75" s="5">
        <f t="shared" si="36"/>
        <v>9</v>
      </c>
      <c r="C75" s="220"/>
      <c r="D75" s="221"/>
      <c r="E75" s="13"/>
      <c r="F75" s="111"/>
      <c r="G75" s="112">
        <f t="shared" si="1"/>
        <v>0</v>
      </c>
      <c r="H75" s="111"/>
      <c r="I75" s="112">
        <f t="shared" si="2"/>
        <v>0</v>
      </c>
      <c r="J75" s="111"/>
      <c r="K75" s="112">
        <f t="shared" si="3"/>
        <v>0</v>
      </c>
      <c r="L75" s="111"/>
      <c r="M75" s="112">
        <f t="shared" si="4"/>
        <v>0</v>
      </c>
      <c r="N75" s="111"/>
      <c r="O75" s="112">
        <f t="shared" si="5"/>
        <v>0</v>
      </c>
      <c r="P75" s="111"/>
      <c r="Q75" s="112">
        <f t="shared" si="6"/>
        <v>0</v>
      </c>
      <c r="R75" s="111"/>
      <c r="S75" s="112">
        <f t="shared" si="7"/>
        <v>0</v>
      </c>
      <c r="T75" s="111"/>
      <c r="U75" s="112">
        <f t="shared" si="8"/>
        <v>0</v>
      </c>
      <c r="V75" s="111"/>
      <c r="W75" s="112">
        <f t="shared" si="9"/>
        <v>0</v>
      </c>
      <c r="X75" s="111"/>
      <c r="Y75" s="112">
        <f t="shared" si="10"/>
        <v>0</v>
      </c>
      <c r="Z75" s="111"/>
      <c r="AA75" s="112">
        <f t="shared" si="11"/>
        <v>0</v>
      </c>
      <c r="AB75" s="111"/>
      <c r="AC75" s="112">
        <f t="shared" si="12"/>
        <v>0</v>
      </c>
      <c r="AD75" s="111"/>
      <c r="AE75" s="112"/>
      <c r="AF75" s="111"/>
      <c r="AG75" s="112">
        <f t="shared" si="13"/>
        <v>0</v>
      </c>
      <c r="AH75" s="111"/>
      <c r="AI75" s="112">
        <f t="shared" si="14"/>
        <v>0</v>
      </c>
      <c r="AJ75" s="111"/>
      <c r="AK75" s="112">
        <f t="shared" si="15"/>
        <v>0</v>
      </c>
      <c r="AL75" s="111"/>
      <c r="AM75" s="112">
        <f t="shared" si="16"/>
        <v>0</v>
      </c>
      <c r="AN75" s="111"/>
      <c r="AO75" s="112"/>
      <c r="AP75" s="111"/>
      <c r="AQ75" s="112">
        <f t="shared" si="17"/>
        <v>0</v>
      </c>
      <c r="AR75" s="111"/>
      <c r="AS75" s="112"/>
      <c r="AT75" s="111"/>
      <c r="AU75" s="112">
        <f t="shared" si="18"/>
        <v>0</v>
      </c>
      <c r="AV75" s="111"/>
      <c r="AW75" s="112"/>
      <c r="AX75" s="111"/>
      <c r="AY75" s="112">
        <f t="shared" si="19"/>
        <v>0</v>
      </c>
      <c r="AZ75" s="111"/>
      <c r="BA75" s="112">
        <f t="shared" si="20"/>
        <v>0</v>
      </c>
      <c r="BB75" s="111"/>
      <c r="BC75" s="112">
        <f t="shared" si="21"/>
        <v>0</v>
      </c>
      <c r="BD75" s="111"/>
      <c r="BE75" s="112"/>
      <c r="BF75" s="111"/>
      <c r="BG75" s="112"/>
      <c r="BH75" s="111"/>
      <c r="BI75" s="112"/>
      <c r="BJ75" s="5">
        <f t="shared" si="22"/>
        <v>0</v>
      </c>
      <c r="BK75" s="105">
        <f t="shared" si="23"/>
        <v>0</v>
      </c>
      <c r="BL75" s="10">
        <f t="shared" si="24"/>
        <v>2</v>
      </c>
      <c r="BM75" s="5">
        <f t="shared" si="25"/>
        <v>0</v>
      </c>
      <c r="BN75" s="182" t="str">
        <f t="shared" si="26"/>
        <v/>
      </c>
      <c r="BO75" s="182" t="str">
        <f t="shared" si="27"/>
        <v/>
      </c>
      <c r="BP75" s="183"/>
      <c r="BQ75" s="150">
        <f t="shared" si="28"/>
        <v>0</v>
      </c>
      <c r="BR75" s="61">
        <f t="shared" si="29"/>
        <v>0</v>
      </c>
      <c r="BS75" s="131">
        <f t="shared" si="30"/>
        <v>0</v>
      </c>
      <c r="BT75" s="61">
        <f t="shared" si="31"/>
        <v>0</v>
      </c>
      <c r="BU75" s="131">
        <f t="shared" si="32"/>
        <v>0</v>
      </c>
      <c r="BV75" s="61">
        <f t="shared" si="33"/>
        <v>0</v>
      </c>
      <c r="BW75" s="131">
        <f t="shared" si="34"/>
        <v>0</v>
      </c>
      <c r="BX75" s="151">
        <f t="shared" si="35"/>
        <v>0</v>
      </c>
      <c r="BY75" s="83"/>
      <c r="BZ75" s="55"/>
      <c r="CA75" s="55"/>
      <c r="CB75" s="55"/>
      <c r="CC75" s="55"/>
      <c r="CD75" s="12"/>
    </row>
    <row r="76" spans="1:104" ht="12.75" customHeight="1" x14ac:dyDescent="0.2">
      <c r="A76" s="3"/>
      <c r="B76" s="5">
        <f t="shared" si="36"/>
        <v>10</v>
      </c>
      <c r="C76" s="220"/>
      <c r="D76" s="221"/>
      <c r="E76" s="13"/>
      <c r="F76" s="111"/>
      <c r="G76" s="112">
        <f t="shared" si="1"/>
        <v>0</v>
      </c>
      <c r="H76" s="111"/>
      <c r="I76" s="112">
        <f t="shared" si="2"/>
        <v>0</v>
      </c>
      <c r="J76" s="111"/>
      <c r="K76" s="112">
        <f t="shared" si="3"/>
        <v>0</v>
      </c>
      <c r="L76" s="111"/>
      <c r="M76" s="112">
        <f t="shared" si="4"/>
        <v>0</v>
      </c>
      <c r="N76" s="111"/>
      <c r="O76" s="112">
        <f t="shared" si="5"/>
        <v>0</v>
      </c>
      <c r="P76" s="111"/>
      <c r="Q76" s="112">
        <f t="shared" si="6"/>
        <v>0</v>
      </c>
      <c r="R76" s="111"/>
      <c r="S76" s="112">
        <f t="shared" si="7"/>
        <v>0</v>
      </c>
      <c r="T76" s="111"/>
      <c r="U76" s="112">
        <f t="shared" si="8"/>
        <v>0</v>
      </c>
      <c r="V76" s="111"/>
      <c r="W76" s="112">
        <f t="shared" si="9"/>
        <v>0</v>
      </c>
      <c r="X76" s="111"/>
      <c r="Y76" s="112">
        <f t="shared" si="10"/>
        <v>0</v>
      </c>
      <c r="Z76" s="111"/>
      <c r="AA76" s="112">
        <f t="shared" si="11"/>
        <v>0</v>
      </c>
      <c r="AB76" s="111"/>
      <c r="AC76" s="112">
        <f t="shared" si="12"/>
        <v>0</v>
      </c>
      <c r="AD76" s="111"/>
      <c r="AE76" s="112"/>
      <c r="AF76" s="111"/>
      <c r="AG76" s="112">
        <f t="shared" si="13"/>
        <v>0</v>
      </c>
      <c r="AH76" s="111"/>
      <c r="AI76" s="112">
        <f t="shared" si="14"/>
        <v>0</v>
      </c>
      <c r="AJ76" s="111"/>
      <c r="AK76" s="112">
        <f t="shared" si="15"/>
        <v>0</v>
      </c>
      <c r="AL76" s="111"/>
      <c r="AM76" s="112">
        <f t="shared" si="16"/>
        <v>0</v>
      </c>
      <c r="AN76" s="111"/>
      <c r="AO76" s="112"/>
      <c r="AP76" s="111"/>
      <c r="AQ76" s="112">
        <f t="shared" si="17"/>
        <v>0</v>
      </c>
      <c r="AR76" s="111"/>
      <c r="AS76" s="112"/>
      <c r="AT76" s="111"/>
      <c r="AU76" s="112">
        <f t="shared" si="18"/>
        <v>0</v>
      </c>
      <c r="AV76" s="111"/>
      <c r="AW76" s="112"/>
      <c r="AX76" s="111"/>
      <c r="AY76" s="112">
        <f t="shared" si="19"/>
        <v>0</v>
      </c>
      <c r="AZ76" s="111"/>
      <c r="BA76" s="112">
        <f t="shared" si="20"/>
        <v>0</v>
      </c>
      <c r="BB76" s="111"/>
      <c r="BC76" s="112">
        <f t="shared" si="21"/>
        <v>0</v>
      </c>
      <c r="BD76" s="111"/>
      <c r="BE76" s="112"/>
      <c r="BF76" s="111"/>
      <c r="BG76" s="112"/>
      <c r="BH76" s="111"/>
      <c r="BI76" s="112"/>
      <c r="BJ76" s="5">
        <f t="shared" si="22"/>
        <v>0</v>
      </c>
      <c r="BK76" s="105">
        <f t="shared" si="23"/>
        <v>0</v>
      </c>
      <c r="BL76" s="10">
        <f t="shared" si="24"/>
        <v>2</v>
      </c>
      <c r="BM76" s="5">
        <f t="shared" si="25"/>
        <v>0</v>
      </c>
      <c r="BN76" s="182" t="str">
        <f t="shared" si="26"/>
        <v/>
      </c>
      <c r="BO76" s="182" t="str">
        <f t="shared" si="27"/>
        <v/>
      </c>
      <c r="BP76" s="183"/>
      <c r="BQ76" s="150">
        <f t="shared" si="28"/>
        <v>0</v>
      </c>
      <c r="BR76" s="61">
        <f t="shared" si="29"/>
        <v>0</v>
      </c>
      <c r="BS76" s="131">
        <f t="shared" si="30"/>
        <v>0</v>
      </c>
      <c r="BT76" s="61">
        <f t="shared" si="31"/>
        <v>0</v>
      </c>
      <c r="BU76" s="131">
        <f t="shared" si="32"/>
        <v>0</v>
      </c>
      <c r="BV76" s="61">
        <f t="shared" si="33"/>
        <v>0</v>
      </c>
      <c r="BW76" s="131">
        <f t="shared" si="34"/>
        <v>0</v>
      </c>
      <c r="BX76" s="151">
        <f t="shared" si="35"/>
        <v>0</v>
      </c>
      <c r="BY76" s="83"/>
      <c r="BZ76" s="55"/>
      <c r="CA76" s="55"/>
      <c r="CB76" s="55"/>
      <c r="CC76" s="55"/>
      <c r="CD76" s="12"/>
    </row>
    <row r="77" spans="1:104" ht="12.75" customHeight="1" x14ac:dyDescent="0.2">
      <c r="A77" s="3"/>
      <c r="B77" s="5">
        <f t="shared" si="36"/>
        <v>11</v>
      </c>
      <c r="C77" s="220"/>
      <c r="D77" s="221"/>
      <c r="E77" s="13"/>
      <c r="F77" s="111"/>
      <c r="G77" s="112">
        <f t="shared" si="1"/>
        <v>0</v>
      </c>
      <c r="H77" s="111"/>
      <c r="I77" s="112">
        <f t="shared" si="2"/>
        <v>0</v>
      </c>
      <c r="J77" s="111"/>
      <c r="K77" s="112">
        <f t="shared" si="3"/>
        <v>0</v>
      </c>
      <c r="L77" s="111"/>
      <c r="M77" s="112">
        <f t="shared" si="4"/>
        <v>0</v>
      </c>
      <c r="N77" s="111"/>
      <c r="O77" s="112">
        <f t="shared" si="5"/>
        <v>0</v>
      </c>
      <c r="P77" s="111"/>
      <c r="Q77" s="112">
        <f t="shared" si="6"/>
        <v>0</v>
      </c>
      <c r="R77" s="111"/>
      <c r="S77" s="112">
        <f t="shared" si="7"/>
        <v>0</v>
      </c>
      <c r="T77" s="111"/>
      <c r="U77" s="112">
        <f t="shared" si="8"/>
        <v>0</v>
      </c>
      <c r="V77" s="111"/>
      <c r="W77" s="112">
        <f t="shared" si="9"/>
        <v>0</v>
      </c>
      <c r="X77" s="111"/>
      <c r="Y77" s="112">
        <f t="shared" si="10"/>
        <v>0</v>
      </c>
      <c r="Z77" s="111"/>
      <c r="AA77" s="112">
        <f t="shared" si="11"/>
        <v>0</v>
      </c>
      <c r="AB77" s="111"/>
      <c r="AC77" s="112">
        <f t="shared" si="12"/>
        <v>0</v>
      </c>
      <c r="AD77" s="111"/>
      <c r="AE77" s="112"/>
      <c r="AF77" s="111"/>
      <c r="AG77" s="112">
        <f t="shared" si="13"/>
        <v>0</v>
      </c>
      <c r="AH77" s="111"/>
      <c r="AI77" s="112">
        <f t="shared" si="14"/>
        <v>0</v>
      </c>
      <c r="AJ77" s="111"/>
      <c r="AK77" s="112">
        <f t="shared" si="15"/>
        <v>0</v>
      </c>
      <c r="AL77" s="111"/>
      <c r="AM77" s="112">
        <f t="shared" si="16"/>
        <v>0</v>
      </c>
      <c r="AN77" s="111"/>
      <c r="AO77" s="112"/>
      <c r="AP77" s="111"/>
      <c r="AQ77" s="112">
        <f t="shared" si="17"/>
        <v>0</v>
      </c>
      <c r="AR77" s="111"/>
      <c r="AS77" s="112"/>
      <c r="AT77" s="111"/>
      <c r="AU77" s="112">
        <f t="shared" si="18"/>
        <v>0</v>
      </c>
      <c r="AV77" s="111"/>
      <c r="AW77" s="112"/>
      <c r="AX77" s="111"/>
      <c r="AY77" s="112">
        <f t="shared" si="19"/>
        <v>0</v>
      </c>
      <c r="AZ77" s="111"/>
      <c r="BA77" s="112">
        <f t="shared" si="20"/>
        <v>0</v>
      </c>
      <c r="BB77" s="111"/>
      <c r="BC77" s="112">
        <f t="shared" si="21"/>
        <v>0</v>
      </c>
      <c r="BD77" s="111"/>
      <c r="BE77" s="112"/>
      <c r="BF77" s="111"/>
      <c r="BG77" s="112"/>
      <c r="BH77" s="111"/>
      <c r="BI77" s="112"/>
      <c r="BJ77" s="5">
        <f t="shared" si="22"/>
        <v>0</v>
      </c>
      <c r="BK77" s="105">
        <f t="shared" si="23"/>
        <v>0</v>
      </c>
      <c r="BL77" s="10">
        <f t="shared" si="24"/>
        <v>2</v>
      </c>
      <c r="BM77" s="5">
        <f t="shared" si="25"/>
        <v>0</v>
      </c>
      <c r="BN77" s="182" t="str">
        <f t="shared" si="26"/>
        <v/>
      </c>
      <c r="BO77" s="182" t="str">
        <f t="shared" si="27"/>
        <v/>
      </c>
      <c r="BP77" s="183"/>
      <c r="BQ77" s="150">
        <f t="shared" si="28"/>
        <v>0</v>
      </c>
      <c r="BR77" s="61">
        <f t="shared" si="29"/>
        <v>0</v>
      </c>
      <c r="BS77" s="131">
        <f t="shared" si="30"/>
        <v>0</v>
      </c>
      <c r="BT77" s="61">
        <f t="shared" si="31"/>
        <v>0</v>
      </c>
      <c r="BU77" s="131">
        <f t="shared" si="32"/>
        <v>0</v>
      </c>
      <c r="BV77" s="61">
        <f t="shared" si="33"/>
        <v>0</v>
      </c>
      <c r="BW77" s="131">
        <f t="shared" si="34"/>
        <v>0</v>
      </c>
      <c r="BX77" s="151">
        <f t="shared" si="35"/>
        <v>0</v>
      </c>
      <c r="BY77" s="83"/>
      <c r="BZ77" s="55"/>
      <c r="CA77" s="55"/>
      <c r="CB77" s="55"/>
      <c r="CC77" s="55"/>
      <c r="CD77" s="12"/>
    </row>
    <row r="78" spans="1:104" ht="12.75" customHeight="1" x14ac:dyDescent="0.2">
      <c r="A78" s="3"/>
      <c r="B78" s="5">
        <f t="shared" si="36"/>
        <v>12</v>
      </c>
      <c r="C78" s="220"/>
      <c r="D78" s="221"/>
      <c r="E78" s="13"/>
      <c r="F78" s="111"/>
      <c r="G78" s="112">
        <f t="shared" si="1"/>
        <v>0</v>
      </c>
      <c r="H78" s="111"/>
      <c r="I78" s="112">
        <f t="shared" si="2"/>
        <v>0</v>
      </c>
      <c r="J78" s="111"/>
      <c r="K78" s="112">
        <f t="shared" si="3"/>
        <v>0</v>
      </c>
      <c r="L78" s="111"/>
      <c r="M78" s="112">
        <f t="shared" si="4"/>
        <v>0</v>
      </c>
      <c r="N78" s="111"/>
      <c r="O78" s="112">
        <f t="shared" si="5"/>
        <v>0</v>
      </c>
      <c r="P78" s="111"/>
      <c r="Q78" s="112">
        <f t="shared" si="6"/>
        <v>0</v>
      </c>
      <c r="R78" s="111"/>
      <c r="S78" s="112">
        <f t="shared" si="7"/>
        <v>0</v>
      </c>
      <c r="T78" s="111"/>
      <c r="U78" s="112">
        <f t="shared" si="8"/>
        <v>0</v>
      </c>
      <c r="V78" s="111"/>
      <c r="W78" s="112">
        <f t="shared" si="9"/>
        <v>0</v>
      </c>
      <c r="X78" s="111"/>
      <c r="Y78" s="112">
        <f t="shared" si="10"/>
        <v>0</v>
      </c>
      <c r="Z78" s="111"/>
      <c r="AA78" s="112">
        <f t="shared" si="11"/>
        <v>0</v>
      </c>
      <c r="AB78" s="111"/>
      <c r="AC78" s="112">
        <f t="shared" si="12"/>
        <v>0</v>
      </c>
      <c r="AD78" s="111"/>
      <c r="AE78" s="112"/>
      <c r="AF78" s="111"/>
      <c r="AG78" s="112">
        <f t="shared" si="13"/>
        <v>0</v>
      </c>
      <c r="AH78" s="111"/>
      <c r="AI78" s="112">
        <f t="shared" si="14"/>
        <v>0</v>
      </c>
      <c r="AJ78" s="111"/>
      <c r="AK78" s="112">
        <f t="shared" si="15"/>
        <v>0</v>
      </c>
      <c r="AL78" s="111"/>
      <c r="AM78" s="112">
        <f t="shared" si="16"/>
        <v>0</v>
      </c>
      <c r="AN78" s="111"/>
      <c r="AO78" s="112"/>
      <c r="AP78" s="111"/>
      <c r="AQ78" s="112">
        <f t="shared" si="17"/>
        <v>0</v>
      </c>
      <c r="AR78" s="111"/>
      <c r="AS78" s="112"/>
      <c r="AT78" s="111"/>
      <c r="AU78" s="112">
        <f t="shared" si="18"/>
        <v>0</v>
      </c>
      <c r="AV78" s="111"/>
      <c r="AW78" s="112"/>
      <c r="AX78" s="111"/>
      <c r="AY78" s="112">
        <f t="shared" si="19"/>
        <v>0</v>
      </c>
      <c r="AZ78" s="111"/>
      <c r="BA78" s="112">
        <f t="shared" si="20"/>
        <v>0</v>
      </c>
      <c r="BB78" s="111"/>
      <c r="BC78" s="112">
        <f t="shared" si="21"/>
        <v>0</v>
      </c>
      <c r="BD78" s="111"/>
      <c r="BE78" s="112"/>
      <c r="BF78" s="111"/>
      <c r="BG78" s="112"/>
      <c r="BH78" s="111"/>
      <c r="BI78" s="112"/>
      <c r="BJ78" s="5">
        <f t="shared" si="22"/>
        <v>0</v>
      </c>
      <c r="BK78" s="105">
        <f t="shared" si="23"/>
        <v>0</v>
      </c>
      <c r="BL78" s="10">
        <f t="shared" si="24"/>
        <v>2</v>
      </c>
      <c r="BM78" s="5">
        <f t="shared" si="25"/>
        <v>0</v>
      </c>
      <c r="BN78" s="182" t="str">
        <f t="shared" si="26"/>
        <v/>
      </c>
      <c r="BO78" s="182" t="str">
        <f t="shared" si="27"/>
        <v/>
      </c>
      <c r="BP78" s="183"/>
      <c r="BQ78" s="150">
        <f t="shared" si="28"/>
        <v>0</v>
      </c>
      <c r="BR78" s="61">
        <f t="shared" si="29"/>
        <v>0</v>
      </c>
      <c r="BS78" s="131">
        <f t="shared" si="30"/>
        <v>0</v>
      </c>
      <c r="BT78" s="61">
        <f t="shared" si="31"/>
        <v>0</v>
      </c>
      <c r="BU78" s="131">
        <f t="shared" si="32"/>
        <v>0</v>
      </c>
      <c r="BV78" s="61">
        <f t="shared" si="33"/>
        <v>0</v>
      </c>
      <c r="BW78" s="131">
        <f t="shared" si="34"/>
        <v>0</v>
      </c>
      <c r="BX78" s="151">
        <f t="shared" si="35"/>
        <v>0</v>
      </c>
      <c r="BY78" s="83"/>
      <c r="BZ78" s="55"/>
      <c r="CA78" s="55"/>
      <c r="CB78" s="55"/>
      <c r="CC78" s="55"/>
      <c r="CD78" s="12"/>
    </row>
    <row r="79" spans="1:104" ht="12.75" customHeight="1" x14ac:dyDescent="0.2">
      <c r="A79" s="3"/>
      <c r="B79" s="5">
        <f t="shared" si="36"/>
        <v>13</v>
      </c>
      <c r="C79" s="220"/>
      <c r="D79" s="221"/>
      <c r="E79" s="13"/>
      <c r="F79" s="111"/>
      <c r="G79" s="112">
        <f t="shared" si="1"/>
        <v>0</v>
      </c>
      <c r="H79" s="111"/>
      <c r="I79" s="112">
        <f t="shared" si="2"/>
        <v>0</v>
      </c>
      <c r="J79" s="111"/>
      <c r="K79" s="112">
        <f t="shared" si="3"/>
        <v>0</v>
      </c>
      <c r="L79" s="111"/>
      <c r="M79" s="112">
        <f t="shared" si="4"/>
        <v>0</v>
      </c>
      <c r="N79" s="111"/>
      <c r="O79" s="112">
        <f t="shared" si="5"/>
        <v>0</v>
      </c>
      <c r="P79" s="111"/>
      <c r="Q79" s="112">
        <f t="shared" si="6"/>
        <v>0</v>
      </c>
      <c r="R79" s="111"/>
      <c r="S79" s="112">
        <f t="shared" si="7"/>
        <v>0</v>
      </c>
      <c r="T79" s="111"/>
      <c r="U79" s="112">
        <f t="shared" si="8"/>
        <v>0</v>
      </c>
      <c r="V79" s="111"/>
      <c r="W79" s="112">
        <f t="shared" si="9"/>
        <v>0</v>
      </c>
      <c r="X79" s="111"/>
      <c r="Y79" s="112">
        <f t="shared" si="10"/>
        <v>0</v>
      </c>
      <c r="Z79" s="111"/>
      <c r="AA79" s="112">
        <f t="shared" si="11"/>
        <v>0</v>
      </c>
      <c r="AB79" s="111"/>
      <c r="AC79" s="112">
        <f t="shared" si="12"/>
        <v>0</v>
      </c>
      <c r="AD79" s="111"/>
      <c r="AE79" s="112"/>
      <c r="AF79" s="111"/>
      <c r="AG79" s="112">
        <f t="shared" si="13"/>
        <v>0</v>
      </c>
      <c r="AH79" s="111"/>
      <c r="AI79" s="112">
        <f t="shared" si="14"/>
        <v>0</v>
      </c>
      <c r="AJ79" s="111"/>
      <c r="AK79" s="112">
        <f t="shared" si="15"/>
        <v>0</v>
      </c>
      <c r="AL79" s="111"/>
      <c r="AM79" s="112">
        <f t="shared" si="16"/>
        <v>0</v>
      </c>
      <c r="AN79" s="111"/>
      <c r="AO79" s="112"/>
      <c r="AP79" s="111"/>
      <c r="AQ79" s="112">
        <f t="shared" si="17"/>
        <v>0</v>
      </c>
      <c r="AR79" s="111"/>
      <c r="AS79" s="112"/>
      <c r="AT79" s="111"/>
      <c r="AU79" s="112">
        <f t="shared" si="18"/>
        <v>0</v>
      </c>
      <c r="AV79" s="111"/>
      <c r="AW79" s="112"/>
      <c r="AX79" s="111"/>
      <c r="AY79" s="112">
        <f t="shared" si="19"/>
        <v>0</v>
      </c>
      <c r="AZ79" s="111"/>
      <c r="BA79" s="112">
        <f t="shared" si="20"/>
        <v>0</v>
      </c>
      <c r="BB79" s="111"/>
      <c r="BC79" s="112">
        <f t="shared" si="21"/>
        <v>0</v>
      </c>
      <c r="BD79" s="111"/>
      <c r="BE79" s="112"/>
      <c r="BF79" s="111"/>
      <c r="BG79" s="112"/>
      <c r="BH79" s="111"/>
      <c r="BI79" s="112"/>
      <c r="BJ79" s="5">
        <f t="shared" si="22"/>
        <v>0</v>
      </c>
      <c r="BK79" s="105">
        <f t="shared" si="23"/>
        <v>0</v>
      </c>
      <c r="BL79" s="10">
        <f t="shared" si="24"/>
        <v>2</v>
      </c>
      <c r="BM79" s="5">
        <f t="shared" si="25"/>
        <v>0</v>
      </c>
      <c r="BN79" s="182" t="str">
        <f t="shared" si="26"/>
        <v/>
      </c>
      <c r="BO79" s="182" t="str">
        <f t="shared" si="27"/>
        <v/>
      </c>
      <c r="BP79" s="183"/>
      <c r="BQ79" s="150">
        <f t="shared" si="28"/>
        <v>0</v>
      </c>
      <c r="BR79" s="61">
        <f t="shared" si="29"/>
        <v>0</v>
      </c>
      <c r="BS79" s="131">
        <f t="shared" si="30"/>
        <v>0</v>
      </c>
      <c r="BT79" s="61">
        <f t="shared" si="31"/>
        <v>0</v>
      </c>
      <c r="BU79" s="131">
        <f t="shared" si="32"/>
        <v>0</v>
      </c>
      <c r="BV79" s="61">
        <f t="shared" si="33"/>
        <v>0</v>
      </c>
      <c r="BW79" s="131">
        <f t="shared" si="34"/>
        <v>0</v>
      </c>
      <c r="BX79" s="151">
        <f t="shared" si="35"/>
        <v>0</v>
      </c>
      <c r="BY79" s="83"/>
      <c r="BZ79" s="55"/>
      <c r="CA79" s="55"/>
      <c r="CB79" s="55"/>
      <c r="CC79" s="55"/>
      <c r="CD79" s="12"/>
    </row>
    <row r="80" spans="1:104" ht="12.75" customHeight="1" x14ac:dyDescent="0.2">
      <c r="A80" s="3"/>
      <c r="B80" s="5">
        <f t="shared" si="36"/>
        <v>14</v>
      </c>
      <c r="C80" s="220"/>
      <c r="D80" s="221"/>
      <c r="E80" s="13"/>
      <c r="F80" s="111"/>
      <c r="G80" s="112">
        <f t="shared" si="1"/>
        <v>0</v>
      </c>
      <c r="H80" s="111"/>
      <c r="I80" s="112">
        <f t="shared" si="2"/>
        <v>0</v>
      </c>
      <c r="J80" s="111"/>
      <c r="K80" s="112">
        <f t="shared" si="3"/>
        <v>0</v>
      </c>
      <c r="L80" s="111"/>
      <c r="M80" s="112">
        <f t="shared" si="4"/>
        <v>0</v>
      </c>
      <c r="N80" s="111"/>
      <c r="O80" s="112">
        <f t="shared" si="5"/>
        <v>0</v>
      </c>
      <c r="P80" s="111"/>
      <c r="Q80" s="112">
        <f t="shared" si="6"/>
        <v>0</v>
      </c>
      <c r="R80" s="111"/>
      <c r="S80" s="112">
        <f t="shared" si="7"/>
        <v>0</v>
      </c>
      <c r="T80" s="111"/>
      <c r="U80" s="112">
        <f t="shared" si="8"/>
        <v>0</v>
      </c>
      <c r="V80" s="111"/>
      <c r="W80" s="112">
        <f t="shared" si="9"/>
        <v>0</v>
      </c>
      <c r="X80" s="111"/>
      <c r="Y80" s="112">
        <f t="shared" si="10"/>
        <v>0</v>
      </c>
      <c r="Z80" s="111"/>
      <c r="AA80" s="112">
        <f t="shared" si="11"/>
        <v>0</v>
      </c>
      <c r="AB80" s="111"/>
      <c r="AC80" s="112">
        <f t="shared" si="12"/>
        <v>0</v>
      </c>
      <c r="AD80" s="111"/>
      <c r="AE80" s="112"/>
      <c r="AF80" s="111"/>
      <c r="AG80" s="112">
        <f t="shared" si="13"/>
        <v>0</v>
      </c>
      <c r="AH80" s="111"/>
      <c r="AI80" s="112">
        <f t="shared" si="14"/>
        <v>0</v>
      </c>
      <c r="AJ80" s="111"/>
      <c r="AK80" s="112">
        <f t="shared" si="15"/>
        <v>0</v>
      </c>
      <c r="AL80" s="111"/>
      <c r="AM80" s="112">
        <f t="shared" si="16"/>
        <v>0</v>
      </c>
      <c r="AN80" s="111"/>
      <c r="AO80" s="112"/>
      <c r="AP80" s="111"/>
      <c r="AQ80" s="112">
        <f t="shared" si="17"/>
        <v>0</v>
      </c>
      <c r="AR80" s="111"/>
      <c r="AS80" s="112"/>
      <c r="AT80" s="111"/>
      <c r="AU80" s="112">
        <f t="shared" si="18"/>
        <v>0</v>
      </c>
      <c r="AV80" s="111"/>
      <c r="AW80" s="112"/>
      <c r="AX80" s="111"/>
      <c r="AY80" s="112">
        <f t="shared" si="19"/>
        <v>0</v>
      </c>
      <c r="AZ80" s="111"/>
      <c r="BA80" s="112">
        <f t="shared" si="20"/>
        <v>0</v>
      </c>
      <c r="BB80" s="111"/>
      <c r="BC80" s="112">
        <f t="shared" si="21"/>
        <v>0</v>
      </c>
      <c r="BD80" s="111"/>
      <c r="BE80" s="112"/>
      <c r="BF80" s="111"/>
      <c r="BG80" s="112"/>
      <c r="BH80" s="111"/>
      <c r="BI80" s="112"/>
      <c r="BJ80" s="5">
        <f t="shared" si="22"/>
        <v>0</v>
      </c>
      <c r="BK80" s="105">
        <f t="shared" si="23"/>
        <v>0</v>
      </c>
      <c r="BL80" s="10">
        <f t="shared" si="24"/>
        <v>2</v>
      </c>
      <c r="BM80" s="5">
        <f t="shared" si="25"/>
        <v>0</v>
      </c>
      <c r="BN80" s="182" t="str">
        <f t="shared" si="26"/>
        <v/>
      </c>
      <c r="BO80" s="182" t="str">
        <f t="shared" si="27"/>
        <v/>
      </c>
      <c r="BP80" s="183"/>
      <c r="BQ80" s="150">
        <f t="shared" si="28"/>
        <v>0</v>
      </c>
      <c r="BR80" s="61">
        <f t="shared" si="29"/>
        <v>0</v>
      </c>
      <c r="BS80" s="131">
        <f t="shared" si="30"/>
        <v>0</v>
      </c>
      <c r="BT80" s="61">
        <f t="shared" si="31"/>
        <v>0</v>
      </c>
      <c r="BU80" s="131">
        <f t="shared" si="32"/>
        <v>0</v>
      </c>
      <c r="BV80" s="61">
        <f t="shared" si="33"/>
        <v>0</v>
      </c>
      <c r="BW80" s="131">
        <f t="shared" si="34"/>
        <v>0</v>
      </c>
      <c r="BX80" s="151">
        <f t="shared" si="35"/>
        <v>0</v>
      </c>
      <c r="BY80" s="83"/>
      <c r="BZ80" s="55"/>
      <c r="CA80" s="55"/>
      <c r="CB80" s="55"/>
      <c r="CC80" s="55"/>
      <c r="CD80" s="12"/>
    </row>
    <row r="81" spans="1:102" ht="12.75" customHeight="1" x14ac:dyDescent="0.2">
      <c r="A81" s="3"/>
      <c r="B81" s="5">
        <f t="shared" si="36"/>
        <v>15</v>
      </c>
      <c r="C81" s="220"/>
      <c r="D81" s="221"/>
      <c r="E81" s="13"/>
      <c r="F81" s="111"/>
      <c r="G81" s="112">
        <f t="shared" si="1"/>
        <v>0</v>
      </c>
      <c r="H81" s="111"/>
      <c r="I81" s="112">
        <f t="shared" si="2"/>
        <v>0</v>
      </c>
      <c r="J81" s="111"/>
      <c r="K81" s="112">
        <f t="shared" si="3"/>
        <v>0</v>
      </c>
      <c r="L81" s="111"/>
      <c r="M81" s="112">
        <f t="shared" si="4"/>
        <v>0</v>
      </c>
      <c r="N81" s="111"/>
      <c r="O81" s="112">
        <f t="shared" si="5"/>
        <v>0</v>
      </c>
      <c r="P81" s="111"/>
      <c r="Q81" s="112">
        <f t="shared" si="6"/>
        <v>0</v>
      </c>
      <c r="R81" s="111"/>
      <c r="S81" s="112">
        <f t="shared" si="7"/>
        <v>0</v>
      </c>
      <c r="T81" s="111"/>
      <c r="U81" s="112">
        <f t="shared" si="8"/>
        <v>0</v>
      </c>
      <c r="V81" s="111"/>
      <c r="W81" s="112">
        <f t="shared" si="9"/>
        <v>0</v>
      </c>
      <c r="X81" s="111"/>
      <c r="Y81" s="112">
        <f t="shared" si="10"/>
        <v>0</v>
      </c>
      <c r="Z81" s="111"/>
      <c r="AA81" s="112">
        <f t="shared" si="11"/>
        <v>0</v>
      </c>
      <c r="AB81" s="111"/>
      <c r="AC81" s="112">
        <f t="shared" si="12"/>
        <v>0</v>
      </c>
      <c r="AD81" s="111"/>
      <c r="AE81" s="112"/>
      <c r="AF81" s="111"/>
      <c r="AG81" s="112">
        <f t="shared" si="13"/>
        <v>0</v>
      </c>
      <c r="AH81" s="111"/>
      <c r="AI81" s="112">
        <f t="shared" si="14"/>
        <v>0</v>
      </c>
      <c r="AJ81" s="111"/>
      <c r="AK81" s="112">
        <f t="shared" si="15"/>
        <v>0</v>
      </c>
      <c r="AL81" s="111"/>
      <c r="AM81" s="112">
        <f t="shared" si="16"/>
        <v>0</v>
      </c>
      <c r="AN81" s="111"/>
      <c r="AO81" s="112"/>
      <c r="AP81" s="111"/>
      <c r="AQ81" s="112">
        <f t="shared" si="17"/>
        <v>0</v>
      </c>
      <c r="AR81" s="111"/>
      <c r="AS81" s="112"/>
      <c r="AT81" s="111"/>
      <c r="AU81" s="112">
        <f t="shared" si="18"/>
        <v>0</v>
      </c>
      <c r="AV81" s="111"/>
      <c r="AW81" s="112"/>
      <c r="AX81" s="111"/>
      <c r="AY81" s="112">
        <f t="shared" si="19"/>
        <v>0</v>
      </c>
      <c r="AZ81" s="111"/>
      <c r="BA81" s="112">
        <f t="shared" si="20"/>
        <v>0</v>
      </c>
      <c r="BB81" s="111"/>
      <c r="BC81" s="112">
        <f t="shared" si="21"/>
        <v>0</v>
      </c>
      <c r="BD81" s="111"/>
      <c r="BE81" s="112"/>
      <c r="BF81" s="111"/>
      <c r="BG81" s="112"/>
      <c r="BH81" s="111"/>
      <c r="BI81" s="112"/>
      <c r="BJ81" s="5">
        <f t="shared" si="22"/>
        <v>0</v>
      </c>
      <c r="BK81" s="105">
        <f t="shared" si="23"/>
        <v>0</v>
      </c>
      <c r="BL81" s="10">
        <f t="shared" si="24"/>
        <v>2</v>
      </c>
      <c r="BM81" s="5">
        <f t="shared" si="25"/>
        <v>0</v>
      </c>
      <c r="BN81" s="182" t="str">
        <f t="shared" si="26"/>
        <v/>
      </c>
      <c r="BO81" s="182" t="str">
        <f t="shared" si="27"/>
        <v/>
      </c>
      <c r="BP81" s="183"/>
      <c r="BQ81" s="150">
        <f t="shared" si="28"/>
        <v>0</v>
      </c>
      <c r="BR81" s="61">
        <f t="shared" si="29"/>
        <v>0</v>
      </c>
      <c r="BS81" s="131">
        <f t="shared" si="30"/>
        <v>0</v>
      </c>
      <c r="BT81" s="61">
        <f t="shared" si="31"/>
        <v>0</v>
      </c>
      <c r="BU81" s="131">
        <f t="shared" si="32"/>
        <v>0</v>
      </c>
      <c r="BV81" s="61">
        <f t="shared" si="33"/>
        <v>0</v>
      </c>
      <c r="BW81" s="131">
        <f t="shared" si="34"/>
        <v>0</v>
      </c>
      <c r="BX81" s="151">
        <f t="shared" si="35"/>
        <v>0</v>
      </c>
      <c r="BY81" s="83"/>
      <c r="BZ81" s="55"/>
      <c r="CA81" s="55"/>
      <c r="CB81" s="55"/>
      <c r="CC81" s="55"/>
      <c r="CD81" s="12"/>
      <c r="CT81" s="56"/>
      <c r="CU81" s="226"/>
      <c r="CV81" s="226"/>
      <c r="CW81" s="226"/>
    </row>
    <row r="82" spans="1:102" ht="12.75" customHeight="1" x14ac:dyDescent="0.2">
      <c r="A82" s="3"/>
      <c r="B82" s="5">
        <f t="shared" si="36"/>
        <v>16</v>
      </c>
      <c r="C82" s="220"/>
      <c r="D82" s="221"/>
      <c r="E82" s="13"/>
      <c r="F82" s="111"/>
      <c r="G82" s="112">
        <f t="shared" si="1"/>
        <v>0</v>
      </c>
      <c r="H82" s="111"/>
      <c r="I82" s="112">
        <f t="shared" si="2"/>
        <v>0</v>
      </c>
      <c r="J82" s="111"/>
      <c r="K82" s="112">
        <f t="shared" si="3"/>
        <v>0</v>
      </c>
      <c r="L82" s="111"/>
      <c r="M82" s="112">
        <f t="shared" si="4"/>
        <v>0</v>
      </c>
      <c r="N82" s="111"/>
      <c r="O82" s="112">
        <f t="shared" si="5"/>
        <v>0</v>
      </c>
      <c r="P82" s="111"/>
      <c r="Q82" s="112">
        <f t="shared" si="6"/>
        <v>0</v>
      </c>
      <c r="R82" s="111"/>
      <c r="S82" s="112">
        <f t="shared" si="7"/>
        <v>0</v>
      </c>
      <c r="T82" s="111"/>
      <c r="U82" s="112">
        <f t="shared" si="8"/>
        <v>0</v>
      </c>
      <c r="V82" s="111"/>
      <c r="W82" s="112">
        <f t="shared" si="9"/>
        <v>0</v>
      </c>
      <c r="X82" s="111"/>
      <c r="Y82" s="112">
        <f t="shared" si="10"/>
        <v>0</v>
      </c>
      <c r="Z82" s="111"/>
      <c r="AA82" s="112">
        <f t="shared" si="11"/>
        <v>0</v>
      </c>
      <c r="AB82" s="111"/>
      <c r="AC82" s="112">
        <f t="shared" si="12"/>
        <v>0</v>
      </c>
      <c r="AD82" s="111"/>
      <c r="AE82" s="112"/>
      <c r="AF82" s="111"/>
      <c r="AG82" s="112">
        <f t="shared" si="13"/>
        <v>0</v>
      </c>
      <c r="AH82" s="111"/>
      <c r="AI82" s="112">
        <f t="shared" si="14"/>
        <v>0</v>
      </c>
      <c r="AJ82" s="111"/>
      <c r="AK82" s="112">
        <f t="shared" si="15"/>
        <v>0</v>
      </c>
      <c r="AL82" s="111"/>
      <c r="AM82" s="112">
        <f t="shared" si="16"/>
        <v>0</v>
      </c>
      <c r="AN82" s="111"/>
      <c r="AO82" s="112"/>
      <c r="AP82" s="111"/>
      <c r="AQ82" s="112">
        <f t="shared" si="17"/>
        <v>0</v>
      </c>
      <c r="AR82" s="111"/>
      <c r="AS82" s="112"/>
      <c r="AT82" s="111"/>
      <c r="AU82" s="112">
        <f t="shared" si="18"/>
        <v>0</v>
      </c>
      <c r="AV82" s="111"/>
      <c r="AW82" s="112"/>
      <c r="AX82" s="111"/>
      <c r="AY82" s="112">
        <f t="shared" si="19"/>
        <v>0</v>
      </c>
      <c r="AZ82" s="111"/>
      <c r="BA82" s="112">
        <f t="shared" si="20"/>
        <v>0</v>
      </c>
      <c r="BB82" s="111"/>
      <c r="BC82" s="112">
        <f t="shared" si="21"/>
        <v>0</v>
      </c>
      <c r="BD82" s="111"/>
      <c r="BE82" s="112"/>
      <c r="BF82" s="111"/>
      <c r="BG82" s="112"/>
      <c r="BH82" s="111"/>
      <c r="BI82" s="112"/>
      <c r="BJ82" s="5">
        <f t="shared" si="22"/>
        <v>0</v>
      </c>
      <c r="BK82" s="105">
        <f t="shared" si="23"/>
        <v>0</v>
      </c>
      <c r="BL82" s="10">
        <f t="shared" si="24"/>
        <v>2</v>
      </c>
      <c r="BM82" s="5">
        <f t="shared" si="25"/>
        <v>0</v>
      </c>
      <c r="BN82" s="182" t="str">
        <f t="shared" si="26"/>
        <v/>
      </c>
      <c r="BO82" s="182" t="str">
        <f t="shared" si="27"/>
        <v/>
      </c>
      <c r="BP82" s="183"/>
      <c r="BQ82" s="150">
        <f t="shared" si="28"/>
        <v>0</v>
      </c>
      <c r="BR82" s="61">
        <f t="shared" si="29"/>
        <v>0</v>
      </c>
      <c r="BS82" s="131">
        <f t="shared" si="30"/>
        <v>0</v>
      </c>
      <c r="BT82" s="61">
        <f t="shared" si="31"/>
        <v>0</v>
      </c>
      <c r="BU82" s="131">
        <f t="shared" si="32"/>
        <v>0</v>
      </c>
      <c r="BV82" s="61">
        <f t="shared" si="33"/>
        <v>0</v>
      </c>
      <c r="BW82" s="131">
        <f t="shared" si="34"/>
        <v>0</v>
      </c>
      <c r="BX82" s="151">
        <f t="shared" si="35"/>
        <v>0</v>
      </c>
      <c r="BY82" s="83"/>
      <c r="BZ82" s="55"/>
      <c r="CA82" s="55"/>
      <c r="CB82" s="55"/>
      <c r="CC82" s="55"/>
      <c r="CD82" s="12"/>
      <c r="CT82" s="56"/>
      <c r="CU82" s="226"/>
      <c r="CV82" s="226"/>
      <c r="CW82" s="226"/>
    </row>
    <row r="83" spans="1:102" ht="12.75" customHeight="1" x14ac:dyDescent="0.2">
      <c r="A83" s="3"/>
      <c r="B83" s="5">
        <f t="shared" si="36"/>
        <v>17</v>
      </c>
      <c r="C83" s="220"/>
      <c r="D83" s="221"/>
      <c r="E83" s="13"/>
      <c r="F83" s="111"/>
      <c r="G83" s="112">
        <f t="shared" si="1"/>
        <v>0</v>
      </c>
      <c r="H83" s="111"/>
      <c r="I83" s="112">
        <f t="shared" si="2"/>
        <v>0</v>
      </c>
      <c r="J83" s="111"/>
      <c r="K83" s="112">
        <f t="shared" si="3"/>
        <v>0</v>
      </c>
      <c r="L83" s="111"/>
      <c r="M83" s="112">
        <f t="shared" si="4"/>
        <v>0</v>
      </c>
      <c r="N83" s="111"/>
      <c r="O83" s="112">
        <f t="shared" si="5"/>
        <v>0</v>
      </c>
      <c r="P83" s="111"/>
      <c r="Q83" s="112">
        <f t="shared" si="6"/>
        <v>0</v>
      </c>
      <c r="R83" s="111"/>
      <c r="S83" s="112">
        <f t="shared" si="7"/>
        <v>0</v>
      </c>
      <c r="T83" s="111"/>
      <c r="U83" s="112">
        <f t="shared" si="8"/>
        <v>0</v>
      </c>
      <c r="V83" s="111"/>
      <c r="W83" s="112">
        <f t="shared" si="9"/>
        <v>0</v>
      </c>
      <c r="X83" s="111"/>
      <c r="Y83" s="112">
        <f t="shared" si="10"/>
        <v>0</v>
      </c>
      <c r="Z83" s="111"/>
      <c r="AA83" s="112">
        <f t="shared" si="11"/>
        <v>0</v>
      </c>
      <c r="AB83" s="111"/>
      <c r="AC83" s="112">
        <f t="shared" si="12"/>
        <v>0</v>
      </c>
      <c r="AD83" s="111"/>
      <c r="AE83" s="112"/>
      <c r="AF83" s="111"/>
      <c r="AG83" s="112">
        <f t="shared" si="13"/>
        <v>0</v>
      </c>
      <c r="AH83" s="111"/>
      <c r="AI83" s="112">
        <f t="shared" si="14"/>
        <v>0</v>
      </c>
      <c r="AJ83" s="111"/>
      <c r="AK83" s="112">
        <f t="shared" si="15"/>
        <v>0</v>
      </c>
      <c r="AL83" s="111"/>
      <c r="AM83" s="112">
        <f t="shared" si="16"/>
        <v>0</v>
      </c>
      <c r="AN83" s="111"/>
      <c r="AO83" s="112"/>
      <c r="AP83" s="111"/>
      <c r="AQ83" s="112">
        <f t="shared" si="17"/>
        <v>0</v>
      </c>
      <c r="AR83" s="111"/>
      <c r="AS83" s="112"/>
      <c r="AT83" s="111"/>
      <c r="AU83" s="112">
        <f t="shared" si="18"/>
        <v>0</v>
      </c>
      <c r="AV83" s="111"/>
      <c r="AW83" s="112"/>
      <c r="AX83" s="111"/>
      <c r="AY83" s="112">
        <f t="shared" si="19"/>
        <v>0</v>
      </c>
      <c r="AZ83" s="111"/>
      <c r="BA83" s="112">
        <f t="shared" si="20"/>
        <v>0</v>
      </c>
      <c r="BB83" s="111"/>
      <c r="BC83" s="112">
        <f t="shared" si="21"/>
        <v>0</v>
      </c>
      <c r="BD83" s="111"/>
      <c r="BE83" s="112"/>
      <c r="BF83" s="111"/>
      <c r="BG83" s="112"/>
      <c r="BH83" s="111"/>
      <c r="BI83" s="112"/>
      <c r="BJ83" s="5">
        <f t="shared" si="22"/>
        <v>0</v>
      </c>
      <c r="BK83" s="105">
        <f t="shared" si="23"/>
        <v>0</v>
      </c>
      <c r="BL83" s="10">
        <f t="shared" si="24"/>
        <v>2</v>
      </c>
      <c r="BM83" s="5">
        <f t="shared" si="25"/>
        <v>0</v>
      </c>
      <c r="BN83" s="182" t="str">
        <f t="shared" si="26"/>
        <v/>
      </c>
      <c r="BO83" s="182" t="str">
        <f t="shared" si="27"/>
        <v/>
      </c>
      <c r="BP83" s="183"/>
      <c r="BQ83" s="150">
        <f t="shared" si="28"/>
        <v>0</v>
      </c>
      <c r="BR83" s="61">
        <f t="shared" si="29"/>
        <v>0</v>
      </c>
      <c r="BS83" s="131">
        <f t="shared" si="30"/>
        <v>0</v>
      </c>
      <c r="BT83" s="61">
        <f t="shared" si="31"/>
        <v>0</v>
      </c>
      <c r="BU83" s="131">
        <f t="shared" si="32"/>
        <v>0</v>
      </c>
      <c r="BV83" s="61">
        <f t="shared" si="33"/>
        <v>0</v>
      </c>
      <c r="BW83" s="131">
        <f t="shared" si="34"/>
        <v>0</v>
      </c>
      <c r="BX83" s="151">
        <f t="shared" si="35"/>
        <v>0</v>
      </c>
      <c r="BY83" s="83"/>
      <c r="BZ83" s="55"/>
      <c r="CA83" s="55"/>
      <c r="CB83" s="55"/>
      <c r="CC83" s="55"/>
      <c r="CD83" s="12"/>
      <c r="CT83" s="56"/>
      <c r="CU83" s="226"/>
      <c r="CV83" s="226"/>
      <c r="CW83" s="226"/>
    </row>
    <row r="84" spans="1:102" ht="12.75" customHeight="1" x14ac:dyDescent="0.2">
      <c r="A84" s="3"/>
      <c r="B84" s="5">
        <f t="shared" si="36"/>
        <v>18</v>
      </c>
      <c r="C84" s="220"/>
      <c r="D84" s="221"/>
      <c r="E84" s="13"/>
      <c r="F84" s="111"/>
      <c r="G84" s="112">
        <f t="shared" si="1"/>
        <v>0</v>
      </c>
      <c r="H84" s="111"/>
      <c r="I84" s="112">
        <f t="shared" si="2"/>
        <v>0</v>
      </c>
      <c r="J84" s="111"/>
      <c r="K84" s="112">
        <f t="shared" si="3"/>
        <v>0</v>
      </c>
      <c r="L84" s="111"/>
      <c r="M84" s="112">
        <f t="shared" si="4"/>
        <v>0</v>
      </c>
      <c r="N84" s="111"/>
      <c r="O84" s="112">
        <f t="shared" si="5"/>
        <v>0</v>
      </c>
      <c r="P84" s="111"/>
      <c r="Q84" s="112">
        <f t="shared" si="6"/>
        <v>0</v>
      </c>
      <c r="R84" s="111"/>
      <c r="S84" s="112">
        <f t="shared" si="7"/>
        <v>0</v>
      </c>
      <c r="T84" s="111"/>
      <c r="U84" s="112">
        <f t="shared" si="8"/>
        <v>0</v>
      </c>
      <c r="V84" s="111"/>
      <c r="W84" s="112">
        <f t="shared" si="9"/>
        <v>0</v>
      </c>
      <c r="X84" s="111"/>
      <c r="Y84" s="112">
        <f t="shared" si="10"/>
        <v>0</v>
      </c>
      <c r="Z84" s="111"/>
      <c r="AA84" s="112">
        <f t="shared" si="11"/>
        <v>0</v>
      </c>
      <c r="AB84" s="111"/>
      <c r="AC84" s="112">
        <f t="shared" si="12"/>
        <v>0</v>
      </c>
      <c r="AD84" s="111"/>
      <c r="AE84" s="112"/>
      <c r="AF84" s="111"/>
      <c r="AG84" s="112">
        <f t="shared" si="13"/>
        <v>0</v>
      </c>
      <c r="AH84" s="111"/>
      <c r="AI84" s="112">
        <f t="shared" si="14"/>
        <v>0</v>
      </c>
      <c r="AJ84" s="111"/>
      <c r="AK84" s="112">
        <f t="shared" si="15"/>
        <v>0</v>
      </c>
      <c r="AL84" s="111"/>
      <c r="AM84" s="112">
        <f t="shared" si="16"/>
        <v>0</v>
      </c>
      <c r="AN84" s="111"/>
      <c r="AO84" s="112"/>
      <c r="AP84" s="111"/>
      <c r="AQ84" s="112">
        <f t="shared" si="17"/>
        <v>0</v>
      </c>
      <c r="AR84" s="111"/>
      <c r="AS84" s="112"/>
      <c r="AT84" s="111"/>
      <c r="AU84" s="112">
        <f t="shared" si="18"/>
        <v>0</v>
      </c>
      <c r="AV84" s="111"/>
      <c r="AW84" s="112"/>
      <c r="AX84" s="111"/>
      <c r="AY84" s="112">
        <f t="shared" si="19"/>
        <v>0</v>
      </c>
      <c r="AZ84" s="111"/>
      <c r="BA84" s="112">
        <f t="shared" si="20"/>
        <v>0</v>
      </c>
      <c r="BB84" s="111"/>
      <c r="BC84" s="112">
        <f t="shared" si="21"/>
        <v>0</v>
      </c>
      <c r="BD84" s="111"/>
      <c r="BE84" s="112"/>
      <c r="BF84" s="111"/>
      <c r="BG84" s="112"/>
      <c r="BH84" s="111"/>
      <c r="BI84" s="112"/>
      <c r="BJ84" s="5">
        <f t="shared" si="22"/>
        <v>0</v>
      </c>
      <c r="BK84" s="105">
        <f t="shared" si="23"/>
        <v>0</v>
      </c>
      <c r="BL84" s="10">
        <f t="shared" si="24"/>
        <v>2</v>
      </c>
      <c r="BM84" s="5">
        <f t="shared" si="25"/>
        <v>0</v>
      </c>
      <c r="BN84" s="182" t="str">
        <f t="shared" si="26"/>
        <v/>
      </c>
      <c r="BO84" s="182" t="str">
        <f t="shared" si="27"/>
        <v/>
      </c>
      <c r="BP84" s="183"/>
      <c r="BQ84" s="150">
        <f t="shared" si="28"/>
        <v>0</v>
      </c>
      <c r="BR84" s="61">
        <f t="shared" si="29"/>
        <v>0</v>
      </c>
      <c r="BS84" s="131">
        <f t="shared" si="30"/>
        <v>0</v>
      </c>
      <c r="BT84" s="61">
        <f t="shared" si="31"/>
        <v>0</v>
      </c>
      <c r="BU84" s="131">
        <f t="shared" si="32"/>
        <v>0</v>
      </c>
      <c r="BV84" s="61">
        <f t="shared" si="33"/>
        <v>0</v>
      </c>
      <c r="BW84" s="131">
        <f t="shared" si="34"/>
        <v>0</v>
      </c>
      <c r="BX84" s="151">
        <f t="shared" si="35"/>
        <v>0</v>
      </c>
      <c r="BY84" s="83"/>
      <c r="BZ84" s="55"/>
      <c r="CA84" s="55"/>
      <c r="CB84" s="55"/>
      <c r="CC84" s="55"/>
      <c r="CD84" s="12"/>
      <c r="CT84" s="56"/>
      <c r="CU84" s="226"/>
      <c r="CV84" s="226"/>
      <c r="CW84" s="226"/>
    </row>
    <row r="85" spans="1:102" ht="12.75" customHeight="1" x14ac:dyDescent="0.2">
      <c r="A85" s="3"/>
      <c r="B85" s="5">
        <f t="shared" si="36"/>
        <v>19</v>
      </c>
      <c r="C85" s="220"/>
      <c r="D85" s="221"/>
      <c r="E85" s="13"/>
      <c r="F85" s="111"/>
      <c r="G85" s="112">
        <f t="shared" si="1"/>
        <v>0</v>
      </c>
      <c r="H85" s="111"/>
      <c r="I85" s="112">
        <f t="shared" si="2"/>
        <v>0</v>
      </c>
      <c r="J85" s="111"/>
      <c r="K85" s="112">
        <f t="shared" si="3"/>
        <v>0</v>
      </c>
      <c r="L85" s="111"/>
      <c r="M85" s="112">
        <f t="shared" si="4"/>
        <v>0</v>
      </c>
      <c r="N85" s="111"/>
      <c r="O85" s="112">
        <f t="shared" si="5"/>
        <v>0</v>
      </c>
      <c r="P85" s="111"/>
      <c r="Q85" s="112">
        <f t="shared" si="6"/>
        <v>0</v>
      </c>
      <c r="R85" s="111"/>
      <c r="S85" s="112">
        <f t="shared" si="7"/>
        <v>0</v>
      </c>
      <c r="T85" s="111"/>
      <c r="U85" s="112">
        <f t="shared" si="8"/>
        <v>0</v>
      </c>
      <c r="V85" s="111"/>
      <c r="W85" s="112">
        <f t="shared" si="9"/>
        <v>0</v>
      </c>
      <c r="X85" s="111"/>
      <c r="Y85" s="112">
        <f t="shared" si="10"/>
        <v>0</v>
      </c>
      <c r="Z85" s="111"/>
      <c r="AA85" s="112">
        <f t="shared" si="11"/>
        <v>0</v>
      </c>
      <c r="AB85" s="111"/>
      <c r="AC85" s="112">
        <f t="shared" si="12"/>
        <v>0</v>
      </c>
      <c r="AD85" s="111"/>
      <c r="AE85" s="112"/>
      <c r="AF85" s="111"/>
      <c r="AG85" s="112">
        <f t="shared" si="13"/>
        <v>0</v>
      </c>
      <c r="AH85" s="111"/>
      <c r="AI85" s="112">
        <f t="shared" si="14"/>
        <v>0</v>
      </c>
      <c r="AJ85" s="111"/>
      <c r="AK85" s="112">
        <f t="shared" si="15"/>
        <v>0</v>
      </c>
      <c r="AL85" s="111"/>
      <c r="AM85" s="112">
        <f t="shared" si="16"/>
        <v>0</v>
      </c>
      <c r="AN85" s="111"/>
      <c r="AO85" s="112"/>
      <c r="AP85" s="111"/>
      <c r="AQ85" s="112">
        <f t="shared" si="17"/>
        <v>0</v>
      </c>
      <c r="AR85" s="111"/>
      <c r="AS85" s="112"/>
      <c r="AT85" s="111"/>
      <c r="AU85" s="112">
        <f t="shared" si="18"/>
        <v>0</v>
      </c>
      <c r="AV85" s="111"/>
      <c r="AW85" s="112"/>
      <c r="AX85" s="111"/>
      <c r="AY85" s="112">
        <f t="shared" si="19"/>
        <v>0</v>
      </c>
      <c r="AZ85" s="111"/>
      <c r="BA85" s="112">
        <f t="shared" si="20"/>
        <v>0</v>
      </c>
      <c r="BB85" s="111"/>
      <c r="BC85" s="112">
        <f t="shared" si="21"/>
        <v>0</v>
      </c>
      <c r="BD85" s="111"/>
      <c r="BE85" s="112"/>
      <c r="BF85" s="111"/>
      <c r="BG85" s="112"/>
      <c r="BH85" s="111"/>
      <c r="BI85" s="112"/>
      <c r="BJ85" s="5">
        <f t="shared" si="22"/>
        <v>0</v>
      </c>
      <c r="BK85" s="105">
        <f t="shared" si="23"/>
        <v>0</v>
      </c>
      <c r="BL85" s="10">
        <f t="shared" si="24"/>
        <v>2</v>
      </c>
      <c r="BM85" s="5">
        <f t="shared" si="25"/>
        <v>0</v>
      </c>
      <c r="BN85" s="182" t="str">
        <f t="shared" si="26"/>
        <v/>
      </c>
      <c r="BO85" s="182" t="str">
        <f t="shared" si="27"/>
        <v/>
      </c>
      <c r="BP85" s="183"/>
      <c r="BQ85" s="150">
        <f t="shared" si="28"/>
        <v>0</v>
      </c>
      <c r="BR85" s="61">
        <f t="shared" si="29"/>
        <v>0</v>
      </c>
      <c r="BS85" s="131">
        <f t="shared" si="30"/>
        <v>0</v>
      </c>
      <c r="BT85" s="61">
        <f t="shared" si="31"/>
        <v>0</v>
      </c>
      <c r="BU85" s="131">
        <f t="shared" si="32"/>
        <v>0</v>
      </c>
      <c r="BV85" s="61">
        <f t="shared" si="33"/>
        <v>0</v>
      </c>
      <c r="BW85" s="131">
        <f t="shared" si="34"/>
        <v>0</v>
      </c>
      <c r="BX85" s="151">
        <f t="shared" si="35"/>
        <v>0</v>
      </c>
      <c r="BY85" s="83"/>
      <c r="BZ85" s="55"/>
      <c r="CA85" s="55"/>
      <c r="CB85" s="55"/>
      <c r="CC85" s="55"/>
      <c r="CD85" s="12"/>
      <c r="CT85" s="56"/>
      <c r="CU85" s="226"/>
      <c r="CV85" s="226"/>
      <c r="CW85" s="226"/>
    </row>
    <row r="86" spans="1:102" ht="12.75" customHeight="1" x14ac:dyDescent="0.2">
      <c r="A86" s="3"/>
      <c r="B86" s="5">
        <f t="shared" si="36"/>
        <v>20</v>
      </c>
      <c r="C86" s="220"/>
      <c r="D86" s="221"/>
      <c r="E86" s="13"/>
      <c r="F86" s="111"/>
      <c r="G86" s="112">
        <f t="shared" si="1"/>
        <v>0</v>
      </c>
      <c r="H86" s="111"/>
      <c r="I86" s="112">
        <f t="shared" si="2"/>
        <v>0</v>
      </c>
      <c r="J86" s="111"/>
      <c r="K86" s="112">
        <f t="shared" si="3"/>
        <v>0</v>
      </c>
      <c r="L86" s="111"/>
      <c r="M86" s="112">
        <f t="shared" si="4"/>
        <v>0</v>
      </c>
      <c r="N86" s="111"/>
      <c r="O86" s="112">
        <f t="shared" si="5"/>
        <v>0</v>
      </c>
      <c r="P86" s="111"/>
      <c r="Q86" s="112">
        <f t="shared" si="6"/>
        <v>0</v>
      </c>
      <c r="R86" s="111"/>
      <c r="S86" s="112">
        <f t="shared" si="7"/>
        <v>0</v>
      </c>
      <c r="T86" s="111"/>
      <c r="U86" s="112">
        <f t="shared" si="8"/>
        <v>0</v>
      </c>
      <c r="V86" s="111"/>
      <c r="W86" s="112">
        <f t="shared" si="9"/>
        <v>0</v>
      </c>
      <c r="X86" s="111"/>
      <c r="Y86" s="112">
        <f t="shared" si="10"/>
        <v>0</v>
      </c>
      <c r="Z86" s="111"/>
      <c r="AA86" s="112">
        <f t="shared" si="11"/>
        <v>0</v>
      </c>
      <c r="AB86" s="111"/>
      <c r="AC86" s="112">
        <f t="shared" si="12"/>
        <v>0</v>
      </c>
      <c r="AD86" s="111"/>
      <c r="AE86" s="112"/>
      <c r="AF86" s="111"/>
      <c r="AG86" s="112">
        <f t="shared" si="13"/>
        <v>0</v>
      </c>
      <c r="AH86" s="111"/>
      <c r="AI86" s="112">
        <f t="shared" si="14"/>
        <v>0</v>
      </c>
      <c r="AJ86" s="111"/>
      <c r="AK86" s="112">
        <f t="shared" si="15"/>
        <v>0</v>
      </c>
      <c r="AL86" s="111"/>
      <c r="AM86" s="112">
        <f t="shared" si="16"/>
        <v>0</v>
      </c>
      <c r="AN86" s="111"/>
      <c r="AO86" s="112"/>
      <c r="AP86" s="111"/>
      <c r="AQ86" s="112">
        <f t="shared" si="17"/>
        <v>0</v>
      </c>
      <c r="AR86" s="111"/>
      <c r="AS86" s="112"/>
      <c r="AT86" s="111"/>
      <c r="AU86" s="112">
        <f t="shared" si="18"/>
        <v>0</v>
      </c>
      <c r="AV86" s="111"/>
      <c r="AW86" s="112"/>
      <c r="AX86" s="111"/>
      <c r="AY86" s="112">
        <f t="shared" si="19"/>
        <v>0</v>
      </c>
      <c r="AZ86" s="111"/>
      <c r="BA86" s="112">
        <f t="shared" si="20"/>
        <v>0</v>
      </c>
      <c r="BB86" s="111"/>
      <c r="BC86" s="112">
        <f t="shared" si="21"/>
        <v>0</v>
      </c>
      <c r="BD86" s="111"/>
      <c r="BE86" s="112"/>
      <c r="BF86" s="111"/>
      <c r="BG86" s="112"/>
      <c r="BH86" s="111"/>
      <c r="BI86" s="112"/>
      <c r="BJ86" s="5">
        <f t="shared" si="22"/>
        <v>0</v>
      </c>
      <c r="BK86" s="105">
        <f t="shared" si="23"/>
        <v>0</v>
      </c>
      <c r="BL86" s="10">
        <f t="shared" si="24"/>
        <v>2</v>
      </c>
      <c r="BM86" s="5">
        <f t="shared" si="25"/>
        <v>0</v>
      </c>
      <c r="BN86" s="182" t="str">
        <f t="shared" si="26"/>
        <v/>
      </c>
      <c r="BO86" s="182" t="str">
        <f t="shared" si="27"/>
        <v/>
      </c>
      <c r="BP86" s="183"/>
      <c r="BQ86" s="150">
        <f t="shared" si="28"/>
        <v>0</v>
      </c>
      <c r="BR86" s="61">
        <f t="shared" si="29"/>
        <v>0</v>
      </c>
      <c r="BS86" s="131">
        <f t="shared" si="30"/>
        <v>0</v>
      </c>
      <c r="BT86" s="61">
        <f t="shared" si="31"/>
        <v>0</v>
      </c>
      <c r="BU86" s="131">
        <f t="shared" si="32"/>
        <v>0</v>
      </c>
      <c r="BV86" s="61">
        <f t="shared" si="33"/>
        <v>0</v>
      </c>
      <c r="BW86" s="131">
        <f t="shared" si="34"/>
        <v>0</v>
      </c>
      <c r="BX86" s="151">
        <f t="shared" si="35"/>
        <v>0</v>
      </c>
      <c r="BY86" s="83"/>
      <c r="BZ86" s="55"/>
      <c r="CA86" s="55"/>
      <c r="CB86" s="55"/>
      <c r="CC86" s="55"/>
      <c r="CD86" s="12"/>
      <c r="CT86" s="56"/>
      <c r="CU86" s="226"/>
      <c r="CV86" s="226"/>
      <c r="CW86" s="226"/>
    </row>
    <row r="87" spans="1:102" ht="12.75" customHeight="1" x14ac:dyDescent="0.2">
      <c r="A87" s="3"/>
      <c r="B87" s="5">
        <f t="shared" si="36"/>
        <v>21</v>
      </c>
      <c r="C87" s="220"/>
      <c r="D87" s="221"/>
      <c r="E87" s="13"/>
      <c r="F87" s="111"/>
      <c r="G87" s="112">
        <f t="shared" si="1"/>
        <v>0</v>
      </c>
      <c r="H87" s="111"/>
      <c r="I87" s="112">
        <f t="shared" si="2"/>
        <v>0</v>
      </c>
      <c r="J87" s="111"/>
      <c r="K87" s="112">
        <f t="shared" si="3"/>
        <v>0</v>
      </c>
      <c r="L87" s="111"/>
      <c r="M87" s="112">
        <f t="shared" si="4"/>
        <v>0</v>
      </c>
      <c r="N87" s="111"/>
      <c r="O87" s="112">
        <f t="shared" si="5"/>
        <v>0</v>
      </c>
      <c r="P87" s="111"/>
      <c r="Q87" s="112">
        <f t="shared" si="6"/>
        <v>0</v>
      </c>
      <c r="R87" s="111"/>
      <c r="S87" s="112">
        <f t="shared" si="7"/>
        <v>0</v>
      </c>
      <c r="T87" s="111"/>
      <c r="U87" s="112">
        <f t="shared" si="8"/>
        <v>0</v>
      </c>
      <c r="V87" s="111"/>
      <c r="W87" s="112">
        <f t="shared" si="9"/>
        <v>0</v>
      </c>
      <c r="X87" s="111"/>
      <c r="Y87" s="112">
        <f t="shared" si="10"/>
        <v>0</v>
      </c>
      <c r="Z87" s="111"/>
      <c r="AA87" s="112">
        <f t="shared" si="11"/>
        <v>0</v>
      </c>
      <c r="AB87" s="111"/>
      <c r="AC87" s="112">
        <f t="shared" si="12"/>
        <v>0</v>
      </c>
      <c r="AD87" s="111"/>
      <c r="AE87" s="112"/>
      <c r="AF87" s="111"/>
      <c r="AG87" s="112">
        <f t="shared" si="13"/>
        <v>0</v>
      </c>
      <c r="AH87" s="111"/>
      <c r="AI87" s="112">
        <f t="shared" si="14"/>
        <v>0</v>
      </c>
      <c r="AJ87" s="111"/>
      <c r="AK87" s="112">
        <f t="shared" si="15"/>
        <v>0</v>
      </c>
      <c r="AL87" s="111"/>
      <c r="AM87" s="112">
        <f t="shared" si="16"/>
        <v>0</v>
      </c>
      <c r="AN87" s="111"/>
      <c r="AO87" s="112"/>
      <c r="AP87" s="111"/>
      <c r="AQ87" s="112">
        <f t="shared" si="17"/>
        <v>0</v>
      </c>
      <c r="AR87" s="111"/>
      <c r="AS87" s="112"/>
      <c r="AT87" s="111"/>
      <c r="AU87" s="112">
        <f t="shared" si="18"/>
        <v>0</v>
      </c>
      <c r="AV87" s="111"/>
      <c r="AW87" s="112"/>
      <c r="AX87" s="111"/>
      <c r="AY87" s="112">
        <f t="shared" si="19"/>
        <v>0</v>
      </c>
      <c r="AZ87" s="111"/>
      <c r="BA87" s="112">
        <f t="shared" si="20"/>
        <v>0</v>
      </c>
      <c r="BB87" s="111"/>
      <c r="BC87" s="112">
        <f t="shared" si="21"/>
        <v>0</v>
      </c>
      <c r="BD87" s="111"/>
      <c r="BE87" s="112"/>
      <c r="BF87" s="111"/>
      <c r="BG87" s="112"/>
      <c r="BH87" s="111"/>
      <c r="BI87" s="112"/>
      <c r="BJ87" s="5">
        <f t="shared" si="22"/>
        <v>0</v>
      </c>
      <c r="BK87" s="105">
        <f t="shared" si="23"/>
        <v>0</v>
      </c>
      <c r="BL87" s="10">
        <f t="shared" si="24"/>
        <v>2</v>
      </c>
      <c r="BM87" s="5">
        <f t="shared" si="25"/>
        <v>0</v>
      </c>
      <c r="BN87" s="182" t="str">
        <f t="shared" si="26"/>
        <v/>
      </c>
      <c r="BO87" s="182" t="str">
        <f t="shared" si="27"/>
        <v/>
      </c>
      <c r="BP87" s="183"/>
      <c r="BQ87" s="150">
        <f t="shared" si="28"/>
        <v>0</v>
      </c>
      <c r="BR87" s="61">
        <f t="shared" si="29"/>
        <v>0</v>
      </c>
      <c r="BS87" s="131">
        <f t="shared" si="30"/>
        <v>0</v>
      </c>
      <c r="BT87" s="61">
        <f t="shared" si="31"/>
        <v>0</v>
      </c>
      <c r="BU87" s="131">
        <f t="shared" si="32"/>
        <v>0</v>
      </c>
      <c r="BV87" s="61">
        <f t="shared" si="33"/>
        <v>0</v>
      </c>
      <c r="BW87" s="131">
        <f t="shared" si="34"/>
        <v>0</v>
      </c>
      <c r="BX87" s="151">
        <f t="shared" si="35"/>
        <v>0</v>
      </c>
      <c r="BY87" s="83"/>
      <c r="BZ87" s="55"/>
      <c r="CA87" s="55"/>
      <c r="CB87" s="55"/>
      <c r="CC87" s="55"/>
      <c r="CD87" s="12"/>
      <c r="CT87" s="52"/>
      <c r="CU87" s="226"/>
      <c r="CV87" s="226"/>
      <c r="CW87" s="226"/>
    </row>
    <row r="88" spans="1:102" ht="12.75" customHeight="1" x14ac:dyDescent="0.2">
      <c r="A88" s="3"/>
      <c r="B88" s="5">
        <f t="shared" si="36"/>
        <v>22</v>
      </c>
      <c r="C88" s="220"/>
      <c r="D88" s="221"/>
      <c r="E88" s="13"/>
      <c r="F88" s="111"/>
      <c r="G88" s="112">
        <f t="shared" si="1"/>
        <v>0</v>
      </c>
      <c r="H88" s="111"/>
      <c r="I88" s="112">
        <f t="shared" si="2"/>
        <v>0</v>
      </c>
      <c r="J88" s="111"/>
      <c r="K88" s="112">
        <f t="shared" si="3"/>
        <v>0</v>
      </c>
      <c r="L88" s="111"/>
      <c r="M88" s="112">
        <f t="shared" si="4"/>
        <v>0</v>
      </c>
      <c r="N88" s="111"/>
      <c r="O88" s="112">
        <f t="shared" si="5"/>
        <v>0</v>
      </c>
      <c r="P88" s="111"/>
      <c r="Q88" s="112">
        <f t="shared" si="6"/>
        <v>0</v>
      </c>
      <c r="R88" s="111"/>
      <c r="S88" s="112">
        <f t="shared" si="7"/>
        <v>0</v>
      </c>
      <c r="T88" s="111"/>
      <c r="U88" s="112">
        <f t="shared" si="8"/>
        <v>0</v>
      </c>
      <c r="V88" s="111"/>
      <c r="W88" s="112">
        <f t="shared" si="9"/>
        <v>0</v>
      </c>
      <c r="X88" s="111"/>
      <c r="Y88" s="112">
        <f t="shared" si="10"/>
        <v>0</v>
      </c>
      <c r="Z88" s="111"/>
      <c r="AA88" s="112">
        <f t="shared" si="11"/>
        <v>0</v>
      </c>
      <c r="AB88" s="111"/>
      <c r="AC88" s="112">
        <f t="shared" si="12"/>
        <v>0</v>
      </c>
      <c r="AD88" s="111"/>
      <c r="AE88" s="112"/>
      <c r="AF88" s="111"/>
      <c r="AG88" s="112">
        <f t="shared" si="13"/>
        <v>0</v>
      </c>
      <c r="AH88" s="111"/>
      <c r="AI88" s="112">
        <f t="shared" si="14"/>
        <v>0</v>
      </c>
      <c r="AJ88" s="111"/>
      <c r="AK88" s="112">
        <f t="shared" si="15"/>
        <v>0</v>
      </c>
      <c r="AL88" s="111"/>
      <c r="AM88" s="112">
        <f t="shared" si="16"/>
        <v>0</v>
      </c>
      <c r="AN88" s="111"/>
      <c r="AO88" s="112"/>
      <c r="AP88" s="111"/>
      <c r="AQ88" s="112">
        <f t="shared" si="17"/>
        <v>0</v>
      </c>
      <c r="AR88" s="111"/>
      <c r="AS88" s="112"/>
      <c r="AT88" s="111"/>
      <c r="AU88" s="112">
        <f t="shared" si="18"/>
        <v>0</v>
      </c>
      <c r="AV88" s="111"/>
      <c r="AW88" s="112"/>
      <c r="AX88" s="111"/>
      <c r="AY88" s="112">
        <f t="shared" si="19"/>
        <v>0</v>
      </c>
      <c r="AZ88" s="111"/>
      <c r="BA88" s="112">
        <f t="shared" si="20"/>
        <v>0</v>
      </c>
      <c r="BB88" s="111"/>
      <c r="BC88" s="112">
        <f t="shared" si="21"/>
        <v>0</v>
      </c>
      <c r="BD88" s="111"/>
      <c r="BE88" s="112"/>
      <c r="BF88" s="111"/>
      <c r="BG88" s="112"/>
      <c r="BH88" s="111"/>
      <c r="BI88" s="112"/>
      <c r="BJ88" s="5">
        <f t="shared" si="22"/>
        <v>0</v>
      </c>
      <c r="BK88" s="105">
        <f t="shared" si="23"/>
        <v>0</v>
      </c>
      <c r="BL88" s="10">
        <f t="shared" si="24"/>
        <v>2</v>
      </c>
      <c r="BM88" s="5">
        <f t="shared" si="25"/>
        <v>0</v>
      </c>
      <c r="BN88" s="182" t="str">
        <f t="shared" si="26"/>
        <v/>
      </c>
      <c r="BO88" s="182" t="str">
        <f t="shared" si="27"/>
        <v/>
      </c>
      <c r="BP88" s="183"/>
      <c r="BQ88" s="150">
        <f t="shared" si="28"/>
        <v>0</v>
      </c>
      <c r="BR88" s="61">
        <f t="shared" si="29"/>
        <v>0</v>
      </c>
      <c r="BS88" s="131">
        <f t="shared" si="30"/>
        <v>0</v>
      </c>
      <c r="BT88" s="61">
        <f t="shared" si="31"/>
        <v>0</v>
      </c>
      <c r="BU88" s="131">
        <f t="shared" si="32"/>
        <v>0</v>
      </c>
      <c r="BV88" s="61">
        <f t="shared" si="33"/>
        <v>0</v>
      </c>
      <c r="BW88" s="131">
        <f t="shared" si="34"/>
        <v>0</v>
      </c>
      <c r="BX88" s="151">
        <f t="shared" si="35"/>
        <v>0</v>
      </c>
      <c r="BY88" s="83"/>
      <c r="BZ88" s="55"/>
      <c r="CA88" s="55"/>
      <c r="CB88" s="55"/>
      <c r="CC88" s="55"/>
      <c r="CD88" s="12"/>
    </row>
    <row r="89" spans="1:102" ht="12.75" customHeight="1" x14ac:dyDescent="0.2">
      <c r="A89" s="3"/>
      <c r="B89" s="5">
        <f t="shared" si="36"/>
        <v>23</v>
      </c>
      <c r="C89" s="220"/>
      <c r="D89" s="221"/>
      <c r="E89" s="13"/>
      <c r="F89" s="111"/>
      <c r="G89" s="112">
        <f t="shared" si="1"/>
        <v>0</v>
      </c>
      <c r="H89" s="111"/>
      <c r="I89" s="112">
        <f t="shared" si="2"/>
        <v>0</v>
      </c>
      <c r="J89" s="111"/>
      <c r="K89" s="112">
        <f t="shared" si="3"/>
        <v>0</v>
      </c>
      <c r="L89" s="111"/>
      <c r="M89" s="112">
        <f t="shared" si="4"/>
        <v>0</v>
      </c>
      <c r="N89" s="111"/>
      <c r="O89" s="112">
        <f t="shared" si="5"/>
        <v>0</v>
      </c>
      <c r="P89" s="111"/>
      <c r="Q89" s="112">
        <f t="shared" si="6"/>
        <v>0</v>
      </c>
      <c r="R89" s="111"/>
      <c r="S89" s="112">
        <f t="shared" si="7"/>
        <v>0</v>
      </c>
      <c r="T89" s="111"/>
      <c r="U89" s="112">
        <f t="shared" si="8"/>
        <v>0</v>
      </c>
      <c r="V89" s="111"/>
      <c r="W89" s="112">
        <f t="shared" si="9"/>
        <v>0</v>
      </c>
      <c r="X89" s="111"/>
      <c r="Y89" s="112">
        <f t="shared" si="10"/>
        <v>0</v>
      </c>
      <c r="Z89" s="111"/>
      <c r="AA89" s="112">
        <f t="shared" si="11"/>
        <v>0</v>
      </c>
      <c r="AB89" s="111"/>
      <c r="AC89" s="112">
        <f t="shared" si="12"/>
        <v>0</v>
      </c>
      <c r="AD89" s="111"/>
      <c r="AE89" s="112"/>
      <c r="AF89" s="111"/>
      <c r="AG89" s="112">
        <f t="shared" si="13"/>
        <v>0</v>
      </c>
      <c r="AH89" s="111"/>
      <c r="AI89" s="112">
        <f t="shared" si="14"/>
        <v>0</v>
      </c>
      <c r="AJ89" s="111"/>
      <c r="AK89" s="112">
        <f t="shared" si="15"/>
        <v>0</v>
      </c>
      <c r="AL89" s="111"/>
      <c r="AM89" s="112">
        <f t="shared" si="16"/>
        <v>0</v>
      </c>
      <c r="AN89" s="111"/>
      <c r="AO89" s="112"/>
      <c r="AP89" s="111"/>
      <c r="AQ89" s="112">
        <f t="shared" si="17"/>
        <v>0</v>
      </c>
      <c r="AR89" s="111"/>
      <c r="AS89" s="112"/>
      <c r="AT89" s="111"/>
      <c r="AU89" s="112">
        <f t="shared" si="18"/>
        <v>0</v>
      </c>
      <c r="AV89" s="111"/>
      <c r="AW89" s="112"/>
      <c r="AX89" s="111"/>
      <c r="AY89" s="112">
        <f t="shared" si="19"/>
        <v>0</v>
      </c>
      <c r="AZ89" s="111"/>
      <c r="BA89" s="112">
        <f t="shared" si="20"/>
        <v>0</v>
      </c>
      <c r="BB89" s="111"/>
      <c r="BC89" s="112">
        <f t="shared" si="21"/>
        <v>0</v>
      </c>
      <c r="BD89" s="111"/>
      <c r="BE89" s="112"/>
      <c r="BF89" s="111"/>
      <c r="BG89" s="112"/>
      <c r="BH89" s="111"/>
      <c r="BI89" s="112"/>
      <c r="BJ89" s="5">
        <f t="shared" si="22"/>
        <v>0</v>
      </c>
      <c r="BK89" s="105">
        <f t="shared" si="23"/>
        <v>0</v>
      </c>
      <c r="BL89" s="10">
        <f t="shared" si="24"/>
        <v>2</v>
      </c>
      <c r="BM89" s="5">
        <f t="shared" si="25"/>
        <v>0</v>
      </c>
      <c r="BN89" s="182" t="str">
        <f t="shared" si="26"/>
        <v/>
      </c>
      <c r="BO89" s="182" t="str">
        <f t="shared" si="27"/>
        <v/>
      </c>
      <c r="BP89" s="183"/>
      <c r="BQ89" s="150">
        <f t="shared" si="28"/>
        <v>0</v>
      </c>
      <c r="BR89" s="61">
        <f t="shared" si="29"/>
        <v>0</v>
      </c>
      <c r="BS89" s="131">
        <f t="shared" si="30"/>
        <v>0</v>
      </c>
      <c r="BT89" s="61">
        <f t="shared" si="31"/>
        <v>0</v>
      </c>
      <c r="BU89" s="131">
        <f t="shared" si="32"/>
        <v>0</v>
      </c>
      <c r="BV89" s="61">
        <f t="shared" si="33"/>
        <v>0</v>
      </c>
      <c r="BW89" s="131">
        <f t="shared" si="34"/>
        <v>0</v>
      </c>
      <c r="BX89" s="151">
        <f t="shared" si="35"/>
        <v>0</v>
      </c>
      <c r="BY89" s="83"/>
      <c r="BZ89" s="55"/>
      <c r="CA89" s="55"/>
      <c r="CB89" s="55"/>
      <c r="CC89" s="55"/>
      <c r="CD89" s="12"/>
    </row>
    <row r="90" spans="1:102" ht="12.75" customHeight="1" x14ac:dyDescent="0.2">
      <c r="A90" s="3"/>
      <c r="B90" s="5">
        <f t="shared" si="36"/>
        <v>24</v>
      </c>
      <c r="C90" s="220"/>
      <c r="D90" s="221"/>
      <c r="E90" s="13"/>
      <c r="F90" s="111"/>
      <c r="G90" s="112">
        <f t="shared" si="1"/>
        <v>0</v>
      </c>
      <c r="H90" s="111"/>
      <c r="I90" s="112">
        <f t="shared" si="2"/>
        <v>0</v>
      </c>
      <c r="J90" s="111"/>
      <c r="K90" s="112">
        <f t="shared" si="3"/>
        <v>0</v>
      </c>
      <c r="L90" s="111"/>
      <c r="M90" s="112">
        <f t="shared" si="4"/>
        <v>0</v>
      </c>
      <c r="N90" s="111"/>
      <c r="O90" s="112">
        <f t="shared" si="5"/>
        <v>0</v>
      </c>
      <c r="P90" s="111"/>
      <c r="Q90" s="112">
        <f t="shared" si="6"/>
        <v>0</v>
      </c>
      <c r="R90" s="111"/>
      <c r="S90" s="112">
        <f t="shared" si="7"/>
        <v>0</v>
      </c>
      <c r="T90" s="111"/>
      <c r="U90" s="112">
        <f t="shared" si="8"/>
        <v>0</v>
      </c>
      <c r="V90" s="111"/>
      <c r="W90" s="112">
        <f t="shared" si="9"/>
        <v>0</v>
      </c>
      <c r="X90" s="111"/>
      <c r="Y90" s="112">
        <f t="shared" si="10"/>
        <v>0</v>
      </c>
      <c r="Z90" s="111"/>
      <c r="AA90" s="112">
        <f t="shared" si="11"/>
        <v>0</v>
      </c>
      <c r="AB90" s="111"/>
      <c r="AC90" s="112">
        <f t="shared" si="12"/>
        <v>0</v>
      </c>
      <c r="AD90" s="111"/>
      <c r="AE90" s="112"/>
      <c r="AF90" s="111"/>
      <c r="AG90" s="112">
        <f t="shared" si="13"/>
        <v>0</v>
      </c>
      <c r="AH90" s="111"/>
      <c r="AI90" s="112">
        <f t="shared" si="14"/>
        <v>0</v>
      </c>
      <c r="AJ90" s="111"/>
      <c r="AK90" s="112">
        <f t="shared" si="15"/>
        <v>0</v>
      </c>
      <c r="AL90" s="111"/>
      <c r="AM90" s="112">
        <f t="shared" si="16"/>
        <v>0</v>
      </c>
      <c r="AN90" s="111"/>
      <c r="AO90" s="112"/>
      <c r="AP90" s="111"/>
      <c r="AQ90" s="112">
        <f t="shared" si="17"/>
        <v>0</v>
      </c>
      <c r="AR90" s="111"/>
      <c r="AS90" s="112"/>
      <c r="AT90" s="111"/>
      <c r="AU90" s="112">
        <f t="shared" si="18"/>
        <v>0</v>
      </c>
      <c r="AV90" s="111"/>
      <c r="AW90" s="112"/>
      <c r="AX90" s="111"/>
      <c r="AY90" s="112">
        <f t="shared" si="19"/>
        <v>0</v>
      </c>
      <c r="AZ90" s="111"/>
      <c r="BA90" s="112">
        <f t="shared" si="20"/>
        <v>0</v>
      </c>
      <c r="BB90" s="111"/>
      <c r="BC90" s="112">
        <f t="shared" si="21"/>
        <v>0</v>
      </c>
      <c r="BD90" s="111"/>
      <c r="BE90" s="112"/>
      <c r="BF90" s="111"/>
      <c r="BG90" s="112"/>
      <c r="BH90" s="111"/>
      <c r="BI90" s="112"/>
      <c r="BJ90" s="5">
        <f t="shared" si="22"/>
        <v>0</v>
      </c>
      <c r="BK90" s="105">
        <f t="shared" si="23"/>
        <v>0</v>
      </c>
      <c r="BL90" s="10">
        <f t="shared" si="24"/>
        <v>2</v>
      </c>
      <c r="BM90" s="5">
        <f t="shared" si="25"/>
        <v>0</v>
      </c>
      <c r="BN90" s="182" t="str">
        <f t="shared" si="26"/>
        <v/>
      </c>
      <c r="BO90" s="182" t="str">
        <f t="shared" si="27"/>
        <v/>
      </c>
      <c r="BP90" s="183"/>
      <c r="BQ90" s="150">
        <f t="shared" si="28"/>
        <v>0</v>
      </c>
      <c r="BR90" s="61">
        <f t="shared" si="29"/>
        <v>0</v>
      </c>
      <c r="BS90" s="131">
        <f t="shared" si="30"/>
        <v>0</v>
      </c>
      <c r="BT90" s="61">
        <f t="shared" si="31"/>
        <v>0</v>
      </c>
      <c r="BU90" s="131">
        <f t="shared" si="32"/>
        <v>0</v>
      </c>
      <c r="BV90" s="61">
        <f t="shared" si="33"/>
        <v>0</v>
      </c>
      <c r="BW90" s="131">
        <f t="shared" si="34"/>
        <v>0</v>
      </c>
      <c r="BX90" s="151">
        <f t="shared" si="35"/>
        <v>0</v>
      </c>
      <c r="BY90" s="83"/>
      <c r="BZ90" s="55"/>
      <c r="CA90" s="55"/>
      <c r="CB90" s="55"/>
      <c r="CC90" s="55"/>
      <c r="CD90" s="12"/>
    </row>
    <row r="91" spans="1:102" ht="12.75" customHeight="1" x14ac:dyDescent="0.2">
      <c r="A91" s="3"/>
      <c r="B91" s="5">
        <f t="shared" si="36"/>
        <v>25</v>
      </c>
      <c r="C91" s="220"/>
      <c r="D91" s="221"/>
      <c r="E91" s="13"/>
      <c r="F91" s="111"/>
      <c r="G91" s="112">
        <f t="shared" si="1"/>
        <v>0</v>
      </c>
      <c r="H91" s="111"/>
      <c r="I91" s="112">
        <f t="shared" si="2"/>
        <v>0</v>
      </c>
      <c r="J91" s="111"/>
      <c r="K91" s="112">
        <f t="shared" si="3"/>
        <v>0</v>
      </c>
      <c r="L91" s="111"/>
      <c r="M91" s="112">
        <f t="shared" si="4"/>
        <v>0</v>
      </c>
      <c r="N91" s="111"/>
      <c r="O91" s="112">
        <f t="shared" si="5"/>
        <v>0</v>
      </c>
      <c r="P91" s="111"/>
      <c r="Q91" s="112">
        <f t="shared" si="6"/>
        <v>0</v>
      </c>
      <c r="R91" s="111"/>
      <c r="S91" s="112">
        <f t="shared" si="7"/>
        <v>0</v>
      </c>
      <c r="T91" s="111"/>
      <c r="U91" s="112">
        <f t="shared" si="8"/>
        <v>0</v>
      </c>
      <c r="V91" s="111"/>
      <c r="W91" s="112">
        <f t="shared" si="9"/>
        <v>0</v>
      </c>
      <c r="X91" s="111"/>
      <c r="Y91" s="112">
        <f t="shared" si="10"/>
        <v>0</v>
      </c>
      <c r="Z91" s="111"/>
      <c r="AA91" s="112">
        <f t="shared" si="11"/>
        <v>0</v>
      </c>
      <c r="AB91" s="111"/>
      <c r="AC91" s="112">
        <f t="shared" si="12"/>
        <v>0</v>
      </c>
      <c r="AD91" s="111"/>
      <c r="AE91" s="112"/>
      <c r="AF91" s="111"/>
      <c r="AG91" s="112">
        <f t="shared" si="13"/>
        <v>0</v>
      </c>
      <c r="AH91" s="111"/>
      <c r="AI91" s="112">
        <f t="shared" si="14"/>
        <v>0</v>
      </c>
      <c r="AJ91" s="111"/>
      <c r="AK91" s="112">
        <f t="shared" si="15"/>
        <v>0</v>
      </c>
      <c r="AL91" s="111"/>
      <c r="AM91" s="112">
        <f t="shared" si="16"/>
        <v>0</v>
      </c>
      <c r="AN91" s="111"/>
      <c r="AO91" s="112"/>
      <c r="AP91" s="111"/>
      <c r="AQ91" s="112">
        <f t="shared" si="17"/>
        <v>0</v>
      </c>
      <c r="AR91" s="111"/>
      <c r="AS91" s="112"/>
      <c r="AT91" s="111"/>
      <c r="AU91" s="112">
        <f t="shared" si="18"/>
        <v>0</v>
      </c>
      <c r="AV91" s="111"/>
      <c r="AW91" s="112"/>
      <c r="AX91" s="111"/>
      <c r="AY91" s="112">
        <f t="shared" si="19"/>
        <v>0</v>
      </c>
      <c r="AZ91" s="111"/>
      <c r="BA91" s="112">
        <f t="shared" si="20"/>
        <v>0</v>
      </c>
      <c r="BB91" s="111"/>
      <c r="BC91" s="112">
        <f t="shared" si="21"/>
        <v>0</v>
      </c>
      <c r="BD91" s="111"/>
      <c r="BE91" s="112"/>
      <c r="BF91" s="111"/>
      <c r="BG91" s="112"/>
      <c r="BH91" s="111"/>
      <c r="BI91" s="112"/>
      <c r="BJ91" s="5">
        <f t="shared" si="22"/>
        <v>0</v>
      </c>
      <c r="BK91" s="105">
        <f t="shared" si="23"/>
        <v>0</v>
      </c>
      <c r="BL91" s="10">
        <f t="shared" si="24"/>
        <v>2</v>
      </c>
      <c r="BM91" s="5">
        <f t="shared" si="25"/>
        <v>0</v>
      </c>
      <c r="BN91" s="182" t="str">
        <f t="shared" si="26"/>
        <v/>
      </c>
      <c r="BO91" s="182" t="str">
        <f t="shared" si="27"/>
        <v/>
      </c>
      <c r="BP91" s="183"/>
      <c r="BQ91" s="150">
        <f t="shared" si="28"/>
        <v>0</v>
      </c>
      <c r="BR91" s="61">
        <f t="shared" si="29"/>
        <v>0</v>
      </c>
      <c r="BS91" s="131">
        <f t="shared" si="30"/>
        <v>0</v>
      </c>
      <c r="BT91" s="61">
        <f t="shared" si="31"/>
        <v>0</v>
      </c>
      <c r="BU91" s="131">
        <f t="shared" si="32"/>
        <v>0</v>
      </c>
      <c r="BV91" s="61">
        <f t="shared" si="33"/>
        <v>0</v>
      </c>
      <c r="BW91" s="131">
        <f t="shared" si="34"/>
        <v>0</v>
      </c>
      <c r="BX91" s="151">
        <f t="shared" si="35"/>
        <v>0</v>
      </c>
      <c r="BY91" s="83"/>
      <c r="BZ91" s="55"/>
      <c r="CA91" s="55"/>
      <c r="CB91" s="55"/>
      <c r="CC91" s="55"/>
      <c r="CD91" s="12"/>
    </row>
    <row r="92" spans="1:102" ht="12.75" customHeight="1" x14ac:dyDescent="0.2">
      <c r="A92" s="3"/>
      <c r="B92" s="5">
        <f t="shared" si="36"/>
        <v>26</v>
      </c>
      <c r="C92" s="220"/>
      <c r="D92" s="221"/>
      <c r="E92" s="13"/>
      <c r="F92" s="111"/>
      <c r="G92" s="112">
        <f t="shared" si="1"/>
        <v>0</v>
      </c>
      <c r="H92" s="111"/>
      <c r="I92" s="112">
        <f t="shared" si="2"/>
        <v>0</v>
      </c>
      <c r="J92" s="111"/>
      <c r="K92" s="112">
        <f t="shared" si="3"/>
        <v>0</v>
      </c>
      <c r="L92" s="111"/>
      <c r="M92" s="112">
        <f t="shared" si="4"/>
        <v>0</v>
      </c>
      <c r="N92" s="111"/>
      <c r="O92" s="112">
        <f t="shared" si="5"/>
        <v>0</v>
      </c>
      <c r="P92" s="111"/>
      <c r="Q92" s="112">
        <f t="shared" si="6"/>
        <v>0</v>
      </c>
      <c r="R92" s="111"/>
      <c r="S92" s="112">
        <f t="shared" si="7"/>
        <v>0</v>
      </c>
      <c r="T92" s="111"/>
      <c r="U92" s="112">
        <f t="shared" si="8"/>
        <v>0</v>
      </c>
      <c r="V92" s="111"/>
      <c r="W92" s="112">
        <f t="shared" si="9"/>
        <v>0</v>
      </c>
      <c r="X92" s="111"/>
      <c r="Y92" s="112">
        <f t="shared" si="10"/>
        <v>0</v>
      </c>
      <c r="Z92" s="111"/>
      <c r="AA92" s="112">
        <f t="shared" si="11"/>
        <v>0</v>
      </c>
      <c r="AB92" s="111"/>
      <c r="AC92" s="112">
        <f t="shared" si="12"/>
        <v>0</v>
      </c>
      <c r="AD92" s="111"/>
      <c r="AE92" s="112"/>
      <c r="AF92" s="111"/>
      <c r="AG92" s="112">
        <f t="shared" si="13"/>
        <v>0</v>
      </c>
      <c r="AH92" s="111"/>
      <c r="AI92" s="112">
        <f t="shared" si="14"/>
        <v>0</v>
      </c>
      <c r="AJ92" s="111"/>
      <c r="AK92" s="112">
        <f t="shared" si="15"/>
        <v>0</v>
      </c>
      <c r="AL92" s="111"/>
      <c r="AM92" s="112">
        <f t="shared" si="16"/>
        <v>0</v>
      </c>
      <c r="AN92" s="111"/>
      <c r="AO92" s="112"/>
      <c r="AP92" s="111"/>
      <c r="AQ92" s="112">
        <f t="shared" si="17"/>
        <v>0</v>
      </c>
      <c r="AR92" s="111"/>
      <c r="AS92" s="112"/>
      <c r="AT92" s="111"/>
      <c r="AU92" s="112">
        <f t="shared" si="18"/>
        <v>0</v>
      </c>
      <c r="AV92" s="111"/>
      <c r="AW92" s="112"/>
      <c r="AX92" s="111"/>
      <c r="AY92" s="112">
        <f t="shared" si="19"/>
        <v>0</v>
      </c>
      <c r="AZ92" s="111"/>
      <c r="BA92" s="112">
        <f t="shared" si="20"/>
        <v>0</v>
      </c>
      <c r="BB92" s="111"/>
      <c r="BC92" s="112">
        <f t="shared" si="21"/>
        <v>0</v>
      </c>
      <c r="BD92" s="111"/>
      <c r="BE92" s="112"/>
      <c r="BF92" s="111"/>
      <c r="BG92" s="112"/>
      <c r="BH92" s="111"/>
      <c r="BI92" s="112"/>
      <c r="BJ92" s="5">
        <f t="shared" si="22"/>
        <v>0</v>
      </c>
      <c r="BK92" s="105">
        <f t="shared" si="23"/>
        <v>0</v>
      </c>
      <c r="BL92" s="10">
        <f t="shared" si="24"/>
        <v>2</v>
      </c>
      <c r="BM92" s="5">
        <f t="shared" si="25"/>
        <v>0</v>
      </c>
      <c r="BN92" s="182" t="str">
        <f t="shared" si="26"/>
        <v/>
      </c>
      <c r="BO92" s="182" t="str">
        <f t="shared" si="27"/>
        <v/>
      </c>
      <c r="BP92" s="183"/>
      <c r="BQ92" s="150">
        <f t="shared" si="28"/>
        <v>0</v>
      </c>
      <c r="BR92" s="61">
        <f t="shared" si="29"/>
        <v>0</v>
      </c>
      <c r="BS92" s="131">
        <f t="shared" si="30"/>
        <v>0</v>
      </c>
      <c r="BT92" s="61">
        <f t="shared" si="31"/>
        <v>0</v>
      </c>
      <c r="BU92" s="131">
        <f t="shared" si="32"/>
        <v>0</v>
      </c>
      <c r="BV92" s="61">
        <f t="shared" si="33"/>
        <v>0</v>
      </c>
      <c r="BW92" s="131">
        <f t="shared" si="34"/>
        <v>0</v>
      </c>
      <c r="BX92" s="151">
        <f t="shared" si="35"/>
        <v>0</v>
      </c>
      <c r="BY92" s="83"/>
      <c r="BZ92" s="55"/>
      <c r="CA92" s="55"/>
      <c r="CB92" s="55"/>
      <c r="CC92" s="55"/>
      <c r="CD92" s="12"/>
      <c r="CW92" s="44" t="str">
        <f>AP17</f>
        <v>1) Reconocer.</v>
      </c>
      <c r="CX92" s="169"/>
    </row>
    <row r="93" spans="1:102" ht="12.75" customHeight="1" x14ac:dyDescent="0.2">
      <c r="A93" s="3"/>
      <c r="B93" s="5">
        <f t="shared" si="36"/>
        <v>27</v>
      </c>
      <c r="C93" s="220"/>
      <c r="D93" s="221"/>
      <c r="E93" s="13"/>
      <c r="F93" s="111"/>
      <c r="G93" s="112">
        <f t="shared" si="1"/>
        <v>0</v>
      </c>
      <c r="H93" s="111"/>
      <c r="I93" s="112">
        <f t="shared" si="2"/>
        <v>0</v>
      </c>
      <c r="J93" s="111"/>
      <c r="K93" s="112">
        <f t="shared" si="3"/>
        <v>0</v>
      </c>
      <c r="L93" s="111"/>
      <c r="M93" s="112">
        <f t="shared" si="4"/>
        <v>0</v>
      </c>
      <c r="N93" s="111"/>
      <c r="O93" s="112">
        <f t="shared" si="5"/>
        <v>0</v>
      </c>
      <c r="P93" s="111"/>
      <c r="Q93" s="112">
        <f t="shared" si="6"/>
        <v>0</v>
      </c>
      <c r="R93" s="111"/>
      <c r="S93" s="112">
        <f t="shared" si="7"/>
        <v>0</v>
      </c>
      <c r="T93" s="111"/>
      <c r="U93" s="112">
        <f t="shared" si="8"/>
        <v>0</v>
      </c>
      <c r="V93" s="111"/>
      <c r="W93" s="112">
        <f t="shared" si="9"/>
        <v>0</v>
      </c>
      <c r="X93" s="111"/>
      <c r="Y93" s="112">
        <f t="shared" si="10"/>
        <v>0</v>
      </c>
      <c r="Z93" s="111"/>
      <c r="AA93" s="112">
        <f t="shared" si="11"/>
        <v>0</v>
      </c>
      <c r="AB93" s="111"/>
      <c r="AC93" s="112">
        <f t="shared" si="12"/>
        <v>0</v>
      </c>
      <c r="AD93" s="111"/>
      <c r="AE93" s="112"/>
      <c r="AF93" s="111"/>
      <c r="AG93" s="112">
        <f t="shared" si="13"/>
        <v>0</v>
      </c>
      <c r="AH93" s="111"/>
      <c r="AI93" s="112">
        <f t="shared" si="14"/>
        <v>0</v>
      </c>
      <c r="AJ93" s="111"/>
      <c r="AK93" s="112">
        <f t="shared" si="15"/>
        <v>0</v>
      </c>
      <c r="AL93" s="111"/>
      <c r="AM93" s="112">
        <f t="shared" si="16"/>
        <v>0</v>
      </c>
      <c r="AN93" s="111"/>
      <c r="AO93" s="112"/>
      <c r="AP93" s="111"/>
      <c r="AQ93" s="112">
        <f t="shared" si="17"/>
        <v>0</v>
      </c>
      <c r="AR93" s="111"/>
      <c r="AS93" s="112"/>
      <c r="AT93" s="111"/>
      <c r="AU93" s="112">
        <f t="shared" si="18"/>
        <v>0</v>
      </c>
      <c r="AV93" s="111"/>
      <c r="AW93" s="112"/>
      <c r="AX93" s="111"/>
      <c r="AY93" s="112">
        <f t="shared" si="19"/>
        <v>0</v>
      </c>
      <c r="AZ93" s="111"/>
      <c r="BA93" s="112">
        <f t="shared" si="20"/>
        <v>0</v>
      </c>
      <c r="BB93" s="111"/>
      <c r="BC93" s="112">
        <f t="shared" si="21"/>
        <v>0</v>
      </c>
      <c r="BD93" s="111"/>
      <c r="BE93" s="112"/>
      <c r="BF93" s="111"/>
      <c r="BG93" s="112"/>
      <c r="BH93" s="111"/>
      <c r="BI93" s="112"/>
      <c r="BJ93" s="5">
        <f t="shared" si="22"/>
        <v>0</v>
      </c>
      <c r="BK93" s="105">
        <f t="shared" si="23"/>
        <v>0</v>
      </c>
      <c r="BL93" s="10">
        <f t="shared" si="24"/>
        <v>2</v>
      </c>
      <c r="BM93" s="5">
        <f t="shared" si="25"/>
        <v>0</v>
      </c>
      <c r="BN93" s="182" t="str">
        <f t="shared" si="26"/>
        <v/>
      </c>
      <c r="BO93" s="182" t="str">
        <f t="shared" si="27"/>
        <v/>
      </c>
      <c r="BP93" s="183"/>
      <c r="BQ93" s="150">
        <f t="shared" si="28"/>
        <v>0</v>
      </c>
      <c r="BR93" s="61">
        <f t="shared" si="29"/>
        <v>0</v>
      </c>
      <c r="BS93" s="131">
        <f t="shared" si="30"/>
        <v>0</v>
      </c>
      <c r="BT93" s="61">
        <f t="shared" si="31"/>
        <v>0</v>
      </c>
      <c r="BU93" s="131">
        <f t="shared" si="32"/>
        <v>0</v>
      </c>
      <c r="BV93" s="61">
        <f t="shared" si="33"/>
        <v>0</v>
      </c>
      <c r="BW93" s="131">
        <f t="shared" si="34"/>
        <v>0</v>
      </c>
      <c r="BX93" s="151">
        <f t="shared" si="35"/>
        <v>0</v>
      </c>
      <c r="BY93" s="83"/>
      <c r="BZ93" s="55"/>
      <c r="CA93" s="55"/>
      <c r="CB93" s="55"/>
      <c r="CC93" s="55"/>
      <c r="CD93" s="12"/>
      <c r="CW93" s="44" t="str">
        <f>AP18</f>
        <v>2) Interpretar.</v>
      </c>
      <c r="CX93" s="169"/>
    </row>
    <row r="94" spans="1:102" ht="12.75" customHeight="1" x14ac:dyDescent="0.2">
      <c r="A94" s="3"/>
      <c r="B94" s="5">
        <f t="shared" si="36"/>
        <v>28</v>
      </c>
      <c r="C94" s="220"/>
      <c r="D94" s="221"/>
      <c r="E94" s="13"/>
      <c r="F94" s="111"/>
      <c r="G94" s="112">
        <f t="shared" si="1"/>
        <v>0</v>
      </c>
      <c r="H94" s="111"/>
      <c r="I94" s="112">
        <f t="shared" si="2"/>
        <v>0</v>
      </c>
      <c r="J94" s="111"/>
      <c r="K94" s="112">
        <f t="shared" si="3"/>
        <v>0</v>
      </c>
      <c r="L94" s="111"/>
      <c r="M94" s="112">
        <f t="shared" si="4"/>
        <v>0</v>
      </c>
      <c r="N94" s="111"/>
      <c r="O94" s="112">
        <f t="shared" si="5"/>
        <v>0</v>
      </c>
      <c r="P94" s="111"/>
      <c r="Q94" s="112">
        <f t="shared" si="6"/>
        <v>0</v>
      </c>
      <c r="R94" s="111"/>
      <c r="S94" s="112">
        <f t="shared" si="7"/>
        <v>0</v>
      </c>
      <c r="T94" s="111"/>
      <c r="U94" s="112">
        <f t="shared" si="8"/>
        <v>0</v>
      </c>
      <c r="V94" s="111"/>
      <c r="W94" s="112">
        <f t="shared" si="9"/>
        <v>0</v>
      </c>
      <c r="X94" s="111"/>
      <c r="Y94" s="112">
        <f t="shared" si="10"/>
        <v>0</v>
      </c>
      <c r="Z94" s="111"/>
      <c r="AA94" s="112">
        <f t="shared" si="11"/>
        <v>0</v>
      </c>
      <c r="AB94" s="111"/>
      <c r="AC94" s="112">
        <f t="shared" si="12"/>
        <v>0</v>
      </c>
      <c r="AD94" s="111"/>
      <c r="AE94" s="112"/>
      <c r="AF94" s="111"/>
      <c r="AG94" s="112">
        <f t="shared" si="13"/>
        <v>0</v>
      </c>
      <c r="AH94" s="111"/>
      <c r="AI94" s="112">
        <f t="shared" si="14"/>
        <v>0</v>
      </c>
      <c r="AJ94" s="111"/>
      <c r="AK94" s="112">
        <f t="shared" si="15"/>
        <v>0</v>
      </c>
      <c r="AL94" s="111"/>
      <c r="AM94" s="112">
        <f t="shared" si="16"/>
        <v>0</v>
      </c>
      <c r="AN94" s="111"/>
      <c r="AO94" s="112"/>
      <c r="AP94" s="111"/>
      <c r="AQ94" s="112">
        <f t="shared" si="17"/>
        <v>0</v>
      </c>
      <c r="AR94" s="111"/>
      <c r="AS94" s="112"/>
      <c r="AT94" s="111"/>
      <c r="AU94" s="112">
        <f t="shared" si="18"/>
        <v>0</v>
      </c>
      <c r="AV94" s="111"/>
      <c r="AW94" s="112"/>
      <c r="AX94" s="111"/>
      <c r="AY94" s="112">
        <f t="shared" si="19"/>
        <v>0</v>
      </c>
      <c r="AZ94" s="111"/>
      <c r="BA94" s="112">
        <f t="shared" si="20"/>
        <v>0</v>
      </c>
      <c r="BB94" s="111"/>
      <c r="BC94" s="112">
        <f t="shared" si="21"/>
        <v>0</v>
      </c>
      <c r="BD94" s="111"/>
      <c r="BE94" s="112"/>
      <c r="BF94" s="111"/>
      <c r="BG94" s="112"/>
      <c r="BH94" s="111"/>
      <c r="BI94" s="112"/>
      <c r="BJ94" s="5">
        <f t="shared" si="22"/>
        <v>0</v>
      </c>
      <c r="BK94" s="105">
        <f t="shared" si="23"/>
        <v>0</v>
      </c>
      <c r="BL94" s="10">
        <f t="shared" si="24"/>
        <v>2</v>
      </c>
      <c r="BM94" s="5">
        <f t="shared" si="25"/>
        <v>0</v>
      </c>
      <c r="BN94" s="182" t="str">
        <f t="shared" si="26"/>
        <v/>
      </c>
      <c r="BO94" s="182" t="str">
        <f t="shared" si="27"/>
        <v/>
      </c>
      <c r="BP94" s="183"/>
      <c r="BQ94" s="150">
        <f t="shared" si="28"/>
        <v>0</v>
      </c>
      <c r="BR94" s="61">
        <f t="shared" si="29"/>
        <v>0</v>
      </c>
      <c r="BS94" s="131">
        <f t="shared" si="30"/>
        <v>0</v>
      </c>
      <c r="BT94" s="61">
        <f t="shared" si="31"/>
        <v>0</v>
      </c>
      <c r="BU94" s="131">
        <f t="shared" si="32"/>
        <v>0</v>
      </c>
      <c r="BV94" s="61">
        <f t="shared" si="33"/>
        <v>0</v>
      </c>
      <c r="BW94" s="131">
        <f t="shared" si="34"/>
        <v>0</v>
      </c>
      <c r="BX94" s="151">
        <f t="shared" si="35"/>
        <v>0</v>
      </c>
      <c r="BY94" s="83"/>
      <c r="BZ94" s="55"/>
      <c r="CA94" s="55"/>
      <c r="CB94" s="55"/>
      <c r="CC94" s="55"/>
      <c r="CD94" s="12"/>
      <c r="CW94" s="44" t="str">
        <f>AP31</f>
        <v>3) Identificar.</v>
      </c>
      <c r="CX94" s="169"/>
    </row>
    <row r="95" spans="1:102" ht="12.75" customHeight="1" x14ac:dyDescent="0.2">
      <c r="A95" s="3"/>
      <c r="B95" s="5">
        <f t="shared" si="36"/>
        <v>29</v>
      </c>
      <c r="C95" s="220"/>
      <c r="D95" s="221"/>
      <c r="E95" s="13"/>
      <c r="F95" s="111"/>
      <c r="G95" s="112">
        <f t="shared" si="1"/>
        <v>0</v>
      </c>
      <c r="H95" s="111"/>
      <c r="I95" s="112">
        <f t="shared" si="2"/>
        <v>0</v>
      </c>
      <c r="J95" s="111"/>
      <c r="K95" s="112">
        <f t="shared" si="3"/>
        <v>0</v>
      </c>
      <c r="L95" s="111"/>
      <c r="M95" s="112">
        <f t="shared" si="4"/>
        <v>0</v>
      </c>
      <c r="N95" s="111"/>
      <c r="O95" s="112">
        <f t="shared" si="5"/>
        <v>0</v>
      </c>
      <c r="P95" s="111"/>
      <c r="Q95" s="112">
        <f t="shared" si="6"/>
        <v>0</v>
      </c>
      <c r="R95" s="111"/>
      <c r="S95" s="112">
        <f t="shared" si="7"/>
        <v>0</v>
      </c>
      <c r="T95" s="111"/>
      <c r="U95" s="112">
        <f t="shared" si="8"/>
        <v>0</v>
      </c>
      <c r="V95" s="111"/>
      <c r="W95" s="112">
        <f t="shared" si="9"/>
        <v>0</v>
      </c>
      <c r="X95" s="111"/>
      <c r="Y95" s="112">
        <f t="shared" si="10"/>
        <v>0</v>
      </c>
      <c r="Z95" s="111"/>
      <c r="AA95" s="112">
        <f t="shared" si="11"/>
        <v>0</v>
      </c>
      <c r="AB95" s="111"/>
      <c r="AC95" s="112">
        <f t="shared" si="12"/>
        <v>0</v>
      </c>
      <c r="AD95" s="111"/>
      <c r="AE95" s="112"/>
      <c r="AF95" s="111"/>
      <c r="AG95" s="112">
        <f t="shared" si="13"/>
        <v>0</v>
      </c>
      <c r="AH95" s="111"/>
      <c r="AI95" s="112">
        <f t="shared" si="14"/>
        <v>0</v>
      </c>
      <c r="AJ95" s="111"/>
      <c r="AK95" s="112">
        <f t="shared" si="15"/>
        <v>0</v>
      </c>
      <c r="AL95" s="111"/>
      <c r="AM95" s="112">
        <f t="shared" si="16"/>
        <v>0</v>
      </c>
      <c r="AN95" s="111"/>
      <c r="AO95" s="112"/>
      <c r="AP95" s="111"/>
      <c r="AQ95" s="112">
        <f t="shared" si="17"/>
        <v>0</v>
      </c>
      <c r="AR95" s="111"/>
      <c r="AS95" s="112"/>
      <c r="AT95" s="111"/>
      <c r="AU95" s="112">
        <f t="shared" si="18"/>
        <v>0</v>
      </c>
      <c r="AV95" s="111"/>
      <c r="AW95" s="112"/>
      <c r="AX95" s="111"/>
      <c r="AY95" s="112">
        <f t="shared" si="19"/>
        <v>0</v>
      </c>
      <c r="AZ95" s="111"/>
      <c r="BA95" s="112">
        <f t="shared" si="20"/>
        <v>0</v>
      </c>
      <c r="BB95" s="111"/>
      <c r="BC95" s="112">
        <f t="shared" si="21"/>
        <v>0</v>
      </c>
      <c r="BD95" s="111"/>
      <c r="BE95" s="112"/>
      <c r="BF95" s="111"/>
      <c r="BG95" s="112"/>
      <c r="BH95" s="111"/>
      <c r="BI95" s="112"/>
      <c r="BJ95" s="5">
        <f t="shared" si="22"/>
        <v>0</v>
      </c>
      <c r="BK95" s="105">
        <f t="shared" si="23"/>
        <v>0</v>
      </c>
      <c r="BL95" s="10">
        <f t="shared" si="24"/>
        <v>2</v>
      </c>
      <c r="BM95" s="5">
        <f t="shared" si="25"/>
        <v>0</v>
      </c>
      <c r="BN95" s="182" t="str">
        <f t="shared" si="26"/>
        <v/>
      </c>
      <c r="BO95" s="182" t="str">
        <f t="shared" si="27"/>
        <v/>
      </c>
      <c r="BP95" s="183"/>
      <c r="BQ95" s="150">
        <f t="shared" si="28"/>
        <v>0</v>
      </c>
      <c r="BR95" s="61">
        <f t="shared" si="29"/>
        <v>0</v>
      </c>
      <c r="BS95" s="131">
        <f t="shared" si="30"/>
        <v>0</v>
      </c>
      <c r="BT95" s="61">
        <f t="shared" si="31"/>
        <v>0</v>
      </c>
      <c r="BU95" s="131">
        <f t="shared" si="32"/>
        <v>0</v>
      </c>
      <c r="BV95" s="61">
        <f t="shared" si="33"/>
        <v>0</v>
      </c>
      <c r="BW95" s="131">
        <f t="shared" si="34"/>
        <v>0</v>
      </c>
      <c r="BX95" s="151">
        <f t="shared" si="35"/>
        <v>0</v>
      </c>
      <c r="BY95" s="83"/>
      <c r="BZ95" s="55"/>
      <c r="CA95" s="55"/>
      <c r="CB95" s="55"/>
      <c r="CC95" s="55"/>
      <c r="CD95" s="12"/>
      <c r="CW95" s="44" t="str">
        <f>AP27</f>
        <v>4) Predecir.</v>
      </c>
      <c r="CX95" s="169"/>
    </row>
    <row r="96" spans="1:102" ht="12.75" customHeight="1" x14ac:dyDescent="0.2">
      <c r="A96" s="3"/>
      <c r="B96" s="5">
        <f t="shared" si="36"/>
        <v>30</v>
      </c>
      <c r="C96" s="220"/>
      <c r="D96" s="221"/>
      <c r="E96" s="13"/>
      <c r="F96" s="111"/>
      <c r="G96" s="112">
        <f t="shared" si="1"/>
        <v>0</v>
      </c>
      <c r="H96" s="111"/>
      <c r="I96" s="112">
        <f t="shared" si="2"/>
        <v>0</v>
      </c>
      <c r="J96" s="111"/>
      <c r="K96" s="112">
        <f t="shared" si="3"/>
        <v>0</v>
      </c>
      <c r="L96" s="111"/>
      <c r="M96" s="112">
        <f t="shared" si="4"/>
        <v>0</v>
      </c>
      <c r="N96" s="111"/>
      <c r="O96" s="112">
        <f t="shared" si="5"/>
        <v>0</v>
      </c>
      <c r="P96" s="111"/>
      <c r="Q96" s="112">
        <f t="shared" si="6"/>
        <v>0</v>
      </c>
      <c r="R96" s="111"/>
      <c r="S96" s="112">
        <f t="shared" si="7"/>
        <v>0</v>
      </c>
      <c r="T96" s="111"/>
      <c r="U96" s="112">
        <f t="shared" si="8"/>
        <v>0</v>
      </c>
      <c r="V96" s="111"/>
      <c r="W96" s="112">
        <f t="shared" si="9"/>
        <v>0</v>
      </c>
      <c r="X96" s="111"/>
      <c r="Y96" s="112">
        <f t="shared" si="10"/>
        <v>0</v>
      </c>
      <c r="Z96" s="111"/>
      <c r="AA96" s="112">
        <f t="shared" si="11"/>
        <v>0</v>
      </c>
      <c r="AB96" s="111"/>
      <c r="AC96" s="112">
        <f t="shared" si="12"/>
        <v>0</v>
      </c>
      <c r="AD96" s="111"/>
      <c r="AE96" s="112"/>
      <c r="AF96" s="111"/>
      <c r="AG96" s="112">
        <f t="shared" si="13"/>
        <v>0</v>
      </c>
      <c r="AH96" s="111"/>
      <c r="AI96" s="112">
        <f t="shared" si="14"/>
        <v>0</v>
      </c>
      <c r="AJ96" s="111"/>
      <c r="AK96" s="112">
        <f t="shared" si="15"/>
        <v>0</v>
      </c>
      <c r="AL96" s="111"/>
      <c r="AM96" s="112">
        <f t="shared" si="16"/>
        <v>0</v>
      </c>
      <c r="AN96" s="111"/>
      <c r="AO96" s="112"/>
      <c r="AP96" s="111"/>
      <c r="AQ96" s="112">
        <f t="shared" si="17"/>
        <v>0</v>
      </c>
      <c r="AR96" s="111"/>
      <c r="AS96" s="112"/>
      <c r="AT96" s="111"/>
      <c r="AU96" s="112">
        <f t="shared" si="18"/>
        <v>0</v>
      </c>
      <c r="AV96" s="111"/>
      <c r="AW96" s="112"/>
      <c r="AX96" s="111"/>
      <c r="AY96" s="112">
        <f t="shared" si="19"/>
        <v>0</v>
      </c>
      <c r="AZ96" s="111"/>
      <c r="BA96" s="112">
        <f t="shared" si="20"/>
        <v>0</v>
      </c>
      <c r="BB96" s="111"/>
      <c r="BC96" s="112">
        <f t="shared" si="21"/>
        <v>0</v>
      </c>
      <c r="BD96" s="111"/>
      <c r="BE96" s="112"/>
      <c r="BF96" s="111"/>
      <c r="BG96" s="112"/>
      <c r="BH96" s="111"/>
      <c r="BI96" s="112"/>
      <c r="BJ96" s="5">
        <f t="shared" si="22"/>
        <v>0</v>
      </c>
      <c r="BK96" s="105">
        <f t="shared" si="23"/>
        <v>0</v>
      </c>
      <c r="BL96" s="10">
        <f t="shared" si="24"/>
        <v>2</v>
      </c>
      <c r="BM96" s="5">
        <f t="shared" si="25"/>
        <v>0</v>
      </c>
      <c r="BN96" s="182" t="str">
        <f t="shared" si="26"/>
        <v/>
      </c>
      <c r="BO96" s="182" t="str">
        <f t="shared" si="27"/>
        <v/>
      </c>
      <c r="BP96" s="183"/>
      <c r="BQ96" s="150">
        <f t="shared" si="28"/>
        <v>0</v>
      </c>
      <c r="BR96" s="61">
        <f t="shared" si="29"/>
        <v>0</v>
      </c>
      <c r="BS96" s="131">
        <f t="shared" si="30"/>
        <v>0</v>
      </c>
      <c r="BT96" s="61">
        <f t="shared" si="31"/>
        <v>0</v>
      </c>
      <c r="BU96" s="131">
        <f t="shared" si="32"/>
        <v>0</v>
      </c>
      <c r="BV96" s="61">
        <f t="shared" si="33"/>
        <v>0</v>
      </c>
      <c r="BW96" s="131">
        <f t="shared" si="34"/>
        <v>0</v>
      </c>
      <c r="BX96" s="151">
        <f t="shared" si="35"/>
        <v>0</v>
      </c>
      <c r="BY96" s="83"/>
      <c r="BZ96" s="55"/>
      <c r="CA96" s="55"/>
      <c r="CB96" s="55"/>
      <c r="CC96" s="55"/>
      <c r="CD96" s="12"/>
      <c r="CW96" s="44" t="str">
        <f>AP30</f>
        <v>5) Analizar.</v>
      </c>
      <c r="CX96" s="169"/>
    </row>
    <row r="97" spans="1:102" ht="12.75" customHeight="1" x14ac:dyDescent="0.2">
      <c r="A97" s="3"/>
      <c r="B97" s="5">
        <f t="shared" si="36"/>
        <v>31</v>
      </c>
      <c r="C97" s="220"/>
      <c r="D97" s="221"/>
      <c r="E97" s="13"/>
      <c r="F97" s="111"/>
      <c r="G97" s="112">
        <f t="shared" si="1"/>
        <v>0</v>
      </c>
      <c r="H97" s="111"/>
      <c r="I97" s="112">
        <f t="shared" si="2"/>
        <v>0</v>
      </c>
      <c r="J97" s="111"/>
      <c r="K97" s="112">
        <f t="shared" si="3"/>
        <v>0</v>
      </c>
      <c r="L97" s="111"/>
      <c r="M97" s="112">
        <f t="shared" si="4"/>
        <v>0</v>
      </c>
      <c r="N97" s="111"/>
      <c r="O97" s="112">
        <f t="shared" si="5"/>
        <v>0</v>
      </c>
      <c r="P97" s="111"/>
      <c r="Q97" s="112">
        <f t="shared" si="6"/>
        <v>0</v>
      </c>
      <c r="R97" s="111"/>
      <c r="S97" s="112">
        <f t="shared" si="7"/>
        <v>0</v>
      </c>
      <c r="T97" s="111"/>
      <c r="U97" s="112">
        <f t="shared" si="8"/>
        <v>0</v>
      </c>
      <c r="V97" s="111"/>
      <c r="W97" s="112">
        <f t="shared" si="9"/>
        <v>0</v>
      </c>
      <c r="X97" s="111"/>
      <c r="Y97" s="112">
        <f t="shared" si="10"/>
        <v>0</v>
      </c>
      <c r="Z97" s="111"/>
      <c r="AA97" s="112">
        <f t="shared" si="11"/>
        <v>0</v>
      </c>
      <c r="AB97" s="111"/>
      <c r="AC97" s="112">
        <f t="shared" si="12"/>
        <v>0</v>
      </c>
      <c r="AD97" s="111"/>
      <c r="AE97" s="112"/>
      <c r="AF97" s="111"/>
      <c r="AG97" s="112">
        <f t="shared" si="13"/>
        <v>0</v>
      </c>
      <c r="AH97" s="111"/>
      <c r="AI97" s="112">
        <f t="shared" si="14"/>
        <v>0</v>
      </c>
      <c r="AJ97" s="111"/>
      <c r="AK97" s="112">
        <f t="shared" si="15"/>
        <v>0</v>
      </c>
      <c r="AL97" s="111"/>
      <c r="AM97" s="112">
        <f t="shared" si="16"/>
        <v>0</v>
      </c>
      <c r="AN97" s="111"/>
      <c r="AO97" s="112"/>
      <c r="AP97" s="111"/>
      <c r="AQ97" s="112">
        <f t="shared" si="17"/>
        <v>0</v>
      </c>
      <c r="AR97" s="111"/>
      <c r="AS97" s="112"/>
      <c r="AT97" s="111"/>
      <c r="AU97" s="112">
        <f t="shared" si="18"/>
        <v>0</v>
      </c>
      <c r="AV97" s="111"/>
      <c r="AW97" s="112"/>
      <c r="AX97" s="111"/>
      <c r="AY97" s="112">
        <f t="shared" si="19"/>
        <v>0</v>
      </c>
      <c r="AZ97" s="111"/>
      <c r="BA97" s="112">
        <f t="shared" si="20"/>
        <v>0</v>
      </c>
      <c r="BB97" s="111"/>
      <c r="BC97" s="112">
        <f t="shared" si="21"/>
        <v>0</v>
      </c>
      <c r="BD97" s="111"/>
      <c r="BE97" s="112"/>
      <c r="BF97" s="111"/>
      <c r="BG97" s="112"/>
      <c r="BH97" s="111"/>
      <c r="BI97" s="112"/>
      <c r="BJ97" s="5">
        <f t="shared" si="22"/>
        <v>0</v>
      </c>
      <c r="BK97" s="105">
        <f t="shared" si="23"/>
        <v>0</v>
      </c>
      <c r="BL97" s="10">
        <f t="shared" si="24"/>
        <v>2</v>
      </c>
      <c r="BM97" s="5">
        <f t="shared" si="25"/>
        <v>0</v>
      </c>
      <c r="BN97" s="182" t="str">
        <f t="shared" si="26"/>
        <v/>
      </c>
      <c r="BO97" s="182" t="str">
        <f t="shared" si="27"/>
        <v/>
      </c>
      <c r="BP97" s="183"/>
      <c r="BQ97" s="150">
        <f t="shared" si="28"/>
        <v>0</v>
      </c>
      <c r="BR97" s="61">
        <f t="shared" si="29"/>
        <v>0</v>
      </c>
      <c r="BS97" s="131">
        <f t="shared" si="30"/>
        <v>0</v>
      </c>
      <c r="BT97" s="61">
        <f t="shared" si="31"/>
        <v>0</v>
      </c>
      <c r="BU97" s="131">
        <f t="shared" si="32"/>
        <v>0</v>
      </c>
      <c r="BV97" s="61">
        <f t="shared" si="33"/>
        <v>0</v>
      </c>
      <c r="BW97" s="131">
        <f t="shared" si="34"/>
        <v>0</v>
      </c>
      <c r="BX97" s="151">
        <f t="shared" si="35"/>
        <v>0</v>
      </c>
      <c r="BY97" s="83"/>
      <c r="BZ97" s="55"/>
      <c r="CA97" s="55"/>
      <c r="CB97" s="55"/>
      <c r="CC97" s="55"/>
      <c r="CD97" s="12"/>
      <c r="CW97" s="44" t="str">
        <f>AP33</f>
        <v>6) Formular Preguntas.</v>
      </c>
      <c r="CX97" s="169"/>
    </row>
    <row r="98" spans="1:102" ht="12.75" customHeight="1" x14ac:dyDescent="0.2">
      <c r="A98" s="3"/>
      <c r="B98" s="5">
        <f t="shared" si="36"/>
        <v>32</v>
      </c>
      <c r="C98" s="220"/>
      <c r="D98" s="221"/>
      <c r="E98" s="13"/>
      <c r="F98" s="111"/>
      <c r="G98" s="112">
        <f t="shared" si="1"/>
        <v>0</v>
      </c>
      <c r="H98" s="111"/>
      <c r="I98" s="112">
        <f t="shared" si="2"/>
        <v>0</v>
      </c>
      <c r="J98" s="111"/>
      <c r="K98" s="112">
        <f t="shared" si="3"/>
        <v>0</v>
      </c>
      <c r="L98" s="111"/>
      <c r="M98" s="112">
        <f t="shared" si="4"/>
        <v>0</v>
      </c>
      <c r="N98" s="111"/>
      <c r="O98" s="112">
        <f t="shared" si="5"/>
        <v>0</v>
      </c>
      <c r="P98" s="111"/>
      <c r="Q98" s="112">
        <f t="shared" si="6"/>
        <v>0</v>
      </c>
      <c r="R98" s="111"/>
      <c r="S98" s="112">
        <f t="shared" si="7"/>
        <v>0</v>
      </c>
      <c r="T98" s="111"/>
      <c r="U98" s="112">
        <f t="shared" si="8"/>
        <v>0</v>
      </c>
      <c r="V98" s="111"/>
      <c r="W98" s="112">
        <f t="shared" si="9"/>
        <v>0</v>
      </c>
      <c r="X98" s="111"/>
      <c r="Y98" s="112">
        <f t="shared" si="10"/>
        <v>0</v>
      </c>
      <c r="Z98" s="111"/>
      <c r="AA98" s="112">
        <f t="shared" si="11"/>
        <v>0</v>
      </c>
      <c r="AB98" s="111"/>
      <c r="AC98" s="112">
        <f t="shared" si="12"/>
        <v>0</v>
      </c>
      <c r="AD98" s="111"/>
      <c r="AE98" s="112"/>
      <c r="AF98" s="111"/>
      <c r="AG98" s="112">
        <f t="shared" si="13"/>
        <v>0</v>
      </c>
      <c r="AH98" s="111"/>
      <c r="AI98" s="112">
        <f t="shared" si="14"/>
        <v>0</v>
      </c>
      <c r="AJ98" s="111"/>
      <c r="AK98" s="112">
        <f t="shared" si="15"/>
        <v>0</v>
      </c>
      <c r="AL98" s="111"/>
      <c r="AM98" s="112">
        <f t="shared" si="16"/>
        <v>0</v>
      </c>
      <c r="AN98" s="111"/>
      <c r="AO98" s="112"/>
      <c r="AP98" s="111"/>
      <c r="AQ98" s="112">
        <f t="shared" si="17"/>
        <v>0</v>
      </c>
      <c r="AR98" s="111"/>
      <c r="AS98" s="112"/>
      <c r="AT98" s="111"/>
      <c r="AU98" s="112">
        <f t="shared" si="18"/>
        <v>0</v>
      </c>
      <c r="AV98" s="111"/>
      <c r="AW98" s="112"/>
      <c r="AX98" s="111"/>
      <c r="AY98" s="112">
        <f t="shared" si="19"/>
        <v>0</v>
      </c>
      <c r="AZ98" s="111"/>
      <c r="BA98" s="112">
        <f t="shared" si="20"/>
        <v>0</v>
      </c>
      <c r="BB98" s="111"/>
      <c r="BC98" s="112">
        <f t="shared" si="21"/>
        <v>0</v>
      </c>
      <c r="BD98" s="111"/>
      <c r="BE98" s="112"/>
      <c r="BF98" s="111"/>
      <c r="BG98" s="112"/>
      <c r="BH98" s="111"/>
      <c r="BI98" s="112"/>
      <c r="BJ98" s="5">
        <f t="shared" si="22"/>
        <v>0</v>
      </c>
      <c r="BK98" s="105">
        <f t="shared" si="23"/>
        <v>0</v>
      </c>
      <c r="BL98" s="10">
        <f t="shared" si="24"/>
        <v>2</v>
      </c>
      <c r="BM98" s="5">
        <f t="shared" si="25"/>
        <v>0</v>
      </c>
      <c r="BN98" s="182" t="str">
        <f t="shared" si="26"/>
        <v/>
      </c>
      <c r="BO98" s="182" t="str">
        <f t="shared" si="27"/>
        <v/>
      </c>
      <c r="BP98" s="183"/>
      <c r="BQ98" s="150">
        <f t="shared" si="28"/>
        <v>0</v>
      </c>
      <c r="BR98" s="61">
        <f t="shared" si="29"/>
        <v>0</v>
      </c>
      <c r="BS98" s="131">
        <f t="shared" si="30"/>
        <v>0</v>
      </c>
      <c r="BT98" s="61">
        <f t="shared" si="31"/>
        <v>0</v>
      </c>
      <c r="BU98" s="131">
        <f t="shared" si="32"/>
        <v>0</v>
      </c>
      <c r="BV98" s="61">
        <f t="shared" si="33"/>
        <v>0</v>
      </c>
      <c r="BW98" s="131">
        <f t="shared" si="34"/>
        <v>0</v>
      </c>
      <c r="BX98" s="151">
        <f t="shared" si="35"/>
        <v>0</v>
      </c>
      <c r="BY98" s="83"/>
      <c r="BZ98" s="55"/>
      <c r="CA98" s="55"/>
      <c r="CB98" s="55"/>
      <c r="CC98" s="55"/>
      <c r="CD98" s="12"/>
      <c r="CW98" s="44" t="str">
        <f>AP34</f>
        <v>7) Concluir.</v>
      </c>
      <c r="CX98" s="169"/>
    </row>
    <row r="99" spans="1:102" ht="12.75" customHeight="1" x14ac:dyDescent="0.2">
      <c r="A99" s="3"/>
      <c r="B99" s="5">
        <f t="shared" si="36"/>
        <v>33</v>
      </c>
      <c r="C99" s="220"/>
      <c r="D99" s="221"/>
      <c r="E99" s="13"/>
      <c r="F99" s="111"/>
      <c r="G99" s="112">
        <f t="shared" si="1"/>
        <v>0</v>
      </c>
      <c r="H99" s="111"/>
      <c r="I99" s="112">
        <f t="shared" si="2"/>
        <v>0</v>
      </c>
      <c r="J99" s="111"/>
      <c r="K99" s="112">
        <f t="shared" si="3"/>
        <v>0</v>
      </c>
      <c r="L99" s="111"/>
      <c r="M99" s="112">
        <f t="shared" si="4"/>
        <v>0</v>
      </c>
      <c r="N99" s="111"/>
      <c r="O99" s="112">
        <f t="shared" si="5"/>
        <v>0</v>
      </c>
      <c r="P99" s="111"/>
      <c r="Q99" s="112">
        <f t="shared" si="6"/>
        <v>0</v>
      </c>
      <c r="R99" s="111"/>
      <c r="S99" s="112">
        <f t="shared" si="7"/>
        <v>0</v>
      </c>
      <c r="T99" s="111"/>
      <c r="U99" s="112">
        <f t="shared" si="8"/>
        <v>0</v>
      </c>
      <c r="V99" s="111"/>
      <c r="W99" s="112">
        <f t="shared" si="9"/>
        <v>0</v>
      </c>
      <c r="X99" s="111"/>
      <c r="Y99" s="112">
        <f t="shared" si="10"/>
        <v>0</v>
      </c>
      <c r="Z99" s="111"/>
      <c r="AA99" s="112">
        <f t="shared" si="11"/>
        <v>0</v>
      </c>
      <c r="AB99" s="111"/>
      <c r="AC99" s="112">
        <f t="shared" si="12"/>
        <v>0</v>
      </c>
      <c r="AD99" s="111"/>
      <c r="AE99" s="112"/>
      <c r="AF99" s="111"/>
      <c r="AG99" s="112">
        <f t="shared" si="13"/>
        <v>0</v>
      </c>
      <c r="AH99" s="111"/>
      <c r="AI99" s="112">
        <f t="shared" si="14"/>
        <v>0</v>
      </c>
      <c r="AJ99" s="111"/>
      <c r="AK99" s="112">
        <f t="shared" si="15"/>
        <v>0</v>
      </c>
      <c r="AL99" s="111"/>
      <c r="AM99" s="112">
        <f t="shared" si="16"/>
        <v>0</v>
      </c>
      <c r="AN99" s="111"/>
      <c r="AO99" s="112"/>
      <c r="AP99" s="111"/>
      <c r="AQ99" s="112">
        <f t="shared" si="17"/>
        <v>0</v>
      </c>
      <c r="AR99" s="111"/>
      <c r="AS99" s="112"/>
      <c r="AT99" s="111"/>
      <c r="AU99" s="112">
        <f t="shared" si="18"/>
        <v>0</v>
      </c>
      <c r="AV99" s="111"/>
      <c r="AW99" s="112"/>
      <c r="AX99" s="111"/>
      <c r="AY99" s="112">
        <f t="shared" si="19"/>
        <v>0</v>
      </c>
      <c r="AZ99" s="111"/>
      <c r="BA99" s="112">
        <f t="shared" si="20"/>
        <v>0</v>
      </c>
      <c r="BB99" s="111"/>
      <c r="BC99" s="112">
        <f t="shared" si="21"/>
        <v>0</v>
      </c>
      <c r="BD99" s="111"/>
      <c r="BE99" s="112"/>
      <c r="BF99" s="111"/>
      <c r="BG99" s="112"/>
      <c r="BH99" s="111"/>
      <c r="BI99" s="112"/>
      <c r="BJ99" s="5">
        <f t="shared" si="22"/>
        <v>0</v>
      </c>
      <c r="BK99" s="105">
        <f t="shared" si="23"/>
        <v>0</v>
      </c>
      <c r="BL99" s="10">
        <f t="shared" si="24"/>
        <v>2</v>
      </c>
      <c r="BM99" s="5">
        <f t="shared" si="25"/>
        <v>0</v>
      </c>
      <c r="BN99" s="182" t="str">
        <f t="shared" si="26"/>
        <v/>
      </c>
      <c r="BO99" s="182" t="str">
        <f t="shared" si="27"/>
        <v/>
      </c>
      <c r="BP99" s="183"/>
      <c r="BQ99" s="150">
        <f t="shared" si="28"/>
        <v>0</v>
      </c>
      <c r="BR99" s="61">
        <f t="shared" si="29"/>
        <v>0</v>
      </c>
      <c r="BS99" s="131">
        <f t="shared" si="30"/>
        <v>0</v>
      </c>
      <c r="BT99" s="61">
        <f t="shared" si="31"/>
        <v>0</v>
      </c>
      <c r="BU99" s="131">
        <f t="shared" si="32"/>
        <v>0</v>
      </c>
      <c r="BV99" s="61">
        <f t="shared" si="33"/>
        <v>0</v>
      </c>
      <c r="BW99" s="131">
        <f t="shared" si="34"/>
        <v>0</v>
      </c>
      <c r="BX99" s="151">
        <f t="shared" si="35"/>
        <v>0</v>
      </c>
      <c r="BY99" s="83"/>
      <c r="BZ99" s="55"/>
      <c r="CA99" s="55"/>
      <c r="CB99" s="55"/>
      <c r="CC99" s="55"/>
      <c r="CD99" s="12"/>
      <c r="CW99" s="44" t="str">
        <f>AP36</f>
        <v>8) Explicar.</v>
      </c>
      <c r="CX99" s="169"/>
    </row>
    <row r="100" spans="1:102" ht="12.75" customHeight="1" x14ac:dyDescent="0.2">
      <c r="A100" s="3"/>
      <c r="B100" s="5">
        <f t="shared" si="36"/>
        <v>34</v>
      </c>
      <c r="C100" s="220"/>
      <c r="D100" s="221"/>
      <c r="E100" s="13"/>
      <c r="F100" s="111"/>
      <c r="G100" s="112">
        <f t="shared" si="1"/>
        <v>0</v>
      </c>
      <c r="H100" s="111"/>
      <c r="I100" s="112">
        <f t="shared" si="2"/>
        <v>0</v>
      </c>
      <c r="J100" s="111"/>
      <c r="K100" s="112">
        <f t="shared" si="3"/>
        <v>0</v>
      </c>
      <c r="L100" s="111"/>
      <c r="M100" s="112">
        <f t="shared" si="4"/>
        <v>0</v>
      </c>
      <c r="N100" s="111"/>
      <c r="O100" s="112">
        <f t="shared" si="5"/>
        <v>0</v>
      </c>
      <c r="P100" s="111"/>
      <c r="Q100" s="112">
        <f t="shared" si="6"/>
        <v>0</v>
      </c>
      <c r="R100" s="111"/>
      <c r="S100" s="112">
        <f t="shared" si="7"/>
        <v>0</v>
      </c>
      <c r="T100" s="111"/>
      <c r="U100" s="112">
        <f t="shared" si="8"/>
        <v>0</v>
      </c>
      <c r="V100" s="111"/>
      <c r="W100" s="112">
        <f t="shared" si="9"/>
        <v>0</v>
      </c>
      <c r="X100" s="111"/>
      <c r="Y100" s="112">
        <f t="shared" si="10"/>
        <v>0</v>
      </c>
      <c r="Z100" s="111"/>
      <c r="AA100" s="112">
        <f t="shared" si="11"/>
        <v>0</v>
      </c>
      <c r="AB100" s="111"/>
      <c r="AC100" s="112">
        <f t="shared" si="12"/>
        <v>0</v>
      </c>
      <c r="AD100" s="111"/>
      <c r="AE100" s="112"/>
      <c r="AF100" s="111"/>
      <c r="AG100" s="112">
        <f t="shared" si="13"/>
        <v>0</v>
      </c>
      <c r="AH100" s="111"/>
      <c r="AI100" s="112">
        <f t="shared" si="14"/>
        <v>0</v>
      </c>
      <c r="AJ100" s="111"/>
      <c r="AK100" s="112">
        <f t="shared" si="15"/>
        <v>0</v>
      </c>
      <c r="AL100" s="111"/>
      <c r="AM100" s="112">
        <f t="shared" si="16"/>
        <v>0</v>
      </c>
      <c r="AN100" s="111"/>
      <c r="AO100" s="112"/>
      <c r="AP100" s="111"/>
      <c r="AQ100" s="112">
        <f t="shared" si="17"/>
        <v>0</v>
      </c>
      <c r="AR100" s="111"/>
      <c r="AS100" s="112"/>
      <c r="AT100" s="111"/>
      <c r="AU100" s="112">
        <f t="shared" si="18"/>
        <v>0</v>
      </c>
      <c r="AV100" s="111"/>
      <c r="AW100" s="112"/>
      <c r="AX100" s="111"/>
      <c r="AY100" s="112">
        <f t="shared" si="19"/>
        <v>0</v>
      </c>
      <c r="AZ100" s="111"/>
      <c r="BA100" s="112">
        <f t="shared" si="20"/>
        <v>0</v>
      </c>
      <c r="BB100" s="111"/>
      <c r="BC100" s="112">
        <f t="shared" si="21"/>
        <v>0</v>
      </c>
      <c r="BD100" s="111"/>
      <c r="BE100" s="112"/>
      <c r="BF100" s="111"/>
      <c r="BG100" s="112"/>
      <c r="BH100" s="111"/>
      <c r="BI100" s="112"/>
      <c r="BJ100" s="5">
        <f t="shared" si="22"/>
        <v>0</v>
      </c>
      <c r="BK100" s="105">
        <f t="shared" si="23"/>
        <v>0</v>
      </c>
      <c r="BL100" s="10">
        <f t="shared" si="24"/>
        <v>2</v>
      </c>
      <c r="BM100" s="5">
        <f t="shared" si="25"/>
        <v>0</v>
      </c>
      <c r="BN100" s="182" t="str">
        <f t="shared" si="26"/>
        <v/>
      </c>
      <c r="BO100" s="182" t="str">
        <f t="shared" si="27"/>
        <v/>
      </c>
      <c r="BP100" s="183"/>
      <c r="BQ100" s="150">
        <f t="shared" si="28"/>
        <v>0</v>
      </c>
      <c r="BR100" s="61">
        <f t="shared" si="29"/>
        <v>0</v>
      </c>
      <c r="BS100" s="131">
        <f t="shared" si="30"/>
        <v>0</v>
      </c>
      <c r="BT100" s="61">
        <f t="shared" si="31"/>
        <v>0</v>
      </c>
      <c r="BU100" s="131">
        <f t="shared" si="32"/>
        <v>0</v>
      </c>
      <c r="BV100" s="61">
        <f t="shared" si="33"/>
        <v>0</v>
      </c>
      <c r="BW100" s="131">
        <f t="shared" si="34"/>
        <v>0</v>
      </c>
      <c r="BX100" s="151">
        <f t="shared" si="35"/>
        <v>0</v>
      </c>
      <c r="BY100" s="83"/>
      <c r="BZ100" s="55"/>
      <c r="CA100" s="55"/>
      <c r="CB100" s="55"/>
      <c r="CC100" s="55"/>
      <c r="CD100" s="12"/>
      <c r="CW100" s="44" t="str">
        <f>AP43</f>
        <v>9) Clasificar.</v>
      </c>
      <c r="CX100" s="169"/>
    </row>
    <row r="101" spans="1:102" ht="12.75" customHeight="1" x14ac:dyDescent="0.2">
      <c r="A101" s="3"/>
      <c r="B101" s="5">
        <f t="shared" si="36"/>
        <v>35</v>
      </c>
      <c r="C101" s="220"/>
      <c r="D101" s="221"/>
      <c r="E101" s="13"/>
      <c r="F101" s="111"/>
      <c r="G101" s="112">
        <f t="shared" si="1"/>
        <v>0</v>
      </c>
      <c r="H101" s="111"/>
      <c r="I101" s="112">
        <f t="shared" si="2"/>
        <v>0</v>
      </c>
      <c r="J101" s="111"/>
      <c r="K101" s="112">
        <f t="shared" si="3"/>
        <v>0</v>
      </c>
      <c r="L101" s="111"/>
      <c r="M101" s="112">
        <f t="shared" si="4"/>
        <v>0</v>
      </c>
      <c r="N101" s="111"/>
      <c r="O101" s="112">
        <f t="shared" si="5"/>
        <v>0</v>
      </c>
      <c r="P101" s="111"/>
      <c r="Q101" s="112">
        <f t="shared" si="6"/>
        <v>0</v>
      </c>
      <c r="R101" s="111"/>
      <c r="S101" s="112">
        <f t="shared" si="7"/>
        <v>0</v>
      </c>
      <c r="T101" s="111"/>
      <c r="U101" s="112">
        <f t="shared" si="8"/>
        <v>0</v>
      </c>
      <c r="V101" s="111"/>
      <c r="W101" s="112">
        <f t="shared" si="9"/>
        <v>0</v>
      </c>
      <c r="X101" s="111"/>
      <c r="Y101" s="112">
        <f t="shared" si="10"/>
        <v>0</v>
      </c>
      <c r="Z101" s="111"/>
      <c r="AA101" s="112">
        <f t="shared" si="11"/>
        <v>0</v>
      </c>
      <c r="AB101" s="111"/>
      <c r="AC101" s="112">
        <f t="shared" si="12"/>
        <v>0</v>
      </c>
      <c r="AD101" s="111"/>
      <c r="AE101" s="112"/>
      <c r="AF101" s="111"/>
      <c r="AG101" s="112">
        <f t="shared" si="13"/>
        <v>0</v>
      </c>
      <c r="AH101" s="111"/>
      <c r="AI101" s="112">
        <f t="shared" si="14"/>
        <v>0</v>
      </c>
      <c r="AJ101" s="111"/>
      <c r="AK101" s="112">
        <f t="shared" si="15"/>
        <v>0</v>
      </c>
      <c r="AL101" s="111"/>
      <c r="AM101" s="112">
        <f t="shared" si="16"/>
        <v>0</v>
      </c>
      <c r="AN101" s="111"/>
      <c r="AO101" s="112"/>
      <c r="AP101" s="111"/>
      <c r="AQ101" s="112">
        <f t="shared" si="17"/>
        <v>0</v>
      </c>
      <c r="AR101" s="111"/>
      <c r="AS101" s="112"/>
      <c r="AT101" s="111"/>
      <c r="AU101" s="112">
        <f t="shared" si="18"/>
        <v>0</v>
      </c>
      <c r="AV101" s="111"/>
      <c r="AW101" s="112"/>
      <c r="AX101" s="111"/>
      <c r="AY101" s="112">
        <f t="shared" si="19"/>
        <v>0</v>
      </c>
      <c r="AZ101" s="111"/>
      <c r="BA101" s="112">
        <f t="shared" si="20"/>
        <v>0</v>
      </c>
      <c r="BB101" s="111"/>
      <c r="BC101" s="112">
        <f t="shared" si="21"/>
        <v>0</v>
      </c>
      <c r="BD101" s="111"/>
      <c r="BE101" s="112"/>
      <c r="BF101" s="111"/>
      <c r="BG101" s="112"/>
      <c r="BH101" s="111"/>
      <c r="BI101" s="112"/>
      <c r="BJ101" s="5">
        <f t="shared" si="22"/>
        <v>0</v>
      </c>
      <c r="BK101" s="105">
        <f t="shared" si="23"/>
        <v>0</v>
      </c>
      <c r="BL101" s="10">
        <f t="shared" si="24"/>
        <v>2</v>
      </c>
      <c r="BM101" s="5">
        <f t="shared" si="25"/>
        <v>0</v>
      </c>
      <c r="BN101" s="182" t="str">
        <f t="shared" si="26"/>
        <v/>
      </c>
      <c r="BO101" s="182" t="str">
        <f t="shared" si="27"/>
        <v/>
      </c>
      <c r="BP101" s="183"/>
      <c r="BQ101" s="150">
        <f t="shared" si="28"/>
        <v>0</v>
      </c>
      <c r="BR101" s="61">
        <f t="shared" si="29"/>
        <v>0</v>
      </c>
      <c r="BS101" s="131">
        <f t="shared" si="30"/>
        <v>0</v>
      </c>
      <c r="BT101" s="61">
        <f t="shared" si="31"/>
        <v>0</v>
      </c>
      <c r="BU101" s="131">
        <f t="shared" si="32"/>
        <v>0</v>
      </c>
      <c r="BV101" s="61">
        <f t="shared" si="33"/>
        <v>0</v>
      </c>
      <c r="BW101" s="131">
        <f t="shared" si="34"/>
        <v>0</v>
      </c>
      <c r="BX101" s="151">
        <f t="shared" si="35"/>
        <v>0</v>
      </c>
      <c r="BY101" s="83"/>
      <c r="BZ101" s="55"/>
      <c r="CA101" s="55"/>
      <c r="CB101" s="55"/>
      <c r="CC101" s="55"/>
      <c r="CD101" s="12"/>
    </row>
    <row r="102" spans="1:102" ht="12.75" customHeight="1" x14ac:dyDescent="0.2">
      <c r="A102" s="3"/>
      <c r="B102" s="5">
        <f t="shared" si="36"/>
        <v>36</v>
      </c>
      <c r="C102" s="220"/>
      <c r="D102" s="221"/>
      <c r="E102" s="13"/>
      <c r="F102" s="111"/>
      <c r="G102" s="112">
        <f t="shared" si="1"/>
        <v>0</v>
      </c>
      <c r="H102" s="111"/>
      <c r="I102" s="112">
        <f t="shared" si="2"/>
        <v>0</v>
      </c>
      <c r="J102" s="111"/>
      <c r="K102" s="112">
        <f t="shared" si="3"/>
        <v>0</v>
      </c>
      <c r="L102" s="111"/>
      <c r="M102" s="112">
        <f t="shared" si="4"/>
        <v>0</v>
      </c>
      <c r="N102" s="111"/>
      <c r="O102" s="112">
        <f t="shared" si="5"/>
        <v>0</v>
      </c>
      <c r="P102" s="111"/>
      <c r="Q102" s="112">
        <f t="shared" si="6"/>
        <v>0</v>
      </c>
      <c r="R102" s="111"/>
      <c r="S102" s="112">
        <f t="shared" si="7"/>
        <v>0</v>
      </c>
      <c r="T102" s="111"/>
      <c r="U102" s="112">
        <f t="shared" si="8"/>
        <v>0</v>
      </c>
      <c r="V102" s="111"/>
      <c r="W102" s="112">
        <f t="shared" si="9"/>
        <v>0</v>
      </c>
      <c r="X102" s="111"/>
      <c r="Y102" s="112">
        <f t="shared" si="10"/>
        <v>0</v>
      </c>
      <c r="Z102" s="111"/>
      <c r="AA102" s="112">
        <f t="shared" si="11"/>
        <v>0</v>
      </c>
      <c r="AB102" s="111"/>
      <c r="AC102" s="112">
        <f t="shared" si="12"/>
        <v>0</v>
      </c>
      <c r="AD102" s="111"/>
      <c r="AE102" s="112"/>
      <c r="AF102" s="111"/>
      <c r="AG102" s="112">
        <f t="shared" si="13"/>
        <v>0</v>
      </c>
      <c r="AH102" s="111"/>
      <c r="AI102" s="112">
        <f t="shared" si="14"/>
        <v>0</v>
      </c>
      <c r="AJ102" s="111"/>
      <c r="AK102" s="112">
        <f t="shared" si="15"/>
        <v>0</v>
      </c>
      <c r="AL102" s="111"/>
      <c r="AM102" s="112">
        <f t="shared" si="16"/>
        <v>0</v>
      </c>
      <c r="AN102" s="111"/>
      <c r="AO102" s="112"/>
      <c r="AP102" s="111"/>
      <c r="AQ102" s="112">
        <f t="shared" si="17"/>
        <v>0</v>
      </c>
      <c r="AR102" s="111"/>
      <c r="AS102" s="112"/>
      <c r="AT102" s="111"/>
      <c r="AU102" s="112">
        <f t="shared" si="18"/>
        <v>0</v>
      </c>
      <c r="AV102" s="111"/>
      <c r="AW102" s="112"/>
      <c r="AX102" s="111"/>
      <c r="AY102" s="112">
        <f t="shared" si="19"/>
        <v>0</v>
      </c>
      <c r="AZ102" s="111"/>
      <c r="BA102" s="112">
        <f t="shared" si="20"/>
        <v>0</v>
      </c>
      <c r="BB102" s="111"/>
      <c r="BC102" s="112">
        <f t="shared" si="21"/>
        <v>0</v>
      </c>
      <c r="BD102" s="111"/>
      <c r="BE102" s="112"/>
      <c r="BF102" s="111"/>
      <c r="BG102" s="112"/>
      <c r="BH102" s="111"/>
      <c r="BI102" s="112"/>
      <c r="BJ102" s="5">
        <f t="shared" si="22"/>
        <v>0</v>
      </c>
      <c r="BK102" s="105">
        <f t="shared" si="23"/>
        <v>0</v>
      </c>
      <c r="BL102" s="10">
        <f t="shared" si="24"/>
        <v>2</v>
      </c>
      <c r="BM102" s="5">
        <f t="shared" si="25"/>
        <v>0</v>
      </c>
      <c r="BN102" s="182" t="str">
        <f t="shared" si="26"/>
        <v/>
      </c>
      <c r="BO102" s="182" t="str">
        <f t="shared" si="27"/>
        <v/>
      </c>
      <c r="BP102" s="183"/>
      <c r="BQ102" s="150">
        <f t="shared" si="28"/>
        <v>0</v>
      </c>
      <c r="BR102" s="61">
        <f t="shared" si="29"/>
        <v>0</v>
      </c>
      <c r="BS102" s="131">
        <f t="shared" si="30"/>
        <v>0</v>
      </c>
      <c r="BT102" s="61">
        <f t="shared" si="31"/>
        <v>0</v>
      </c>
      <c r="BU102" s="131">
        <f t="shared" si="32"/>
        <v>0</v>
      </c>
      <c r="BV102" s="61">
        <f t="shared" si="33"/>
        <v>0</v>
      </c>
      <c r="BW102" s="131">
        <f t="shared" si="34"/>
        <v>0</v>
      </c>
      <c r="BX102" s="151">
        <f t="shared" si="35"/>
        <v>0</v>
      </c>
      <c r="BY102" s="83"/>
      <c r="BZ102" s="55"/>
      <c r="CA102" s="55"/>
      <c r="CB102" s="55"/>
      <c r="CC102" s="55"/>
      <c r="CD102" s="12"/>
    </row>
    <row r="103" spans="1:102" ht="12.75" customHeight="1" x14ac:dyDescent="0.2">
      <c r="A103" s="3"/>
      <c r="B103" s="5">
        <f t="shared" si="36"/>
        <v>37</v>
      </c>
      <c r="C103" s="220"/>
      <c r="D103" s="221"/>
      <c r="E103" s="13"/>
      <c r="F103" s="111"/>
      <c r="G103" s="112">
        <f t="shared" si="1"/>
        <v>0</v>
      </c>
      <c r="H103" s="111"/>
      <c r="I103" s="112">
        <f t="shared" si="2"/>
        <v>0</v>
      </c>
      <c r="J103" s="111"/>
      <c r="K103" s="112">
        <f t="shared" si="3"/>
        <v>0</v>
      </c>
      <c r="L103" s="111"/>
      <c r="M103" s="112">
        <f t="shared" si="4"/>
        <v>0</v>
      </c>
      <c r="N103" s="111"/>
      <c r="O103" s="112">
        <f t="shared" si="5"/>
        <v>0</v>
      </c>
      <c r="P103" s="111"/>
      <c r="Q103" s="112">
        <f t="shared" si="6"/>
        <v>0</v>
      </c>
      <c r="R103" s="111"/>
      <c r="S103" s="112">
        <f t="shared" si="7"/>
        <v>0</v>
      </c>
      <c r="T103" s="111"/>
      <c r="U103" s="112">
        <f t="shared" si="8"/>
        <v>0</v>
      </c>
      <c r="V103" s="111"/>
      <c r="W103" s="112">
        <f t="shared" si="9"/>
        <v>0</v>
      </c>
      <c r="X103" s="111"/>
      <c r="Y103" s="112">
        <f t="shared" si="10"/>
        <v>0</v>
      </c>
      <c r="Z103" s="111"/>
      <c r="AA103" s="112">
        <f t="shared" si="11"/>
        <v>0</v>
      </c>
      <c r="AB103" s="111"/>
      <c r="AC103" s="112">
        <f t="shared" si="12"/>
        <v>0</v>
      </c>
      <c r="AD103" s="111"/>
      <c r="AE103" s="112"/>
      <c r="AF103" s="111"/>
      <c r="AG103" s="112">
        <f t="shared" si="13"/>
        <v>0</v>
      </c>
      <c r="AH103" s="111"/>
      <c r="AI103" s="112">
        <f t="shared" si="14"/>
        <v>0</v>
      </c>
      <c r="AJ103" s="111"/>
      <c r="AK103" s="112">
        <f t="shared" si="15"/>
        <v>0</v>
      </c>
      <c r="AL103" s="111"/>
      <c r="AM103" s="112">
        <f t="shared" si="16"/>
        <v>0</v>
      </c>
      <c r="AN103" s="111"/>
      <c r="AO103" s="112"/>
      <c r="AP103" s="111"/>
      <c r="AQ103" s="112">
        <f t="shared" si="17"/>
        <v>0</v>
      </c>
      <c r="AR103" s="111"/>
      <c r="AS103" s="112"/>
      <c r="AT103" s="111"/>
      <c r="AU103" s="112">
        <f t="shared" si="18"/>
        <v>0</v>
      </c>
      <c r="AV103" s="111"/>
      <c r="AW103" s="112"/>
      <c r="AX103" s="111"/>
      <c r="AY103" s="112">
        <f t="shared" si="19"/>
        <v>0</v>
      </c>
      <c r="AZ103" s="111"/>
      <c r="BA103" s="112">
        <f t="shared" si="20"/>
        <v>0</v>
      </c>
      <c r="BB103" s="111"/>
      <c r="BC103" s="112">
        <f t="shared" si="21"/>
        <v>0</v>
      </c>
      <c r="BD103" s="111"/>
      <c r="BE103" s="112"/>
      <c r="BF103" s="111"/>
      <c r="BG103" s="112"/>
      <c r="BH103" s="111"/>
      <c r="BI103" s="112"/>
      <c r="BJ103" s="5">
        <f t="shared" si="22"/>
        <v>0</v>
      </c>
      <c r="BK103" s="105">
        <f t="shared" si="23"/>
        <v>0</v>
      </c>
      <c r="BL103" s="10">
        <f t="shared" si="24"/>
        <v>2</v>
      </c>
      <c r="BM103" s="5">
        <f t="shared" si="25"/>
        <v>0</v>
      </c>
      <c r="BN103" s="182" t="str">
        <f t="shared" si="26"/>
        <v/>
      </c>
      <c r="BO103" s="182" t="str">
        <f t="shared" si="27"/>
        <v/>
      </c>
      <c r="BP103" s="183"/>
      <c r="BQ103" s="150">
        <f t="shared" si="28"/>
        <v>0</v>
      </c>
      <c r="BR103" s="61">
        <f t="shared" si="29"/>
        <v>0</v>
      </c>
      <c r="BS103" s="131">
        <f t="shared" si="30"/>
        <v>0</v>
      </c>
      <c r="BT103" s="61">
        <f t="shared" si="31"/>
        <v>0</v>
      </c>
      <c r="BU103" s="131">
        <f t="shared" si="32"/>
        <v>0</v>
      </c>
      <c r="BV103" s="61">
        <f t="shared" si="33"/>
        <v>0</v>
      </c>
      <c r="BW103" s="131">
        <f t="shared" si="34"/>
        <v>0</v>
      </c>
      <c r="BX103" s="151">
        <f t="shared" si="35"/>
        <v>0</v>
      </c>
      <c r="BY103" s="83"/>
      <c r="BZ103" s="55"/>
      <c r="CA103" s="55"/>
      <c r="CB103" s="55"/>
      <c r="CC103" s="55"/>
      <c r="CD103" s="12"/>
    </row>
    <row r="104" spans="1:102" ht="12.75" customHeight="1" x14ac:dyDescent="0.2">
      <c r="A104" s="3"/>
      <c r="B104" s="5">
        <f t="shared" si="36"/>
        <v>38</v>
      </c>
      <c r="C104" s="220"/>
      <c r="D104" s="221"/>
      <c r="E104" s="13"/>
      <c r="F104" s="111"/>
      <c r="G104" s="112">
        <f t="shared" si="1"/>
        <v>0</v>
      </c>
      <c r="H104" s="111"/>
      <c r="I104" s="112">
        <f t="shared" si="2"/>
        <v>0</v>
      </c>
      <c r="J104" s="111"/>
      <c r="K104" s="112">
        <f t="shared" si="3"/>
        <v>0</v>
      </c>
      <c r="L104" s="111"/>
      <c r="M104" s="112">
        <f t="shared" si="4"/>
        <v>0</v>
      </c>
      <c r="N104" s="111"/>
      <c r="O104" s="112">
        <f t="shared" si="5"/>
        <v>0</v>
      </c>
      <c r="P104" s="111"/>
      <c r="Q104" s="112">
        <f t="shared" si="6"/>
        <v>0</v>
      </c>
      <c r="R104" s="111"/>
      <c r="S104" s="112">
        <f t="shared" si="7"/>
        <v>0</v>
      </c>
      <c r="T104" s="111"/>
      <c r="U104" s="112">
        <f t="shared" si="8"/>
        <v>0</v>
      </c>
      <c r="V104" s="111"/>
      <c r="W104" s="112">
        <f t="shared" si="9"/>
        <v>0</v>
      </c>
      <c r="X104" s="111"/>
      <c r="Y104" s="112">
        <f t="shared" si="10"/>
        <v>0</v>
      </c>
      <c r="Z104" s="111"/>
      <c r="AA104" s="112">
        <f t="shared" si="11"/>
        <v>0</v>
      </c>
      <c r="AB104" s="111"/>
      <c r="AC104" s="112">
        <f t="shared" si="12"/>
        <v>0</v>
      </c>
      <c r="AD104" s="111"/>
      <c r="AE104" s="112"/>
      <c r="AF104" s="111"/>
      <c r="AG104" s="112">
        <f t="shared" si="13"/>
        <v>0</v>
      </c>
      <c r="AH104" s="111"/>
      <c r="AI104" s="112">
        <f t="shared" si="14"/>
        <v>0</v>
      </c>
      <c r="AJ104" s="111"/>
      <c r="AK104" s="112">
        <f t="shared" si="15"/>
        <v>0</v>
      </c>
      <c r="AL104" s="111"/>
      <c r="AM104" s="112">
        <f t="shared" si="16"/>
        <v>0</v>
      </c>
      <c r="AN104" s="111"/>
      <c r="AO104" s="112"/>
      <c r="AP104" s="111"/>
      <c r="AQ104" s="112">
        <f t="shared" si="17"/>
        <v>0</v>
      </c>
      <c r="AR104" s="111"/>
      <c r="AS104" s="112"/>
      <c r="AT104" s="111"/>
      <c r="AU104" s="112">
        <f t="shared" si="18"/>
        <v>0</v>
      </c>
      <c r="AV104" s="111"/>
      <c r="AW104" s="112"/>
      <c r="AX104" s="111"/>
      <c r="AY104" s="112">
        <f t="shared" si="19"/>
        <v>0</v>
      </c>
      <c r="AZ104" s="111"/>
      <c r="BA104" s="112">
        <f t="shared" si="20"/>
        <v>0</v>
      </c>
      <c r="BB104" s="111"/>
      <c r="BC104" s="112">
        <f t="shared" si="21"/>
        <v>0</v>
      </c>
      <c r="BD104" s="111"/>
      <c r="BE104" s="112"/>
      <c r="BF104" s="111"/>
      <c r="BG104" s="112"/>
      <c r="BH104" s="111"/>
      <c r="BI104" s="112"/>
      <c r="BJ104" s="5">
        <f t="shared" si="22"/>
        <v>0</v>
      </c>
      <c r="BK104" s="105">
        <f t="shared" si="23"/>
        <v>0</v>
      </c>
      <c r="BL104" s="10">
        <f t="shared" si="24"/>
        <v>2</v>
      </c>
      <c r="BM104" s="5">
        <f t="shared" si="25"/>
        <v>0</v>
      </c>
      <c r="BN104" s="182" t="str">
        <f t="shared" si="26"/>
        <v/>
      </c>
      <c r="BO104" s="182" t="str">
        <f t="shared" si="27"/>
        <v/>
      </c>
      <c r="BP104" s="183"/>
      <c r="BQ104" s="150">
        <f t="shared" si="28"/>
        <v>0</v>
      </c>
      <c r="BR104" s="61">
        <f t="shared" si="29"/>
        <v>0</v>
      </c>
      <c r="BS104" s="131">
        <f t="shared" si="30"/>
        <v>0</v>
      </c>
      <c r="BT104" s="61">
        <f t="shared" si="31"/>
        <v>0</v>
      </c>
      <c r="BU104" s="131">
        <f t="shared" si="32"/>
        <v>0</v>
      </c>
      <c r="BV104" s="61">
        <f t="shared" si="33"/>
        <v>0</v>
      </c>
      <c r="BW104" s="131">
        <f t="shared" si="34"/>
        <v>0</v>
      </c>
      <c r="BX104" s="151">
        <f t="shared" si="35"/>
        <v>0</v>
      </c>
      <c r="BY104" s="83"/>
      <c r="BZ104" s="55"/>
      <c r="CA104" s="55"/>
      <c r="CB104" s="55"/>
      <c r="CC104" s="55"/>
      <c r="CD104" s="12"/>
    </row>
    <row r="105" spans="1:102" ht="12.75" customHeight="1" x14ac:dyDescent="0.2">
      <c r="A105" s="3"/>
      <c r="B105" s="5">
        <f t="shared" si="36"/>
        <v>39</v>
      </c>
      <c r="C105" s="220"/>
      <c r="D105" s="221"/>
      <c r="E105" s="13"/>
      <c r="F105" s="111"/>
      <c r="G105" s="112">
        <f t="shared" si="1"/>
        <v>0</v>
      </c>
      <c r="H105" s="111"/>
      <c r="I105" s="112">
        <f t="shared" si="2"/>
        <v>0</v>
      </c>
      <c r="J105" s="111"/>
      <c r="K105" s="112">
        <f t="shared" si="3"/>
        <v>0</v>
      </c>
      <c r="L105" s="111"/>
      <c r="M105" s="112">
        <f t="shared" si="4"/>
        <v>0</v>
      </c>
      <c r="N105" s="111"/>
      <c r="O105" s="112">
        <f t="shared" si="5"/>
        <v>0</v>
      </c>
      <c r="P105" s="111"/>
      <c r="Q105" s="112">
        <f t="shared" si="6"/>
        <v>0</v>
      </c>
      <c r="R105" s="111"/>
      <c r="S105" s="112">
        <f t="shared" si="7"/>
        <v>0</v>
      </c>
      <c r="T105" s="111"/>
      <c r="U105" s="112">
        <f t="shared" si="8"/>
        <v>0</v>
      </c>
      <c r="V105" s="111"/>
      <c r="W105" s="112">
        <f t="shared" si="9"/>
        <v>0</v>
      </c>
      <c r="X105" s="111"/>
      <c r="Y105" s="112">
        <f t="shared" si="10"/>
        <v>0</v>
      </c>
      <c r="Z105" s="111"/>
      <c r="AA105" s="112">
        <f t="shared" si="11"/>
        <v>0</v>
      </c>
      <c r="AB105" s="111"/>
      <c r="AC105" s="112">
        <f t="shared" si="12"/>
        <v>0</v>
      </c>
      <c r="AD105" s="111"/>
      <c r="AE105" s="112"/>
      <c r="AF105" s="111"/>
      <c r="AG105" s="112">
        <f t="shared" si="13"/>
        <v>0</v>
      </c>
      <c r="AH105" s="111"/>
      <c r="AI105" s="112">
        <f t="shared" si="14"/>
        <v>0</v>
      </c>
      <c r="AJ105" s="111"/>
      <c r="AK105" s="112">
        <f t="shared" si="15"/>
        <v>0</v>
      </c>
      <c r="AL105" s="111"/>
      <c r="AM105" s="112">
        <f t="shared" si="16"/>
        <v>0</v>
      </c>
      <c r="AN105" s="111"/>
      <c r="AO105" s="112"/>
      <c r="AP105" s="111"/>
      <c r="AQ105" s="112">
        <f t="shared" si="17"/>
        <v>0</v>
      </c>
      <c r="AR105" s="111"/>
      <c r="AS105" s="112"/>
      <c r="AT105" s="111"/>
      <c r="AU105" s="112">
        <f t="shared" si="18"/>
        <v>0</v>
      </c>
      <c r="AV105" s="111"/>
      <c r="AW105" s="112"/>
      <c r="AX105" s="111"/>
      <c r="AY105" s="112">
        <f t="shared" si="19"/>
        <v>0</v>
      </c>
      <c r="AZ105" s="111"/>
      <c r="BA105" s="112">
        <f t="shared" si="20"/>
        <v>0</v>
      </c>
      <c r="BB105" s="111"/>
      <c r="BC105" s="112">
        <f t="shared" si="21"/>
        <v>0</v>
      </c>
      <c r="BD105" s="111"/>
      <c r="BE105" s="112"/>
      <c r="BF105" s="111"/>
      <c r="BG105" s="112"/>
      <c r="BH105" s="111"/>
      <c r="BI105" s="112"/>
      <c r="BJ105" s="5">
        <f t="shared" si="22"/>
        <v>0</v>
      </c>
      <c r="BK105" s="105">
        <f t="shared" si="23"/>
        <v>0</v>
      </c>
      <c r="BL105" s="10">
        <f t="shared" si="24"/>
        <v>2</v>
      </c>
      <c r="BM105" s="5">
        <f t="shared" si="25"/>
        <v>0</v>
      </c>
      <c r="BN105" s="182" t="str">
        <f t="shared" si="26"/>
        <v/>
      </c>
      <c r="BO105" s="182" t="str">
        <f t="shared" si="27"/>
        <v/>
      </c>
      <c r="BP105" s="183"/>
      <c r="BQ105" s="150">
        <f t="shared" si="28"/>
        <v>0</v>
      </c>
      <c r="BR105" s="61">
        <f t="shared" si="29"/>
        <v>0</v>
      </c>
      <c r="BS105" s="131">
        <f t="shared" si="30"/>
        <v>0</v>
      </c>
      <c r="BT105" s="61">
        <f t="shared" si="31"/>
        <v>0</v>
      </c>
      <c r="BU105" s="131">
        <f t="shared" si="32"/>
        <v>0</v>
      </c>
      <c r="BV105" s="61">
        <f t="shared" si="33"/>
        <v>0</v>
      </c>
      <c r="BW105" s="131">
        <f t="shared" si="34"/>
        <v>0</v>
      </c>
      <c r="BX105" s="151">
        <f t="shared" si="35"/>
        <v>0</v>
      </c>
      <c r="BY105" s="83"/>
      <c r="BZ105" s="55"/>
      <c r="CA105" s="55"/>
      <c r="CB105" s="55"/>
      <c r="CC105" s="55"/>
      <c r="CD105" s="12"/>
    </row>
    <row r="106" spans="1:102" ht="12.75" customHeight="1" x14ac:dyDescent="0.2">
      <c r="A106" s="3"/>
      <c r="B106" s="5">
        <f t="shared" si="36"/>
        <v>40</v>
      </c>
      <c r="C106" s="220"/>
      <c r="D106" s="221"/>
      <c r="E106" s="13"/>
      <c r="F106" s="111"/>
      <c r="G106" s="112">
        <f t="shared" si="1"/>
        <v>0</v>
      </c>
      <c r="H106" s="111"/>
      <c r="I106" s="112">
        <f t="shared" si="2"/>
        <v>0</v>
      </c>
      <c r="J106" s="111"/>
      <c r="K106" s="112">
        <f t="shared" si="3"/>
        <v>0</v>
      </c>
      <c r="L106" s="111"/>
      <c r="M106" s="112">
        <f t="shared" si="4"/>
        <v>0</v>
      </c>
      <c r="N106" s="111"/>
      <c r="O106" s="112">
        <f t="shared" si="5"/>
        <v>0</v>
      </c>
      <c r="P106" s="111"/>
      <c r="Q106" s="112">
        <f t="shared" si="6"/>
        <v>0</v>
      </c>
      <c r="R106" s="111"/>
      <c r="S106" s="112">
        <f t="shared" si="7"/>
        <v>0</v>
      </c>
      <c r="T106" s="111"/>
      <c r="U106" s="112">
        <f t="shared" si="8"/>
        <v>0</v>
      </c>
      <c r="V106" s="111"/>
      <c r="W106" s="112">
        <f t="shared" si="9"/>
        <v>0</v>
      </c>
      <c r="X106" s="111"/>
      <c r="Y106" s="112">
        <f t="shared" si="10"/>
        <v>0</v>
      </c>
      <c r="Z106" s="111"/>
      <c r="AA106" s="112">
        <f t="shared" si="11"/>
        <v>0</v>
      </c>
      <c r="AB106" s="111"/>
      <c r="AC106" s="112">
        <f t="shared" si="12"/>
        <v>0</v>
      </c>
      <c r="AD106" s="111"/>
      <c r="AE106" s="112"/>
      <c r="AF106" s="111"/>
      <c r="AG106" s="112">
        <f t="shared" si="13"/>
        <v>0</v>
      </c>
      <c r="AH106" s="111"/>
      <c r="AI106" s="112">
        <f t="shared" si="14"/>
        <v>0</v>
      </c>
      <c r="AJ106" s="111"/>
      <c r="AK106" s="112">
        <f t="shared" si="15"/>
        <v>0</v>
      </c>
      <c r="AL106" s="111"/>
      <c r="AM106" s="112">
        <f t="shared" si="16"/>
        <v>0</v>
      </c>
      <c r="AN106" s="111"/>
      <c r="AO106" s="112"/>
      <c r="AP106" s="111"/>
      <c r="AQ106" s="112">
        <f t="shared" si="17"/>
        <v>0</v>
      </c>
      <c r="AR106" s="111"/>
      <c r="AS106" s="112"/>
      <c r="AT106" s="111"/>
      <c r="AU106" s="112">
        <f t="shared" si="18"/>
        <v>0</v>
      </c>
      <c r="AV106" s="111"/>
      <c r="AW106" s="112"/>
      <c r="AX106" s="111"/>
      <c r="AY106" s="112">
        <f t="shared" si="19"/>
        <v>0</v>
      </c>
      <c r="AZ106" s="111"/>
      <c r="BA106" s="112">
        <f t="shared" si="20"/>
        <v>0</v>
      </c>
      <c r="BB106" s="111"/>
      <c r="BC106" s="112">
        <f t="shared" si="21"/>
        <v>0</v>
      </c>
      <c r="BD106" s="111"/>
      <c r="BE106" s="112"/>
      <c r="BF106" s="111"/>
      <c r="BG106" s="112"/>
      <c r="BH106" s="111"/>
      <c r="BI106" s="112"/>
      <c r="BJ106" s="5">
        <f t="shared" si="22"/>
        <v>0</v>
      </c>
      <c r="BK106" s="105">
        <f t="shared" si="23"/>
        <v>0</v>
      </c>
      <c r="BL106" s="10">
        <f t="shared" si="24"/>
        <v>2</v>
      </c>
      <c r="BM106" s="5">
        <f t="shared" si="25"/>
        <v>0</v>
      </c>
      <c r="BN106" s="182" t="str">
        <f t="shared" si="26"/>
        <v/>
      </c>
      <c r="BO106" s="182" t="str">
        <f t="shared" si="27"/>
        <v/>
      </c>
      <c r="BP106" s="183"/>
      <c r="BQ106" s="150">
        <f t="shared" si="28"/>
        <v>0</v>
      </c>
      <c r="BR106" s="61">
        <f t="shared" si="29"/>
        <v>0</v>
      </c>
      <c r="BS106" s="131">
        <f t="shared" si="30"/>
        <v>0</v>
      </c>
      <c r="BT106" s="61">
        <f t="shared" si="31"/>
        <v>0</v>
      </c>
      <c r="BU106" s="131">
        <f t="shared" si="32"/>
        <v>0</v>
      </c>
      <c r="BV106" s="61">
        <f t="shared" si="33"/>
        <v>0</v>
      </c>
      <c r="BW106" s="131">
        <f t="shared" si="34"/>
        <v>0</v>
      </c>
      <c r="BX106" s="151">
        <f t="shared" si="35"/>
        <v>0</v>
      </c>
      <c r="BY106" s="83"/>
      <c r="BZ106" s="55"/>
      <c r="CA106" s="55"/>
      <c r="CB106" s="55"/>
      <c r="CC106" s="55"/>
      <c r="CD106" s="12"/>
    </row>
    <row r="107" spans="1:102" ht="12.75" customHeight="1" x14ac:dyDescent="0.2">
      <c r="A107" s="3"/>
      <c r="B107" s="5">
        <f t="shared" si="36"/>
        <v>41</v>
      </c>
      <c r="C107" s="220"/>
      <c r="D107" s="221"/>
      <c r="E107" s="13"/>
      <c r="F107" s="111"/>
      <c r="G107" s="112">
        <f t="shared" si="1"/>
        <v>0</v>
      </c>
      <c r="H107" s="111"/>
      <c r="I107" s="112">
        <f t="shared" si="2"/>
        <v>0</v>
      </c>
      <c r="J107" s="111"/>
      <c r="K107" s="112">
        <f t="shared" si="3"/>
        <v>0</v>
      </c>
      <c r="L107" s="111"/>
      <c r="M107" s="112">
        <f t="shared" si="4"/>
        <v>0</v>
      </c>
      <c r="N107" s="111"/>
      <c r="O107" s="112">
        <f t="shared" si="5"/>
        <v>0</v>
      </c>
      <c r="P107" s="111"/>
      <c r="Q107" s="112">
        <f t="shared" si="6"/>
        <v>0</v>
      </c>
      <c r="R107" s="111"/>
      <c r="S107" s="112">
        <f t="shared" si="7"/>
        <v>0</v>
      </c>
      <c r="T107" s="111"/>
      <c r="U107" s="112">
        <f t="shared" si="8"/>
        <v>0</v>
      </c>
      <c r="V107" s="111"/>
      <c r="W107" s="112">
        <f t="shared" si="9"/>
        <v>0</v>
      </c>
      <c r="X107" s="111"/>
      <c r="Y107" s="112">
        <f t="shared" si="10"/>
        <v>0</v>
      </c>
      <c r="Z107" s="111"/>
      <c r="AA107" s="112">
        <f t="shared" si="11"/>
        <v>0</v>
      </c>
      <c r="AB107" s="111"/>
      <c r="AC107" s="112">
        <f t="shared" si="12"/>
        <v>0</v>
      </c>
      <c r="AD107" s="111"/>
      <c r="AE107" s="112"/>
      <c r="AF107" s="111"/>
      <c r="AG107" s="112">
        <f t="shared" si="13"/>
        <v>0</v>
      </c>
      <c r="AH107" s="111"/>
      <c r="AI107" s="112">
        <f t="shared" si="14"/>
        <v>0</v>
      </c>
      <c r="AJ107" s="111"/>
      <c r="AK107" s="112">
        <f t="shared" si="15"/>
        <v>0</v>
      </c>
      <c r="AL107" s="111"/>
      <c r="AM107" s="112">
        <f t="shared" si="16"/>
        <v>0</v>
      </c>
      <c r="AN107" s="111"/>
      <c r="AO107" s="112"/>
      <c r="AP107" s="111"/>
      <c r="AQ107" s="112">
        <f t="shared" si="17"/>
        <v>0</v>
      </c>
      <c r="AR107" s="111"/>
      <c r="AS107" s="112"/>
      <c r="AT107" s="111"/>
      <c r="AU107" s="112">
        <f t="shared" si="18"/>
        <v>0</v>
      </c>
      <c r="AV107" s="111"/>
      <c r="AW107" s="112"/>
      <c r="AX107" s="111"/>
      <c r="AY107" s="112">
        <f t="shared" si="19"/>
        <v>0</v>
      </c>
      <c r="AZ107" s="111"/>
      <c r="BA107" s="112">
        <f t="shared" si="20"/>
        <v>0</v>
      </c>
      <c r="BB107" s="111"/>
      <c r="BC107" s="112">
        <f t="shared" si="21"/>
        <v>0</v>
      </c>
      <c r="BD107" s="111"/>
      <c r="BE107" s="112"/>
      <c r="BF107" s="111"/>
      <c r="BG107" s="112"/>
      <c r="BH107" s="111"/>
      <c r="BI107" s="112"/>
      <c r="BJ107" s="5">
        <f t="shared" si="22"/>
        <v>0</v>
      </c>
      <c r="BK107" s="105">
        <f t="shared" si="23"/>
        <v>0</v>
      </c>
      <c r="BL107" s="10">
        <f t="shared" si="24"/>
        <v>2</v>
      </c>
      <c r="BM107" s="5">
        <f t="shared" si="25"/>
        <v>0</v>
      </c>
      <c r="BN107" s="182" t="str">
        <f t="shared" si="26"/>
        <v/>
      </c>
      <c r="BO107" s="182" t="str">
        <f t="shared" si="27"/>
        <v/>
      </c>
      <c r="BP107" s="183"/>
      <c r="BQ107" s="150">
        <f t="shared" si="28"/>
        <v>0</v>
      </c>
      <c r="BR107" s="61">
        <f t="shared" si="29"/>
        <v>0</v>
      </c>
      <c r="BS107" s="131">
        <f t="shared" si="30"/>
        <v>0</v>
      </c>
      <c r="BT107" s="61">
        <f t="shared" si="31"/>
        <v>0</v>
      </c>
      <c r="BU107" s="131">
        <f t="shared" si="32"/>
        <v>0</v>
      </c>
      <c r="BV107" s="61">
        <f t="shared" si="33"/>
        <v>0</v>
      </c>
      <c r="BW107" s="131">
        <f t="shared" si="34"/>
        <v>0</v>
      </c>
      <c r="BX107" s="151">
        <f t="shared" si="35"/>
        <v>0</v>
      </c>
      <c r="BY107" s="83"/>
      <c r="BZ107" s="55"/>
      <c r="CA107" s="55"/>
      <c r="CB107" s="55"/>
      <c r="CC107" s="55"/>
      <c r="CD107" s="12"/>
    </row>
    <row r="108" spans="1:102" ht="12.75" customHeight="1" x14ac:dyDescent="0.2">
      <c r="A108" s="3"/>
      <c r="B108" s="5">
        <f t="shared" si="36"/>
        <v>42</v>
      </c>
      <c r="C108" s="220"/>
      <c r="D108" s="221"/>
      <c r="E108" s="13"/>
      <c r="F108" s="111"/>
      <c r="G108" s="112">
        <f t="shared" si="1"/>
        <v>0</v>
      </c>
      <c r="H108" s="111"/>
      <c r="I108" s="112">
        <f t="shared" si="2"/>
        <v>0</v>
      </c>
      <c r="J108" s="111"/>
      <c r="K108" s="112">
        <f t="shared" si="3"/>
        <v>0</v>
      </c>
      <c r="L108" s="111"/>
      <c r="M108" s="112">
        <f t="shared" si="4"/>
        <v>0</v>
      </c>
      <c r="N108" s="111"/>
      <c r="O108" s="112">
        <f t="shared" si="5"/>
        <v>0</v>
      </c>
      <c r="P108" s="111"/>
      <c r="Q108" s="112">
        <f t="shared" si="6"/>
        <v>0</v>
      </c>
      <c r="R108" s="111"/>
      <c r="S108" s="112">
        <f t="shared" si="7"/>
        <v>0</v>
      </c>
      <c r="T108" s="111"/>
      <c r="U108" s="112">
        <f t="shared" si="8"/>
        <v>0</v>
      </c>
      <c r="V108" s="111"/>
      <c r="W108" s="112">
        <f t="shared" si="9"/>
        <v>0</v>
      </c>
      <c r="X108" s="111"/>
      <c r="Y108" s="112">
        <f t="shared" si="10"/>
        <v>0</v>
      </c>
      <c r="Z108" s="111"/>
      <c r="AA108" s="112">
        <f t="shared" si="11"/>
        <v>0</v>
      </c>
      <c r="AB108" s="111"/>
      <c r="AC108" s="112">
        <f t="shared" si="12"/>
        <v>0</v>
      </c>
      <c r="AD108" s="111"/>
      <c r="AE108" s="112"/>
      <c r="AF108" s="111"/>
      <c r="AG108" s="112">
        <f t="shared" si="13"/>
        <v>0</v>
      </c>
      <c r="AH108" s="111"/>
      <c r="AI108" s="112">
        <f t="shared" si="14"/>
        <v>0</v>
      </c>
      <c r="AJ108" s="111"/>
      <c r="AK108" s="112">
        <f t="shared" si="15"/>
        <v>0</v>
      </c>
      <c r="AL108" s="111"/>
      <c r="AM108" s="112">
        <f t="shared" si="16"/>
        <v>0</v>
      </c>
      <c r="AN108" s="111"/>
      <c r="AO108" s="112"/>
      <c r="AP108" s="111"/>
      <c r="AQ108" s="112">
        <f t="shared" si="17"/>
        <v>0</v>
      </c>
      <c r="AR108" s="111"/>
      <c r="AS108" s="112"/>
      <c r="AT108" s="111"/>
      <c r="AU108" s="112">
        <f t="shared" si="18"/>
        <v>0</v>
      </c>
      <c r="AV108" s="111"/>
      <c r="AW108" s="112"/>
      <c r="AX108" s="111"/>
      <c r="AY108" s="112">
        <f t="shared" si="19"/>
        <v>0</v>
      </c>
      <c r="AZ108" s="111"/>
      <c r="BA108" s="112">
        <f t="shared" si="20"/>
        <v>0</v>
      </c>
      <c r="BB108" s="111"/>
      <c r="BC108" s="112">
        <f t="shared" si="21"/>
        <v>0</v>
      </c>
      <c r="BD108" s="111"/>
      <c r="BE108" s="112"/>
      <c r="BF108" s="111"/>
      <c r="BG108" s="112"/>
      <c r="BH108" s="111"/>
      <c r="BI108" s="112"/>
      <c r="BJ108" s="5">
        <f t="shared" si="22"/>
        <v>0</v>
      </c>
      <c r="BK108" s="105">
        <f t="shared" si="23"/>
        <v>0</v>
      </c>
      <c r="BL108" s="10">
        <f t="shared" si="24"/>
        <v>2</v>
      </c>
      <c r="BM108" s="5">
        <f t="shared" si="25"/>
        <v>0</v>
      </c>
      <c r="BN108" s="182" t="str">
        <f t="shared" si="26"/>
        <v/>
      </c>
      <c r="BO108" s="182" t="str">
        <f t="shared" si="27"/>
        <v/>
      </c>
      <c r="BP108" s="183"/>
      <c r="BQ108" s="150">
        <f t="shared" si="28"/>
        <v>0</v>
      </c>
      <c r="BR108" s="61">
        <f t="shared" si="29"/>
        <v>0</v>
      </c>
      <c r="BS108" s="131">
        <f t="shared" si="30"/>
        <v>0</v>
      </c>
      <c r="BT108" s="61">
        <f t="shared" si="31"/>
        <v>0</v>
      </c>
      <c r="BU108" s="131">
        <f t="shared" si="32"/>
        <v>0</v>
      </c>
      <c r="BV108" s="61">
        <f t="shared" si="33"/>
        <v>0</v>
      </c>
      <c r="BW108" s="131">
        <f t="shared" si="34"/>
        <v>0</v>
      </c>
      <c r="BX108" s="151">
        <f t="shared" si="35"/>
        <v>0</v>
      </c>
      <c r="BY108" s="83"/>
      <c r="BZ108" s="55"/>
      <c r="CA108" s="55"/>
      <c r="CB108" s="55"/>
      <c r="CC108" s="55"/>
      <c r="CD108" s="12"/>
    </row>
    <row r="109" spans="1:102" ht="12.75" customHeight="1" x14ac:dyDescent="0.2">
      <c r="A109" s="3"/>
      <c r="B109" s="5">
        <f t="shared" si="36"/>
        <v>43</v>
      </c>
      <c r="C109" s="220"/>
      <c r="D109" s="221"/>
      <c r="E109" s="13"/>
      <c r="F109" s="111"/>
      <c r="G109" s="112">
        <f t="shared" si="1"/>
        <v>0</v>
      </c>
      <c r="H109" s="111"/>
      <c r="I109" s="112">
        <f t="shared" si="2"/>
        <v>0</v>
      </c>
      <c r="J109" s="111"/>
      <c r="K109" s="112">
        <f t="shared" si="3"/>
        <v>0</v>
      </c>
      <c r="L109" s="111"/>
      <c r="M109" s="112">
        <f t="shared" si="4"/>
        <v>0</v>
      </c>
      <c r="N109" s="111"/>
      <c r="O109" s="112">
        <f t="shared" si="5"/>
        <v>0</v>
      </c>
      <c r="P109" s="111"/>
      <c r="Q109" s="112">
        <f t="shared" si="6"/>
        <v>0</v>
      </c>
      <c r="R109" s="111"/>
      <c r="S109" s="112">
        <f t="shared" si="7"/>
        <v>0</v>
      </c>
      <c r="T109" s="111"/>
      <c r="U109" s="112">
        <f t="shared" si="8"/>
        <v>0</v>
      </c>
      <c r="V109" s="111"/>
      <c r="W109" s="112">
        <f t="shared" si="9"/>
        <v>0</v>
      </c>
      <c r="X109" s="111"/>
      <c r="Y109" s="112">
        <f t="shared" si="10"/>
        <v>0</v>
      </c>
      <c r="Z109" s="111"/>
      <c r="AA109" s="112">
        <f t="shared" si="11"/>
        <v>0</v>
      </c>
      <c r="AB109" s="111"/>
      <c r="AC109" s="112">
        <f t="shared" si="12"/>
        <v>0</v>
      </c>
      <c r="AD109" s="111"/>
      <c r="AE109" s="112"/>
      <c r="AF109" s="111"/>
      <c r="AG109" s="112">
        <f t="shared" si="13"/>
        <v>0</v>
      </c>
      <c r="AH109" s="111"/>
      <c r="AI109" s="112">
        <f t="shared" si="14"/>
        <v>0</v>
      </c>
      <c r="AJ109" s="111"/>
      <c r="AK109" s="112">
        <f t="shared" si="15"/>
        <v>0</v>
      </c>
      <c r="AL109" s="111"/>
      <c r="AM109" s="112">
        <f t="shared" si="16"/>
        <v>0</v>
      </c>
      <c r="AN109" s="111"/>
      <c r="AO109" s="112"/>
      <c r="AP109" s="111"/>
      <c r="AQ109" s="112">
        <f t="shared" si="17"/>
        <v>0</v>
      </c>
      <c r="AR109" s="111"/>
      <c r="AS109" s="112"/>
      <c r="AT109" s="111"/>
      <c r="AU109" s="112">
        <f t="shared" si="18"/>
        <v>0</v>
      </c>
      <c r="AV109" s="111"/>
      <c r="AW109" s="112"/>
      <c r="AX109" s="111"/>
      <c r="AY109" s="112">
        <f t="shared" si="19"/>
        <v>0</v>
      </c>
      <c r="AZ109" s="111"/>
      <c r="BA109" s="112">
        <f t="shared" si="20"/>
        <v>0</v>
      </c>
      <c r="BB109" s="111"/>
      <c r="BC109" s="112">
        <f t="shared" si="21"/>
        <v>0</v>
      </c>
      <c r="BD109" s="111"/>
      <c r="BE109" s="112"/>
      <c r="BF109" s="111"/>
      <c r="BG109" s="112"/>
      <c r="BH109" s="111"/>
      <c r="BI109" s="112"/>
      <c r="BJ109" s="5">
        <f t="shared" si="22"/>
        <v>0</v>
      </c>
      <c r="BK109" s="105">
        <f t="shared" si="23"/>
        <v>0</v>
      </c>
      <c r="BL109" s="10">
        <f t="shared" si="24"/>
        <v>2</v>
      </c>
      <c r="BM109" s="5">
        <f t="shared" si="25"/>
        <v>0</v>
      </c>
      <c r="BN109" s="182" t="str">
        <f t="shared" si="26"/>
        <v/>
      </c>
      <c r="BO109" s="182" t="str">
        <f t="shared" si="27"/>
        <v/>
      </c>
      <c r="BP109" s="183"/>
      <c r="BQ109" s="150">
        <f t="shared" si="28"/>
        <v>0</v>
      </c>
      <c r="BR109" s="61">
        <f t="shared" si="29"/>
        <v>0</v>
      </c>
      <c r="BS109" s="131">
        <f t="shared" si="30"/>
        <v>0</v>
      </c>
      <c r="BT109" s="61">
        <f t="shared" si="31"/>
        <v>0</v>
      </c>
      <c r="BU109" s="131">
        <f t="shared" si="32"/>
        <v>0</v>
      </c>
      <c r="BV109" s="61">
        <f t="shared" si="33"/>
        <v>0</v>
      </c>
      <c r="BW109" s="131">
        <f t="shared" si="34"/>
        <v>0</v>
      </c>
      <c r="BX109" s="151">
        <f t="shared" si="35"/>
        <v>0</v>
      </c>
      <c r="BY109" s="83"/>
      <c r="BZ109" s="55"/>
      <c r="CA109" s="55"/>
      <c r="CB109" s="55"/>
      <c r="CC109" s="55"/>
      <c r="CD109" s="12"/>
    </row>
    <row r="110" spans="1:102" ht="12.75" customHeight="1" x14ac:dyDescent="0.2">
      <c r="A110" s="3"/>
      <c r="B110" s="5">
        <f>B109+1</f>
        <v>44</v>
      </c>
      <c r="C110" s="220"/>
      <c r="D110" s="221"/>
      <c r="E110" s="13"/>
      <c r="F110" s="111"/>
      <c r="G110" s="112">
        <f t="shared" si="1"/>
        <v>0</v>
      </c>
      <c r="H110" s="111"/>
      <c r="I110" s="112">
        <f t="shared" si="2"/>
        <v>0</v>
      </c>
      <c r="J110" s="111"/>
      <c r="K110" s="112">
        <f t="shared" si="3"/>
        <v>0</v>
      </c>
      <c r="L110" s="111"/>
      <c r="M110" s="112">
        <f t="shared" si="4"/>
        <v>0</v>
      </c>
      <c r="N110" s="111"/>
      <c r="O110" s="112">
        <f t="shared" si="5"/>
        <v>0</v>
      </c>
      <c r="P110" s="111"/>
      <c r="Q110" s="112">
        <f t="shared" si="6"/>
        <v>0</v>
      </c>
      <c r="R110" s="111"/>
      <c r="S110" s="112">
        <f t="shared" si="7"/>
        <v>0</v>
      </c>
      <c r="T110" s="111"/>
      <c r="U110" s="112">
        <f t="shared" si="8"/>
        <v>0</v>
      </c>
      <c r="V110" s="111"/>
      <c r="W110" s="112">
        <f t="shared" si="9"/>
        <v>0</v>
      </c>
      <c r="X110" s="111"/>
      <c r="Y110" s="112">
        <f t="shared" si="10"/>
        <v>0</v>
      </c>
      <c r="Z110" s="111"/>
      <c r="AA110" s="112">
        <f t="shared" si="11"/>
        <v>0</v>
      </c>
      <c r="AB110" s="111"/>
      <c r="AC110" s="112">
        <f t="shared" si="12"/>
        <v>0</v>
      </c>
      <c r="AD110" s="111"/>
      <c r="AE110" s="112"/>
      <c r="AF110" s="111"/>
      <c r="AG110" s="112">
        <f t="shared" si="13"/>
        <v>0</v>
      </c>
      <c r="AH110" s="111"/>
      <c r="AI110" s="112">
        <f t="shared" si="14"/>
        <v>0</v>
      </c>
      <c r="AJ110" s="111"/>
      <c r="AK110" s="112">
        <f t="shared" si="15"/>
        <v>0</v>
      </c>
      <c r="AL110" s="111"/>
      <c r="AM110" s="112">
        <f t="shared" si="16"/>
        <v>0</v>
      </c>
      <c r="AN110" s="111"/>
      <c r="AO110" s="112"/>
      <c r="AP110" s="111"/>
      <c r="AQ110" s="112">
        <f t="shared" si="17"/>
        <v>0</v>
      </c>
      <c r="AR110" s="111"/>
      <c r="AS110" s="112"/>
      <c r="AT110" s="111"/>
      <c r="AU110" s="112">
        <f t="shared" si="18"/>
        <v>0</v>
      </c>
      <c r="AV110" s="111"/>
      <c r="AW110" s="112"/>
      <c r="AX110" s="111"/>
      <c r="AY110" s="112">
        <f t="shared" si="19"/>
        <v>0</v>
      </c>
      <c r="AZ110" s="111"/>
      <c r="BA110" s="112">
        <f t="shared" si="20"/>
        <v>0</v>
      </c>
      <c r="BB110" s="111"/>
      <c r="BC110" s="112">
        <f t="shared" si="21"/>
        <v>0</v>
      </c>
      <c r="BD110" s="111"/>
      <c r="BE110" s="112"/>
      <c r="BF110" s="111"/>
      <c r="BG110" s="112"/>
      <c r="BH110" s="111"/>
      <c r="BI110" s="112"/>
      <c r="BJ110" s="5">
        <f t="shared" si="22"/>
        <v>0</v>
      </c>
      <c r="BK110" s="105">
        <f t="shared" si="23"/>
        <v>0</v>
      </c>
      <c r="BL110" s="10">
        <f t="shared" si="24"/>
        <v>2</v>
      </c>
      <c r="BM110" s="5">
        <f t="shared" si="25"/>
        <v>0</v>
      </c>
      <c r="BN110" s="182" t="str">
        <f t="shared" si="26"/>
        <v/>
      </c>
      <c r="BO110" s="182" t="str">
        <f t="shared" si="27"/>
        <v/>
      </c>
      <c r="BP110" s="183"/>
      <c r="BQ110" s="150">
        <f t="shared" si="28"/>
        <v>0</v>
      </c>
      <c r="BR110" s="61">
        <f t="shared" si="29"/>
        <v>0</v>
      </c>
      <c r="BS110" s="131">
        <f t="shared" si="30"/>
        <v>0</v>
      </c>
      <c r="BT110" s="61">
        <f t="shared" si="31"/>
        <v>0</v>
      </c>
      <c r="BU110" s="131">
        <f t="shared" si="32"/>
        <v>0</v>
      </c>
      <c r="BV110" s="61">
        <f t="shared" si="33"/>
        <v>0</v>
      </c>
      <c r="BW110" s="131">
        <f t="shared" si="34"/>
        <v>0</v>
      </c>
      <c r="BX110" s="151">
        <f t="shared" si="35"/>
        <v>0</v>
      </c>
      <c r="BY110" s="83"/>
      <c r="BZ110" s="55"/>
      <c r="CA110" s="55"/>
      <c r="CB110" s="55"/>
      <c r="CC110" s="55"/>
      <c r="CD110" s="12"/>
    </row>
    <row r="111" spans="1:102" ht="12.75" customHeight="1" x14ac:dyDescent="0.2">
      <c r="A111" s="3"/>
      <c r="B111" s="5">
        <f t="shared" si="36"/>
        <v>45</v>
      </c>
      <c r="C111" s="220"/>
      <c r="D111" s="221"/>
      <c r="E111" s="13"/>
      <c r="F111" s="111"/>
      <c r="G111" s="112">
        <f t="shared" si="1"/>
        <v>0</v>
      </c>
      <c r="H111" s="111"/>
      <c r="I111" s="112">
        <f t="shared" si="2"/>
        <v>0</v>
      </c>
      <c r="J111" s="111"/>
      <c r="K111" s="112">
        <f t="shared" si="3"/>
        <v>0</v>
      </c>
      <c r="L111" s="111"/>
      <c r="M111" s="112">
        <f t="shared" si="4"/>
        <v>0</v>
      </c>
      <c r="N111" s="111"/>
      <c r="O111" s="112">
        <f t="shared" si="5"/>
        <v>0</v>
      </c>
      <c r="P111" s="111"/>
      <c r="Q111" s="112">
        <f t="shared" si="6"/>
        <v>0</v>
      </c>
      <c r="R111" s="111"/>
      <c r="S111" s="112">
        <f t="shared" si="7"/>
        <v>0</v>
      </c>
      <c r="T111" s="111"/>
      <c r="U111" s="112">
        <f t="shared" si="8"/>
        <v>0</v>
      </c>
      <c r="V111" s="111"/>
      <c r="W111" s="112">
        <f t="shared" si="9"/>
        <v>0</v>
      </c>
      <c r="X111" s="111"/>
      <c r="Y111" s="112">
        <f t="shared" si="10"/>
        <v>0</v>
      </c>
      <c r="Z111" s="111"/>
      <c r="AA111" s="112">
        <f t="shared" si="11"/>
        <v>0</v>
      </c>
      <c r="AB111" s="111"/>
      <c r="AC111" s="112">
        <f t="shared" si="12"/>
        <v>0</v>
      </c>
      <c r="AD111" s="111"/>
      <c r="AE111" s="112"/>
      <c r="AF111" s="111"/>
      <c r="AG111" s="112">
        <f t="shared" si="13"/>
        <v>0</v>
      </c>
      <c r="AH111" s="111"/>
      <c r="AI111" s="112">
        <f t="shared" si="14"/>
        <v>0</v>
      </c>
      <c r="AJ111" s="111"/>
      <c r="AK111" s="112">
        <f t="shared" si="15"/>
        <v>0</v>
      </c>
      <c r="AL111" s="111"/>
      <c r="AM111" s="112">
        <f t="shared" si="16"/>
        <v>0</v>
      </c>
      <c r="AN111" s="111"/>
      <c r="AO111" s="112"/>
      <c r="AP111" s="111"/>
      <c r="AQ111" s="112">
        <f t="shared" si="17"/>
        <v>0</v>
      </c>
      <c r="AR111" s="111"/>
      <c r="AS111" s="112"/>
      <c r="AT111" s="111"/>
      <c r="AU111" s="112">
        <f t="shared" si="18"/>
        <v>0</v>
      </c>
      <c r="AV111" s="111"/>
      <c r="AW111" s="112"/>
      <c r="AX111" s="111"/>
      <c r="AY111" s="112">
        <f t="shared" si="19"/>
        <v>0</v>
      </c>
      <c r="AZ111" s="111"/>
      <c r="BA111" s="112">
        <f t="shared" si="20"/>
        <v>0</v>
      </c>
      <c r="BB111" s="111"/>
      <c r="BC111" s="112">
        <f t="shared" si="21"/>
        <v>0</v>
      </c>
      <c r="BD111" s="111"/>
      <c r="BE111" s="112"/>
      <c r="BF111" s="111"/>
      <c r="BG111" s="112"/>
      <c r="BH111" s="111"/>
      <c r="BI111" s="112"/>
      <c r="BJ111" s="5">
        <f t="shared" si="22"/>
        <v>0</v>
      </c>
      <c r="BK111" s="105">
        <f t="shared" si="23"/>
        <v>0</v>
      </c>
      <c r="BL111" s="10">
        <f t="shared" si="24"/>
        <v>2</v>
      </c>
      <c r="BM111" s="5">
        <f t="shared" si="25"/>
        <v>0</v>
      </c>
      <c r="BN111" s="182" t="str">
        <f t="shared" si="26"/>
        <v/>
      </c>
      <c r="BO111" s="182" t="str">
        <f t="shared" si="27"/>
        <v/>
      </c>
      <c r="BP111" s="183"/>
      <c r="BQ111" s="150">
        <f t="shared" si="28"/>
        <v>0</v>
      </c>
      <c r="BR111" s="61">
        <f t="shared" si="29"/>
        <v>0</v>
      </c>
      <c r="BS111" s="131">
        <f t="shared" si="30"/>
        <v>0</v>
      </c>
      <c r="BT111" s="61">
        <f t="shared" si="31"/>
        <v>0</v>
      </c>
      <c r="BU111" s="131">
        <f t="shared" si="32"/>
        <v>0</v>
      </c>
      <c r="BV111" s="61">
        <f t="shared" si="33"/>
        <v>0</v>
      </c>
      <c r="BW111" s="131">
        <f t="shared" si="34"/>
        <v>0</v>
      </c>
      <c r="BX111" s="151">
        <f t="shared" si="35"/>
        <v>0</v>
      </c>
      <c r="BY111" s="83"/>
      <c r="BZ111" s="55"/>
      <c r="CA111" s="55"/>
      <c r="CB111" s="55"/>
      <c r="CC111" s="55"/>
      <c r="CD111" s="12"/>
    </row>
    <row r="112" spans="1:102" ht="12.75" customHeight="1" x14ac:dyDescent="0.2">
      <c r="A112" s="3"/>
      <c r="B112" s="5">
        <f t="shared" si="36"/>
        <v>46</v>
      </c>
      <c r="C112" s="220"/>
      <c r="D112" s="221"/>
      <c r="E112" s="13"/>
      <c r="F112" s="111"/>
      <c r="G112" s="112">
        <f t="shared" si="1"/>
        <v>0</v>
      </c>
      <c r="H112" s="111"/>
      <c r="I112" s="112">
        <f t="shared" si="2"/>
        <v>0</v>
      </c>
      <c r="J112" s="111"/>
      <c r="K112" s="112">
        <f t="shared" si="3"/>
        <v>0</v>
      </c>
      <c r="L112" s="111"/>
      <c r="M112" s="112">
        <f t="shared" si="4"/>
        <v>0</v>
      </c>
      <c r="N112" s="111"/>
      <c r="O112" s="112">
        <f t="shared" si="5"/>
        <v>0</v>
      </c>
      <c r="P112" s="111"/>
      <c r="Q112" s="112">
        <f t="shared" si="6"/>
        <v>0</v>
      </c>
      <c r="R112" s="111"/>
      <c r="S112" s="112">
        <f t="shared" si="7"/>
        <v>0</v>
      </c>
      <c r="T112" s="111"/>
      <c r="U112" s="112">
        <f t="shared" si="8"/>
        <v>0</v>
      </c>
      <c r="V112" s="111"/>
      <c r="W112" s="112">
        <f t="shared" si="9"/>
        <v>0</v>
      </c>
      <c r="X112" s="111"/>
      <c r="Y112" s="112">
        <f t="shared" si="10"/>
        <v>0</v>
      </c>
      <c r="Z112" s="111"/>
      <c r="AA112" s="112">
        <f t="shared" si="11"/>
        <v>0</v>
      </c>
      <c r="AB112" s="111"/>
      <c r="AC112" s="112">
        <f t="shared" si="12"/>
        <v>0</v>
      </c>
      <c r="AD112" s="111"/>
      <c r="AE112" s="112"/>
      <c r="AF112" s="111"/>
      <c r="AG112" s="112">
        <f t="shared" si="13"/>
        <v>0</v>
      </c>
      <c r="AH112" s="111"/>
      <c r="AI112" s="112">
        <f t="shared" si="14"/>
        <v>0</v>
      </c>
      <c r="AJ112" s="111"/>
      <c r="AK112" s="112">
        <f t="shared" si="15"/>
        <v>0</v>
      </c>
      <c r="AL112" s="111"/>
      <c r="AM112" s="112">
        <f t="shared" si="16"/>
        <v>0</v>
      </c>
      <c r="AN112" s="111"/>
      <c r="AO112" s="112"/>
      <c r="AP112" s="111"/>
      <c r="AQ112" s="112">
        <f t="shared" si="17"/>
        <v>0</v>
      </c>
      <c r="AR112" s="111"/>
      <c r="AS112" s="112"/>
      <c r="AT112" s="111"/>
      <c r="AU112" s="112">
        <f t="shared" si="18"/>
        <v>0</v>
      </c>
      <c r="AV112" s="111"/>
      <c r="AW112" s="112"/>
      <c r="AX112" s="111"/>
      <c r="AY112" s="112">
        <f t="shared" si="19"/>
        <v>0</v>
      </c>
      <c r="AZ112" s="111"/>
      <c r="BA112" s="112">
        <f t="shared" si="20"/>
        <v>0</v>
      </c>
      <c r="BB112" s="111"/>
      <c r="BC112" s="112">
        <f t="shared" si="21"/>
        <v>0</v>
      </c>
      <c r="BD112" s="111"/>
      <c r="BE112" s="112"/>
      <c r="BF112" s="111"/>
      <c r="BG112" s="112"/>
      <c r="BH112" s="111"/>
      <c r="BI112" s="112"/>
      <c r="BJ112" s="5">
        <f t="shared" si="22"/>
        <v>0</v>
      </c>
      <c r="BK112" s="105">
        <f t="shared" si="23"/>
        <v>0</v>
      </c>
      <c r="BL112" s="10">
        <f t="shared" si="24"/>
        <v>2</v>
      </c>
      <c r="BM112" s="5">
        <f t="shared" si="25"/>
        <v>0</v>
      </c>
      <c r="BN112" s="182" t="str">
        <f t="shared" si="26"/>
        <v/>
      </c>
      <c r="BO112" s="182" t="str">
        <f t="shared" si="27"/>
        <v/>
      </c>
      <c r="BP112" s="183"/>
      <c r="BQ112" s="150">
        <f t="shared" si="28"/>
        <v>0</v>
      </c>
      <c r="BR112" s="61">
        <f t="shared" si="29"/>
        <v>0</v>
      </c>
      <c r="BS112" s="131">
        <f t="shared" si="30"/>
        <v>0</v>
      </c>
      <c r="BT112" s="61">
        <f t="shared" si="31"/>
        <v>0</v>
      </c>
      <c r="BU112" s="131">
        <f t="shared" si="32"/>
        <v>0</v>
      </c>
      <c r="BV112" s="61">
        <f t="shared" si="33"/>
        <v>0</v>
      </c>
      <c r="BW112" s="131">
        <f t="shared" si="34"/>
        <v>0</v>
      </c>
      <c r="BX112" s="151">
        <f t="shared" si="35"/>
        <v>0</v>
      </c>
      <c r="BY112" s="83"/>
      <c r="BZ112" s="55"/>
      <c r="CA112" s="55"/>
      <c r="CB112" s="55"/>
      <c r="CC112" s="55"/>
      <c r="CD112" s="12"/>
    </row>
    <row r="113" spans="1:89" ht="12.75" customHeight="1" thickBot="1" x14ac:dyDescent="0.25">
      <c r="A113" s="3"/>
      <c r="B113" s="5">
        <v>47</v>
      </c>
      <c r="C113" s="220"/>
      <c r="D113" s="221"/>
      <c r="E113" s="13"/>
      <c r="F113" s="111"/>
      <c r="G113" s="112">
        <f t="shared" si="1"/>
        <v>0</v>
      </c>
      <c r="H113" s="111"/>
      <c r="I113" s="112">
        <f t="shared" si="2"/>
        <v>0</v>
      </c>
      <c r="J113" s="111"/>
      <c r="K113" s="112">
        <f t="shared" si="3"/>
        <v>0</v>
      </c>
      <c r="L113" s="111"/>
      <c r="M113" s="112">
        <f t="shared" si="4"/>
        <v>0</v>
      </c>
      <c r="N113" s="111"/>
      <c r="O113" s="112">
        <f t="shared" si="5"/>
        <v>0</v>
      </c>
      <c r="P113" s="111"/>
      <c r="Q113" s="112">
        <f t="shared" si="6"/>
        <v>0</v>
      </c>
      <c r="R113" s="111"/>
      <c r="S113" s="112">
        <f t="shared" si="7"/>
        <v>0</v>
      </c>
      <c r="T113" s="111"/>
      <c r="U113" s="112">
        <f t="shared" si="8"/>
        <v>0</v>
      </c>
      <c r="V113" s="111"/>
      <c r="W113" s="112">
        <f t="shared" si="9"/>
        <v>0</v>
      </c>
      <c r="X113" s="111"/>
      <c r="Y113" s="112">
        <f t="shared" si="10"/>
        <v>0</v>
      </c>
      <c r="Z113" s="111"/>
      <c r="AA113" s="112">
        <f t="shared" si="11"/>
        <v>0</v>
      </c>
      <c r="AB113" s="111"/>
      <c r="AC113" s="112">
        <f t="shared" si="12"/>
        <v>0</v>
      </c>
      <c r="AD113" s="111"/>
      <c r="AE113" s="112"/>
      <c r="AF113" s="111"/>
      <c r="AG113" s="112">
        <f t="shared" si="13"/>
        <v>0</v>
      </c>
      <c r="AH113" s="111"/>
      <c r="AI113" s="112">
        <f t="shared" si="14"/>
        <v>0</v>
      </c>
      <c r="AJ113" s="111"/>
      <c r="AK113" s="112">
        <f t="shared" si="15"/>
        <v>0</v>
      </c>
      <c r="AL113" s="111"/>
      <c r="AM113" s="112">
        <f t="shared" si="16"/>
        <v>0</v>
      </c>
      <c r="AN113" s="111"/>
      <c r="AO113" s="112"/>
      <c r="AP113" s="111"/>
      <c r="AQ113" s="112">
        <f t="shared" si="17"/>
        <v>0</v>
      </c>
      <c r="AR113" s="111"/>
      <c r="AS113" s="112"/>
      <c r="AT113" s="111"/>
      <c r="AU113" s="112">
        <f t="shared" si="18"/>
        <v>0</v>
      </c>
      <c r="AV113" s="111"/>
      <c r="AW113" s="112"/>
      <c r="AX113" s="111"/>
      <c r="AY113" s="112">
        <f t="shared" si="19"/>
        <v>0</v>
      </c>
      <c r="AZ113" s="111"/>
      <c r="BA113" s="112">
        <f t="shared" si="20"/>
        <v>0</v>
      </c>
      <c r="BB113" s="111"/>
      <c r="BC113" s="112">
        <f t="shared" si="21"/>
        <v>0</v>
      </c>
      <c r="BD113" s="111"/>
      <c r="BE113" s="112"/>
      <c r="BF113" s="111"/>
      <c r="BG113" s="112"/>
      <c r="BH113" s="111"/>
      <c r="BI113" s="112"/>
      <c r="BJ113" s="5">
        <f t="shared" si="22"/>
        <v>0</v>
      </c>
      <c r="BK113" s="105">
        <f t="shared" si="23"/>
        <v>0</v>
      </c>
      <c r="BL113" s="10">
        <f t="shared" si="24"/>
        <v>2</v>
      </c>
      <c r="BM113" s="5">
        <f t="shared" si="25"/>
        <v>0</v>
      </c>
      <c r="BN113" s="182" t="str">
        <f t="shared" si="26"/>
        <v/>
      </c>
      <c r="BO113" s="182" t="str">
        <f t="shared" si="27"/>
        <v/>
      </c>
      <c r="BP113" s="183"/>
      <c r="BQ113" s="152">
        <f t="shared" si="28"/>
        <v>0</v>
      </c>
      <c r="BR113" s="153">
        <f t="shared" si="29"/>
        <v>0</v>
      </c>
      <c r="BS113" s="154">
        <f t="shared" si="30"/>
        <v>0</v>
      </c>
      <c r="BT113" s="153">
        <f t="shared" si="31"/>
        <v>0</v>
      </c>
      <c r="BU113" s="154">
        <f t="shared" si="32"/>
        <v>0</v>
      </c>
      <c r="BV113" s="153">
        <f t="shared" si="33"/>
        <v>0</v>
      </c>
      <c r="BW113" s="154">
        <f t="shared" si="34"/>
        <v>0</v>
      </c>
      <c r="BX113" s="155">
        <f t="shared" si="35"/>
        <v>0</v>
      </c>
      <c r="BY113" s="83"/>
      <c r="BZ113" s="55"/>
      <c r="CA113" s="55"/>
      <c r="CB113" s="55"/>
      <c r="CC113" s="55"/>
      <c r="CD113" s="12"/>
    </row>
    <row r="114" spans="1:89" ht="12.75" customHeight="1" thickBot="1" x14ac:dyDescent="0.25">
      <c r="B114" s="8"/>
      <c r="C114" s="222"/>
      <c r="D114" s="222"/>
      <c r="E114" s="17"/>
      <c r="F114" s="156">
        <v>1</v>
      </c>
      <c r="G114" s="157"/>
      <c r="H114" s="156">
        <f>F114+1</f>
        <v>2</v>
      </c>
      <c r="I114" s="156"/>
      <c r="J114" s="156">
        <f t="shared" ref="J114:BH114" si="37">H114+1</f>
        <v>3</v>
      </c>
      <c r="K114" s="156"/>
      <c r="L114" s="156">
        <f t="shared" si="37"/>
        <v>4</v>
      </c>
      <c r="M114" s="156"/>
      <c r="N114" s="156">
        <f t="shared" si="37"/>
        <v>5</v>
      </c>
      <c r="O114" s="156"/>
      <c r="P114" s="156">
        <f t="shared" si="37"/>
        <v>6</v>
      </c>
      <c r="Q114" s="156"/>
      <c r="R114" s="156">
        <f t="shared" si="37"/>
        <v>7</v>
      </c>
      <c r="S114" s="156"/>
      <c r="T114" s="156">
        <f t="shared" si="37"/>
        <v>8</v>
      </c>
      <c r="U114" s="156"/>
      <c r="V114" s="156">
        <f t="shared" si="37"/>
        <v>9</v>
      </c>
      <c r="W114" s="156"/>
      <c r="X114" s="156">
        <f t="shared" si="37"/>
        <v>10</v>
      </c>
      <c r="Y114" s="156"/>
      <c r="Z114" s="156">
        <f t="shared" si="37"/>
        <v>11</v>
      </c>
      <c r="AA114" s="156"/>
      <c r="AB114" s="156">
        <f t="shared" si="37"/>
        <v>12</v>
      </c>
      <c r="AC114" s="156"/>
      <c r="AD114" s="156">
        <f t="shared" si="37"/>
        <v>13</v>
      </c>
      <c r="AE114" s="156"/>
      <c r="AF114" s="156">
        <f t="shared" si="37"/>
        <v>14</v>
      </c>
      <c r="AG114" s="156"/>
      <c r="AH114" s="156">
        <f t="shared" si="37"/>
        <v>15</v>
      </c>
      <c r="AI114" s="156"/>
      <c r="AJ114" s="156">
        <f t="shared" si="37"/>
        <v>16</v>
      </c>
      <c r="AK114" s="156"/>
      <c r="AL114" s="156">
        <f t="shared" si="37"/>
        <v>17</v>
      </c>
      <c r="AM114" s="156"/>
      <c r="AN114" s="156">
        <f t="shared" si="37"/>
        <v>18</v>
      </c>
      <c r="AO114" s="156"/>
      <c r="AP114" s="156">
        <f t="shared" si="37"/>
        <v>19</v>
      </c>
      <c r="AQ114" s="156"/>
      <c r="AR114" s="156">
        <f t="shared" si="37"/>
        <v>20</v>
      </c>
      <c r="AS114" s="156"/>
      <c r="AT114" s="156">
        <f t="shared" si="37"/>
        <v>21</v>
      </c>
      <c r="AU114" s="156"/>
      <c r="AV114" s="156">
        <f t="shared" si="37"/>
        <v>22</v>
      </c>
      <c r="AW114" s="156"/>
      <c r="AX114" s="156">
        <f t="shared" si="37"/>
        <v>23</v>
      </c>
      <c r="AY114" s="156"/>
      <c r="AZ114" s="156">
        <f t="shared" si="37"/>
        <v>24</v>
      </c>
      <c r="BA114" s="156"/>
      <c r="BB114" s="156">
        <f t="shared" si="37"/>
        <v>25</v>
      </c>
      <c r="BC114" s="156"/>
      <c r="BD114" s="156">
        <f t="shared" si="37"/>
        <v>26</v>
      </c>
      <c r="BE114" s="156"/>
      <c r="BF114" s="156">
        <f t="shared" si="37"/>
        <v>27</v>
      </c>
      <c r="BG114" s="156"/>
      <c r="BH114" s="156">
        <f t="shared" si="37"/>
        <v>28</v>
      </c>
      <c r="BI114" s="17"/>
      <c r="BJ114" s="8"/>
      <c r="BK114" s="8"/>
      <c r="BL114" s="8"/>
      <c r="BM114" s="8"/>
      <c r="BP114" s="12"/>
      <c r="BQ114" s="12"/>
      <c r="BR114" s="12"/>
      <c r="BS114" s="12"/>
      <c r="BT114" s="12"/>
      <c r="BU114" s="12"/>
      <c r="BV114" s="12"/>
      <c r="BW114" s="12"/>
      <c r="BX114" s="12"/>
      <c r="BY114" s="96"/>
      <c r="BZ114" s="12"/>
      <c r="CA114" s="12"/>
      <c r="CB114" s="12"/>
      <c r="CC114" s="12"/>
    </row>
    <row r="115" spans="1:89" ht="12.75" customHeight="1" thickBot="1" x14ac:dyDescent="0.25">
      <c r="B115" s="3"/>
      <c r="C115" s="223" t="s">
        <v>42</v>
      </c>
      <c r="D115" s="224"/>
      <c r="E115" s="225"/>
      <c r="F115" s="113">
        <f>SUMIF($E$67:$E$113,"=P",G67:G113)</f>
        <v>0</v>
      </c>
      <c r="G115" s="114"/>
      <c r="H115" s="113">
        <f>SUMIF($E$67:$E$113,"=P",I67:I113)</f>
        <v>0</v>
      </c>
      <c r="I115" s="113"/>
      <c r="J115" s="113">
        <f>SUMIF($E$67:$E$113,"=P",K67:K113)</f>
        <v>0</v>
      </c>
      <c r="K115" s="113"/>
      <c r="L115" s="113">
        <f>SUMIF($E$67:$E$113,"=P",M67:M113)</f>
        <v>0</v>
      </c>
      <c r="M115" s="113"/>
      <c r="N115" s="113">
        <f>SUMIF($E$67:$E$113,"=P",O67:O113)</f>
        <v>0</v>
      </c>
      <c r="O115" s="113"/>
      <c r="P115" s="113">
        <f>SUMIF($E$67:$E$113,"=P",Q67:Q113)</f>
        <v>0</v>
      </c>
      <c r="Q115" s="113"/>
      <c r="R115" s="113">
        <f>SUMIF($E$67:$E$113,"=P",S67:S113)</f>
        <v>0</v>
      </c>
      <c r="S115" s="113"/>
      <c r="T115" s="113">
        <f>SUMIF($E$67:$E$113,"=P",U67:U113)</f>
        <v>0</v>
      </c>
      <c r="U115" s="113"/>
      <c r="V115" s="113">
        <f>SUMIF($E$67:$E$113,"=P",W67:W113)</f>
        <v>0</v>
      </c>
      <c r="W115" s="113"/>
      <c r="X115" s="113">
        <f>SUMIF($E$67:$E$113,"=P",Y67:Y113)</f>
        <v>0</v>
      </c>
      <c r="Y115" s="113"/>
      <c r="Z115" s="113">
        <f>SUMIF($E$67:$E$113,"=P",AA67:AA113)</f>
        <v>0</v>
      </c>
      <c r="AA115" s="113"/>
      <c r="AB115" s="113">
        <f>SUMIF($E$67:$E$113,"=P",AC67:AC113)</f>
        <v>0</v>
      </c>
      <c r="AC115" s="113"/>
      <c r="AD115" s="113">
        <f>SUMIF($E$67:$E$113,"=P",AD67:AD113)</f>
        <v>0</v>
      </c>
      <c r="AE115" s="113"/>
      <c r="AF115" s="113">
        <f>SUMIF($E$67:$E$113,"=P",AG67:AG113)</f>
        <v>0</v>
      </c>
      <c r="AG115" s="113"/>
      <c r="AH115" s="113">
        <f>SUMIF($E$67:$E$113,"=P",AI67:AI113)</f>
        <v>0</v>
      </c>
      <c r="AI115" s="113"/>
      <c r="AJ115" s="113">
        <f>SUMIF($E$67:$E$113,"=P",AK67:AK113)</f>
        <v>0</v>
      </c>
      <c r="AK115" s="113"/>
      <c r="AL115" s="113">
        <f>SUMIF($E$67:$E$113,"=P",AM67:AM113)</f>
        <v>0</v>
      </c>
      <c r="AM115" s="113"/>
      <c r="AN115" s="113">
        <f>SUMIF($E$67:$E$113,"=P",AN67:AN113)</f>
        <v>0</v>
      </c>
      <c r="AO115" s="113"/>
      <c r="AP115" s="113">
        <f>SUMIF($E$67:$E$113,"=P",AQ67:AQ113)</f>
        <v>0</v>
      </c>
      <c r="AQ115" s="113"/>
      <c r="AR115" s="113">
        <f>SUMIF($E$67:$E$113,"=P",AR67:AR113)</f>
        <v>0</v>
      </c>
      <c r="AS115" s="113"/>
      <c r="AT115" s="113">
        <f>SUMIF($E$67:$E$113,"=P",AU67:AU113)</f>
        <v>0</v>
      </c>
      <c r="AU115" s="113"/>
      <c r="AV115" s="113">
        <f>SUMIF($E$67:$E$113,"=P",AV67:AV113)</f>
        <v>0</v>
      </c>
      <c r="AW115" s="113"/>
      <c r="AX115" s="113">
        <f>SUMIF($E$67:$E$113,"=P",AY67:AY113)</f>
        <v>0</v>
      </c>
      <c r="AY115" s="113"/>
      <c r="AZ115" s="113">
        <f>SUMIF($E$67:$E$113,"=P",BA67:BA113)</f>
        <v>0</v>
      </c>
      <c r="BA115" s="113"/>
      <c r="BB115" s="113">
        <f>SUMIF($E$67:$E$113,"=P",BC67:BC113)</f>
        <v>0</v>
      </c>
      <c r="BC115" s="113"/>
      <c r="BD115" s="113">
        <f>SUMIF($E$67:$E$113,"=P",BD67:BD113)</f>
        <v>0</v>
      </c>
      <c r="BE115" s="113"/>
      <c r="BF115" s="113">
        <f>SUMIF($E$67:$E$113,"=P",BF67:BF113)</f>
        <v>0</v>
      </c>
      <c r="BG115" s="113"/>
      <c r="BH115" s="113">
        <f>SUMIF($E$67:$E$113,"=P",BH67:BH113)</f>
        <v>0</v>
      </c>
      <c r="BI115" s="113"/>
      <c r="BJ115" s="7"/>
      <c r="BK115" s="115" t="s">
        <v>25</v>
      </c>
      <c r="BL115" s="119" t="s">
        <v>24</v>
      </c>
      <c r="BM115" s="121" t="s">
        <v>44</v>
      </c>
      <c r="BP115" s="12"/>
      <c r="BQ115" s="12"/>
      <c r="BR115" s="12"/>
      <c r="BS115" s="12"/>
      <c r="BT115" s="12"/>
      <c r="BU115" s="12"/>
      <c r="BV115" s="12"/>
      <c r="BW115" s="12"/>
      <c r="BX115" s="12"/>
      <c r="BY115" s="96"/>
      <c r="BZ115" s="12"/>
      <c r="CA115" s="12"/>
      <c r="CB115" s="12"/>
      <c r="CC115" s="12"/>
    </row>
    <row r="116" spans="1:89" ht="12.75" customHeight="1" thickBot="1" x14ac:dyDescent="0.25">
      <c r="B116" s="3"/>
      <c r="C116" s="213" t="s">
        <v>28</v>
      </c>
      <c r="D116" s="213"/>
      <c r="E116" s="213"/>
      <c r="F116" s="9" t="e">
        <f>(F115*100)/(C17*F11)</f>
        <v>#DIV/0!</v>
      </c>
      <c r="G116" s="42"/>
      <c r="H116" s="9" t="e">
        <f>(H115*100)/(C18*F11)</f>
        <v>#DIV/0!</v>
      </c>
      <c r="I116" s="9"/>
      <c r="J116" s="9" t="e">
        <f>(J115*100)/(C19*F11)</f>
        <v>#DIV/0!</v>
      </c>
      <c r="K116" s="9"/>
      <c r="L116" s="9" t="e">
        <f>(L115*100)/(C20*F11)</f>
        <v>#DIV/0!</v>
      </c>
      <c r="M116" s="9"/>
      <c r="N116" s="9" t="e">
        <f>(N115*100)/(C21*F11)</f>
        <v>#DIV/0!</v>
      </c>
      <c r="O116" s="9"/>
      <c r="P116" s="9" t="e">
        <f>(P115*100)/(C22*F11)</f>
        <v>#DIV/0!</v>
      </c>
      <c r="Q116" s="9"/>
      <c r="R116" s="9" t="e">
        <f>(R115*100)/(C23*F11)</f>
        <v>#DIV/0!</v>
      </c>
      <c r="S116" s="9"/>
      <c r="T116" s="9" t="e">
        <f>(T115*100)/(C24*F11)</f>
        <v>#DIV/0!</v>
      </c>
      <c r="U116" s="9"/>
      <c r="V116" s="9" t="e">
        <f>(V115*100)/(C25*F11)</f>
        <v>#DIV/0!</v>
      </c>
      <c r="W116" s="9"/>
      <c r="X116" s="9" t="e">
        <f>(X115*100)/(C26*F11)</f>
        <v>#DIV/0!</v>
      </c>
      <c r="Y116" s="9"/>
      <c r="Z116" s="9" t="e">
        <f>(Z115*100)/(C27*F11)</f>
        <v>#DIV/0!</v>
      </c>
      <c r="AA116" s="9"/>
      <c r="AB116" s="9" t="e">
        <f>(AB115*100)/(C28*F11)</f>
        <v>#DIV/0!</v>
      </c>
      <c r="AC116" s="9"/>
      <c r="AD116" s="9" t="e">
        <f>(AD115*100)/(C29*F11)</f>
        <v>#DIV/0!</v>
      </c>
      <c r="AE116" s="9"/>
      <c r="AF116" s="9" t="e">
        <f>(AF115*100)/(C30*F11)</f>
        <v>#DIV/0!</v>
      </c>
      <c r="AG116" s="9"/>
      <c r="AH116" s="9" t="e">
        <f>(AH115*100)/(C31*F11)</f>
        <v>#DIV/0!</v>
      </c>
      <c r="AI116" s="10"/>
      <c r="AJ116" s="9" t="e">
        <f>(AJ115*100)/(C32*F11)</f>
        <v>#DIV/0!</v>
      </c>
      <c r="AK116" s="10"/>
      <c r="AL116" s="9" t="e">
        <f>(AL115*100)/(C33*F11)</f>
        <v>#DIV/0!</v>
      </c>
      <c r="AM116" s="10"/>
      <c r="AN116" s="9" t="e">
        <f>(AN115*100)/(C34*F11)</f>
        <v>#DIV/0!</v>
      </c>
      <c r="AO116" s="10"/>
      <c r="AP116" s="9" t="e">
        <f>(AP115*100)/(C35*F11)</f>
        <v>#DIV/0!</v>
      </c>
      <c r="AQ116" s="10"/>
      <c r="AR116" s="9" t="e">
        <f>(AR115*100)/(C36*F11)</f>
        <v>#DIV/0!</v>
      </c>
      <c r="AS116" s="10"/>
      <c r="AT116" s="9" t="e">
        <f>(AT115*100)/(C37*F11)</f>
        <v>#DIV/0!</v>
      </c>
      <c r="AU116" s="10"/>
      <c r="AV116" s="9" t="e">
        <f>(AV115*100)/(C38*F11)</f>
        <v>#DIV/0!</v>
      </c>
      <c r="AW116" s="10"/>
      <c r="AX116" s="9" t="e">
        <f>(AX115*100)/(C39*F11)</f>
        <v>#DIV/0!</v>
      </c>
      <c r="AY116" s="10"/>
      <c r="AZ116" s="9" t="e">
        <f>(AZ115*100)/(C40*F11)</f>
        <v>#DIV/0!</v>
      </c>
      <c r="BA116" s="10"/>
      <c r="BB116" s="9" t="e">
        <f>(BB115*100)/(C41*F11)</f>
        <v>#DIV/0!</v>
      </c>
      <c r="BC116" s="10"/>
      <c r="BD116" s="9" t="e">
        <f>(BD115*100)/(C42*F11)</f>
        <v>#DIV/0!</v>
      </c>
      <c r="BE116" s="10"/>
      <c r="BF116" s="9" t="e">
        <f>(BF115*100)/(C43*F11)</f>
        <v>#DIV/0!</v>
      </c>
      <c r="BG116" s="10"/>
      <c r="BH116" s="9" t="e">
        <f>(BH115*100)/(C44*F11)</f>
        <v>#DIV/0!</v>
      </c>
      <c r="BI116" s="10"/>
      <c r="BJ116" s="7"/>
      <c r="BK116" s="116" t="e">
        <f>SUM(BK67:BK113)/COUNTIF(BK67:BK113,"&gt;0")</f>
        <v>#DIV/0!</v>
      </c>
      <c r="BL116" s="120" t="e">
        <f>SUMIF($E$67:$E$113,"=P",$BL$67:$BL$113)/COUNTIF($E$67:$E$113,"=P")</f>
        <v>#DIV/0!</v>
      </c>
      <c r="BM116" s="122" t="e">
        <f>IF(BK116&lt;=25%,"B",IF(BK116&lt;=50%,"MB",IF(BK116&lt;=75%,"MA",IF(BK116&lt;=100%,"A"))))</f>
        <v>#DIV/0!</v>
      </c>
      <c r="BP116" s="12"/>
      <c r="BQ116" s="12"/>
      <c r="BR116" s="12"/>
      <c r="BS116" s="12"/>
      <c r="BT116" s="12"/>
      <c r="BU116" s="12"/>
      <c r="BV116" s="12"/>
      <c r="BW116" s="12"/>
      <c r="BX116" s="12"/>
      <c r="BY116" s="96"/>
      <c r="BZ116" s="12"/>
      <c r="CA116" s="12"/>
      <c r="CB116" s="12"/>
      <c r="CC116" s="12"/>
    </row>
    <row r="117" spans="1:89" ht="12.75" customHeight="1" x14ac:dyDescent="0.2">
      <c r="B117" s="12"/>
      <c r="C117" s="89"/>
      <c r="D117" s="89"/>
      <c r="E117" s="89"/>
      <c r="F117" s="101"/>
      <c r="G117" s="102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3"/>
      <c r="AJ117" s="101"/>
      <c r="AK117" s="103"/>
      <c r="AL117" s="101"/>
      <c r="AM117" s="103"/>
      <c r="AN117" s="101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1"/>
      <c r="BI117" s="103"/>
      <c r="BJ117" s="12"/>
      <c r="BK117" s="117"/>
      <c r="BL117" s="118"/>
      <c r="BM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96"/>
      <c r="BZ117" s="12"/>
      <c r="CA117" s="12"/>
      <c r="CB117" s="12"/>
      <c r="CC117" s="12"/>
    </row>
    <row r="118" spans="1:89" ht="12.75" customHeight="1" x14ac:dyDescent="0.25">
      <c r="C118" s="213" t="s">
        <v>56</v>
      </c>
      <c r="D118" s="213"/>
      <c r="E118" s="213"/>
      <c r="F118" s="45" t="e">
        <f>AVERAGE(F116)</f>
        <v>#DIV/0!</v>
      </c>
      <c r="G118" s="45"/>
      <c r="H118" s="45" t="e">
        <f>AVERAGE(H116)</f>
        <v>#DIV/0!</v>
      </c>
      <c r="I118" s="45"/>
      <c r="J118" s="45" t="e">
        <f>AVERAGE(J116)</f>
        <v>#DIV/0!</v>
      </c>
      <c r="K118" s="45"/>
      <c r="L118" s="45" t="e">
        <f>AVERAGE(L116,N116)</f>
        <v>#DIV/0!</v>
      </c>
      <c r="M118" s="45"/>
      <c r="N118" s="45" t="e">
        <f>AVERAGE(P116,R116)</f>
        <v>#DIV/0!</v>
      </c>
      <c r="O118" s="45"/>
      <c r="P118" s="45" t="e">
        <f>AVERAGE(T116,V116)</f>
        <v>#DIV/0!</v>
      </c>
      <c r="Q118" s="45"/>
      <c r="R118" s="45" t="e">
        <f>AVERAGE(X116,Z116,AB116)</f>
        <v>#DIV/0!</v>
      </c>
      <c r="S118" s="45"/>
      <c r="T118" s="45" t="e">
        <f>AVERAGE(AD116,AF116,AH116)</f>
        <v>#DIV/0!</v>
      </c>
      <c r="U118" s="45"/>
      <c r="V118" s="45" t="e">
        <f>AVERAGE(AJ116)</f>
        <v>#DIV/0!</v>
      </c>
      <c r="W118" s="45"/>
      <c r="X118" s="45" t="e">
        <f>AVERAGE(AL116,AN116,AP116)</f>
        <v>#DIV/0!</v>
      </c>
      <c r="Y118" s="45"/>
      <c r="Z118" s="45" t="e">
        <f>AVERAGE(AR116,AT116,AV116)</f>
        <v>#DIV/0!</v>
      </c>
      <c r="AA118" s="45"/>
      <c r="AB118" s="45" t="e">
        <f>AVERAGE(AX116,AZ116)</f>
        <v>#DIV/0!</v>
      </c>
      <c r="AC118" s="45"/>
      <c r="AD118" s="45" t="e">
        <f>AVERAGE(BB116,BD116,BF116)</f>
        <v>#DIV/0!</v>
      </c>
      <c r="AE118" s="45"/>
      <c r="AF118" s="45" t="e">
        <f>AVERAGE(BH116)</f>
        <v>#DIV/0!</v>
      </c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M118" s="72"/>
      <c r="BP118" s="72"/>
      <c r="BQ118" s="215"/>
      <c r="BR118" s="216"/>
      <c r="BS118" s="216"/>
      <c r="BT118" s="216"/>
      <c r="BU118" s="216"/>
      <c r="BV118" s="216"/>
      <c r="BW118" s="216"/>
      <c r="BX118" s="216"/>
      <c r="BY118" s="97"/>
      <c r="CH118" s="44" t="s">
        <v>36</v>
      </c>
      <c r="CI118" s="44" t="s">
        <v>37</v>
      </c>
      <c r="CJ118" s="44" t="s">
        <v>38</v>
      </c>
      <c r="CK118" s="44"/>
    </row>
    <row r="119" spans="1:89" s="36" customFormat="1" ht="12.75" customHeight="1" x14ac:dyDescent="0.2">
      <c r="C119" s="217"/>
      <c r="D119" s="217"/>
      <c r="E119" s="217"/>
      <c r="F119" s="37"/>
      <c r="G119" s="12"/>
      <c r="H119" s="12"/>
      <c r="I119" s="12"/>
      <c r="J119" s="12"/>
      <c r="K119" s="12"/>
      <c r="L119" s="12"/>
      <c r="M119" s="35"/>
      <c r="N119" s="218"/>
      <c r="O119" s="219"/>
      <c r="P119" s="219"/>
      <c r="Q119" s="219"/>
      <c r="R119" s="219"/>
      <c r="S119" s="35"/>
      <c r="T119" s="38"/>
      <c r="U119" s="35"/>
      <c r="V119" s="218"/>
      <c r="W119" s="219"/>
      <c r="X119" s="219"/>
      <c r="Y119" s="219"/>
      <c r="Z119" s="219"/>
      <c r="AA119" s="35"/>
      <c r="AB119" s="38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K119" s="12"/>
      <c r="BL119" s="12"/>
      <c r="BN119"/>
      <c r="BO119"/>
      <c r="BP119" s="54"/>
      <c r="BQ119" s="54"/>
      <c r="BR119" s="54"/>
      <c r="BS119" s="54"/>
      <c r="BT119" s="54"/>
      <c r="BU119" s="54"/>
      <c r="BV119" s="54"/>
      <c r="BW119" s="54"/>
      <c r="BX119" s="54"/>
      <c r="BY119" s="79"/>
      <c r="BZ119" s="54"/>
      <c r="CA119" s="54"/>
      <c r="CB119" s="54"/>
      <c r="CC119" s="54"/>
      <c r="CD119" s="54"/>
    </row>
    <row r="120" spans="1:89" s="36" customFormat="1" ht="12.75" customHeight="1" x14ac:dyDescent="0.2">
      <c r="C120" s="213" t="s">
        <v>46</v>
      </c>
      <c r="D120" s="213"/>
      <c r="E120" s="213"/>
      <c r="F120" s="45" t="e">
        <f>AVERAGE(L116:S116)</f>
        <v>#DIV/0!</v>
      </c>
      <c r="G120" s="46"/>
      <c r="H120" s="45" t="e">
        <f>AVERAGE(T116:AP116)</f>
        <v>#DIV/0!</v>
      </c>
      <c r="I120" s="45"/>
      <c r="J120" s="45" t="e">
        <f>AVERAGE(AR116:BH116)</f>
        <v>#DIV/0!</v>
      </c>
      <c r="K120" s="45"/>
      <c r="L120" s="45" t="e">
        <f>AVERAGE(F116:K116)</f>
        <v>#DIV/0!</v>
      </c>
      <c r="M120" s="49"/>
      <c r="N120" s="48"/>
      <c r="O120" s="49"/>
      <c r="P120" s="48"/>
      <c r="Q120" s="35"/>
      <c r="R120" s="35"/>
      <c r="S120" s="35"/>
      <c r="T120" s="38"/>
      <c r="U120" s="35"/>
      <c r="V120" s="38"/>
      <c r="W120" s="35"/>
      <c r="X120" s="35"/>
      <c r="Y120" s="35"/>
      <c r="Z120" s="35"/>
      <c r="AA120" s="35"/>
      <c r="AB120" s="38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K120" s="12"/>
      <c r="BL120" s="12"/>
      <c r="BP120" s="54"/>
      <c r="BQ120" s="54"/>
      <c r="BR120" s="54"/>
      <c r="BS120" s="54"/>
      <c r="BT120" s="54"/>
      <c r="BU120" s="54"/>
      <c r="BV120" s="54"/>
      <c r="BW120" s="54"/>
      <c r="BX120" s="54"/>
      <c r="BY120" s="79"/>
      <c r="BZ120" s="54"/>
      <c r="CA120" s="54"/>
      <c r="CB120" s="54"/>
      <c r="CC120" s="54"/>
      <c r="CD120" s="54"/>
    </row>
    <row r="121" spans="1:89" s="36" customFormat="1" ht="12.75" customHeight="1" x14ac:dyDescent="0.2">
      <c r="C121" s="139"/>
      <c r="D121" s="139"/>
      <c r="E121" s="139"/>
      <c r="F121" s="37"/>
      <c r="G121" s="12"/>
      <c r="H121" s="12"/>
      <c r="I121" s="12"/>
      <c r="J121" s="12"/>
      <c r="K121" s="12"/>
      <c r="L121" s="12"/>
      <c r="M121" s="35"/>
      <c r="N121" s="38"/>
      <c r="O121" s="35"/>
      <c r="P121" s="35"/>
      <c r="Q121" s="35"/>
      <c r="R121" s="35"/>
      <c r="S121" s="35"/>
      <c r="T121" s="38"/>
      <c r="U121" s="35"/>
      <c r="V121" s="38"/>
      <c r="W121" s="35"/>
      <c r="X121" s="35"/>
      <c r="Y121" s="35"/>
      <c r="Z121" s="35"/>
      <c r="AA121" s="35"/>
      <c r="AB121" s="38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 t="s">
        <v>31</v>
      </c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K121" s="12"/>
      <c r="BL121" s="12"/>
      <c r="BP121" s="54"/>
      <c r="BQ121" s="54"/>
      <c r="BR121" s="54"/>
      <c r="BS121" s="54"/>
      <c r="BT121" s="54"/>
      <c r="BU121" s="54"/>
      <c r="BV121" s="54"/>
      <c r="BW121" s="54"/>
      <c r="BX121" s="54"/>
      <c r="BY121" s="79"/>
      <c r="BZ121" s="54"/>
      <c r="CA121" s="54"/>
      <c r="CB121" s="54"/>
      <c r="CC121" s="54"/>
      <c r="CD121" s="54"/>
    </row>
    <row r="122" spans="1:89" ht="12.75" customHeight="1" x14ac:dyDescent="0.25">
      <c r="C122" s="213" t="s">
        <v>47</v>
      </c>
      <c r="D122" s="213"/>
      <c r="E122" s="213"/>
      <c r="F122" s="45" t="e">
        <f>AVERAGE(F116,J116:P116,V116,AB116,AP116,AZ116:BB116)</f>
        <v>#DIV/0!</v>
      </c>
      <c r="G122" s="46"/>
      <c r="H122" s="45" t="e">
        <f>AVERAGE(H116)</f>
        <v>#DIV/0!</v>
      </c>
      <c r="I122" s="45"/>
      <c r="J122" s="45" t="e">
        <f>AVERAGE(R116,V116,AD116,AH116:AK116,AT116:AX116)</f>
        <v>#DIV/0!</v>
      </c>
      <c r="K122" s="45"/>
      <c r="L122" s="45" t="e">
        <f>AVERAGE(T116,Z116,BH116)</f>
        <v>#DIV/0!</v>
      </c>
      <c r="M122" s="45"/>
      <c r="N122" s="45" t="e">
        <f>AVERAGE(AF116,BD116)</f>
        <v>#DIV/0!</v>
      </c>
      <c r="O122" s="45"/>
      <c r="P122" s="45" t="e">
        <f>AVERAGE(AL116)</f>
        <v>#DIV/0!</v>
      </c>
      <c r="Q122" s="45"/>
      <c r="R122" s="45" t="e">
        <f>AVERAGE(AN116)</f>
        <v>#DIV/0!</v>
      </c>
      <c r="S122" s="45"/>
      <c r="T122" s="45" t="e">
        <f>AVERAGE(AR116)</f>
        <v>#DIV/0!</v>
      </c>
      <c r="U122" s="48"/>
      <c r="V122" s="45" t="e">
        <f>AVERAGE(BF116)</f>
        <v>#DIV/0!</v>
      </c>
      <c r="W122" s="48"/>
      <c r="X122" s="48"/>
      <c r="Y122" s="48"/>
      <c r="Z122" s="48"/>
      <c r="AA122" s="48"/>
      <c r="AB122" s="48"/>
      <c r="BM122" s="72"/>
      <c r="BN122" s="72"/>
      <c r="BO122" s="72"/>
      <c r="BP122" s="72"/>
      <c r="BQ122" s="214"/>
      <c r="BR122" s="214"/>
      <c r="BS122" s="214"/>
      <c r="BT122" s="214"/>
      <c r="BU122" s="214"/>
      <c r="BV122" s="214"/>
      <c r="BW122" s="214"/>
      <c r="BX122" s="214"/>
      <c r="BY122" s="98"/>
    </row>
    <row r="123" spans="1:89" ht="12.75" customHeight="1" x14ac:dyDescent="0.25">
      <c r="Q123" s="47"/>
      <c r="R123" s="47"/>
      <c r="S123" s="47"/>
      <c r="T123" s="47"/>
      <c r="U123" s="47"/>
      <c r="V123" s="47"/>
      <c r="W123" s="44"/>
      <c r="X123" s="44"/>
      <c r="BM123" s="72"/>
      <c r="BN123" s="72"/>
      <c r="BO123" s="72"/>
      <c r="BP123" s="72"/>
      <c r="BQ123" s="214"/>
      <c r="BR123" s="214"/>
      <c r="BS123" s="214"/>
      <c r="BT123" s="214"/>
      <c r="BU123" s="214"/>
      <c r="BV123" s="214"/>
      <c r="BW123" s="214"/>
      <c r="BX123" s="214"/>
      <c r="BY123" s="98"/>
    </row>
    <row r="124" spans="1:89" ht="12.75" customHeight="1" x14ac:dyDescent="0.25">
      <c r="BM124" s="72"/>
      <c r="BN124" s="72"/>
      <c r="BO124" s="72"/>
      <c r="BP124" s="72"/>
      <c r="BQ124" s="214"/>
      <c r="BR124" s="214"/>
      <c r="BS124" s="214"/>
      <c r="BT124" s="214"/>
      <c r="BU124" s="214"/>
      <c r="BV124" s="214"/>
      <c r="BW124" s="214"/>
      <c r="BX124" s="214"/>
      <c r="BY124" s="98"/>
    </row>
    <row r="126" spans="1:89" ht="12.75" customHeight="1" x14ac:dyDescent="0.25">
      <c r="BM126" s="205"/>
      <c r="BN126" s="205"/>
      <c r="BO126" s="205"/>
      <c r="BP126" s="205"/>
      <c r="BQ126" s="73"/>
      <c r="BR126" s="74"/>
      <c r="BS126" s="73"/>
      <c r="BT126" s="74"/>
      <c r="BU126" s="73"/>
      <c r="BV126" s="74"/>
      <c r="BW126" s="73"/>
      <c r="BX126" s="74"/>
      <c r="BY126" s="99"/>
    </row>
    <row r="127" spans="1:89" ht="12.75" customHeight="1" x14ac:dyDescent="0.25">
      <c r="BM127" s="205"/>
      <c r="BN127" s="205"/>
      <c r="BO127" s="205"/>
      <c r="BP127" s="205"/>
      <c r="BQ127" s="73"/>
      <c r="BR127" s="74"/>
      <c r="BS127" s="73"/>
      <c r="BT127" s="74"/>
      <c r="BU127" s="73"/>
      <c r="BV127" s="74"/>
      <c r="BW127" s="73"/>
      <c r="BX127" s="74"/>
      <c r="BY127" s="99"/>
    </row>
    <row r="128" spans="1:89" ht="12.75" customHeight="1" x14ac:dyDescent="0.25">
      <c r="BM128" s="205"/>
      <c r="BN128" s="205"/>
      <c r="BO128" s="205"/>
      <c r="BP128" s="205"/>
      <c r="BQ128" s="73"/>
      <c r="BR128" s="74"/>
      <c r="BS128" s="73"/>
      <c r="BT128" s="74"/>
      <c r="BU128" s="73"/>
      <c r="BV128" s="74"/>
      <c r="BW128" s="73"/>
      <c r="BX128" s="74"/>
      <c r="BY128" s="99"/>
    </row>
  </sheetData>
  <sheetProtection password="88B8" sheet="1" scenarios="1" selectLockedCells="1"/>
  <dataConsolidate/>
  <mergeCells count="166"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  <mergeCell ref="AP19:BF19"/>
    <mergeCell ref="D20:V21"/>
    <mergeCell ref="X20:AN23"/>
    <mergeCell ref="AP20:BF20"/>
    <mergeCell ref="AP21:BF21"/>
    <mergeCell ref="D22:V23"/>
    <mergeCell ref="AP22:BF22"/>
    <mergeCell ref="AP23:BF23"/>
    <mergeCell ref="C15:BF15"/>
    <mergeCell ref="D16:V16"/>
    <mergeCell ref="W16:AN16"/>
    <mergeCell ref="AP16:BG16"/>
    <mergeCell ref="D17:V17"/>
    <mergeCell ref="X17:AN19"/>
    <mergeCell ref="AP17:BF17"/>
    <mergeCell ref="D18:V18"/>
    <mergeCell ref="AP18:BF18"/>
    <mergeCell ref="D19:V19"/>
    <mergeCell ref="AP30:BF30"/>
    <mergeCell ref="AP31:BF31"/>
    <mergeCell ref="D32:V32"/>
    <mergeCell ref="AP32:BF32"/>
    <mergeCell ref="D33:V35"/>
    <mergeCell ref="AP33:BF33"/>
    <mergeCell ref="AP34:BF34"/>
    <mergeCell ref="AP35:BF35"/>
    <mergeCell ref="D24:V25"/>
    <mergeCell ref="X24:AN35"/>
    <mergeCell ref="AP24:BF24"/>
    <mergeCell ref="AP25:BF25"/>
    <mergeCell ref="D26:V28"/>
    <mergeCell ref="AP26:BF26"/>
    <mergeCell ref="AP27:BF27"/>
    <mergeCell ref="AP28:BF28"/>
    <mergeCell ref="D29:V31"/>
    <mergeCell ref="AP29:BF29"/>
    <mergeCell ref="D36:V38"/>
    <mergeCell ref="X36:AN44"/>
    <mergeCell ref="AP36:BF36"/>
    <mergeCell ref="AP37:BF37"/>
    <mergeCell ref="AP38:BF38"/>
    <mergeCell ref="D39:V40"/>
    <mergeCell ref="AP39:BF39"/>
    <mergeCell ref="AP40:BF40"/>
    <mergeCell ref="D41:V43"/>
    <mergeCell ref="AP41:BF41"/>
    <mergeCell ref="BQ50:BX51"/>
    <mergeCell ref="BQ52:BR54"/>
    <mergeCell ref="BS52:BT54"/>
    <mergeCell ref="BU52:BV54"/>
    <mergeCell ref="BW52:BX54"/>
    <mergeCell ref="F56:BL56"/>
    <mergeCell ref="AP42:BF42"/>
    <mergeCell ref="AP43:BF43"/>
    <mergeCell ref="D44:V44"/>
    <mergeCell ref="AP44:BF44"/>
    <mergeCell ref="D47:E47"/>
    <mergeCell ref="D48:E48"/>
    <mergeCell ref="CC63:CC66"/>
    <mergeCell ref="CD63:CD66"/>
    <mergeCell ref="BQ64:BR64"/>
    <mergeCell ref="BS64:BT64"/>
    <mergeCell ref="BU64:BV64"/>
    <mergeCell ref="BW64:BX64"/>
    <mergeCell ref="BQ65:BR65"/>
    <mergeCell ref="BQ62:BX62"/>
    <mergeCell ref="CA62:CD62"/>
    <mergeCell ref="BQ63:BR63"/>
    <mergeCell ref="BS63:BT63"/>
    <mergeCell ref="BU63:BV63"/>
    <mergeCell ref="BS65:BT65"/>
    <mergeCell ref="BU65:BV65"/>
    <mergeCell ref="BW65:BX65"/>
    <mergeCell ref="C66:D66"/>
    <mergeCell ref="C67:D67"/>
    <mergeCell ref="C68:D68"/>
    <mergeCell ref="BW63:BX63"/>
    <mergeCell ref="CA63:CA66"/>
    <mergeCell ref="CB63:CB66"/>
    <mergeCell ref="F63:BI63"/>
    <mergeCell ref="BJ63:BJ66"/>
    <mergeCell ref="BK63:BK66"/>
    <mergeCell ref="BL63:BL66"/>
    <mergeCell ref="BM63:BM6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4:D84"/>
    <mergeCell ref="CU84:CW84"/>
    <mergeCell ref="C85:D85"/>
    <mergeCell ref="CU85:CW85"/>
    <mergeCell ref="C86:D86"/>
    <mergeCell ref="CU86:CW86"/>
    <mergeCell ref="C81:D81"/>
    <mergeCell ref="CU81:CW81"/>
    <mergeCell ref="C82:D82"/>
    <mergeCell ref="CU82:CW82"/>
    <mergeCell ref="C83:D83"/>
    <mergeCell ref="CU83:CW83"/>
    <mergeCell ref="C92:D92"/>
    <mergeCell ref="C93:D93"/>
    <mergeCell ref="C94:D94"/>
    <mergeCell ref="C95:D95"/>
    <mergeCell ref="C96:D96"/>
    <mergeCell ref="C97:D97"/>
    <mergeCell ref="C87:D87"/>
    <mergeCell ref="CU87:CW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E116"/>
    <mergeCell ref="C118:E118"/>
    <mergeCell ref="BQ118:BX118"/>
    <mergeCell ref="C119:E119"/>
    <mergeCell ref="N119:R119"/>
    <mergeCell ref="V119:Z119"/>
    <mergeCell ref="C110:D110"/>
    <mergeCell ref="C111:D111"/>
    <mergeCell ref="C112:D112"/>
    <mergeCell ref="C113:D113"/>
    <mergeCell ref="C114:D114"/>
    <mergeCell ref="C115:E115"/>
    <mergeCell ref="BM126:BP126"/>
    <mergeCell ref="BM127:BP127"/>
    <mergeCell ref="BM128:BP128"/>
    <mergeCell ref="C120:E120"/>
    <mergeCell ref="C122:E122"/>
    <mergeCell ref="BQ122:BR124"/>
    <mergeCell ref="BS122:BT124"/>
    <mergeCell ref="BU122:BV124"/>
    <mergeCell ref="BW122:BX124"/>
  </mergeCells>
  <conditionalFormatting sqref="BL116:BL117">
    <cfRule type="cellIs" dxfId="64" priority="63" stopIfTrue="1" operator="greaterThanOrEqual">
      <formula>3.95</formula>
    </cfRule>
    <cfRule type="cellIs" dxfId="63" priority="64" stopIfTrue="1" operator="between">
      <formula>2.05</formula>
      <formula>3.94</formula>
    </cfRule>
    <cfRule type="cellIs" dxfId="62" priority="65" stopIfTrue="1" operator="lessThanOrEqual">
      <formula>2</formula>
    </cfRule>
  </conditionalFormatting>
  <conditionalFormatting sqref="BL67:BL113">
    <cfRule type="cellIs" dxfId="61" priority="60" stopIfTrue="1" operator="greaterThanOrEqual">
      <formula>3.95</formula>
    </cfRule>
    <cfRule type="cellIs" dxfId="60" priority="61" stopIfTrue="1" operator="between">
      <formula>2.05</formula>
      <formula>3.94</formula>
    </cfRule>
    <cfRule type="cellIs" dxfId="59" priority="62" stopIfTrue="1" operator="lessThanOrEqual">
      <formula>2</formula>
    </cfRule>
  </conditionalFormatting>
  <conditionalFormatting sqref="F67:F113">
    <cfRule type="cellIs" dxfId="58" priority="24" stopIfTrue="1" operator="equal">
      <formula>$F$64</formula>
    </cfRule>
    <cfRule type="cellIs" dxfId="57" priority="25" stopIfTrue="1" operator="notEqual">
      <formula>$F$64</formula>
    </cfRule>
  </conditionalFormatting>
  <conditionalFormatting sqref="H67:H113">
    <cfRule type="cellIs" dxfId="56" priority="26" stopIfTrue="1" operator="equal">
      <formula>$H$64</formula>
    </cfRule>
    <cfRule type="cellIs" dxfId="55" priority="27" stopIfTrue="1" operator="notEqual">
      <formula>$H$64</formula>
    </cfRule>
  </conditionalFormatting>
  <conditionalFormatting sqref="L67:L113">
    <cfRule type="cellIs" dxfId="54" priority="30" stopIfTrue="1" operator="equal">
      <formula>$L$64</formula>
    </cfRule>
    <cfRule type="cellIs" dxfId="53" priority="31" stopIfTrue="1" operator="notEqual">
      <formula>$L$64</formula>
    </cfRule>
  </conditionalFormatting>
  <conditionalFormatting sqref="N67:N113">
    <cfRule type="cellIs" dxfId="52" priority="32" stopIfTrue="1" operator="equal">
      <formula>$N$64</formula>
    </cfRule>
    <cfRule type="cellIs" dxfId="51" priority="33" stopIfTrue="1" operator="notEqual">
      <formula>$N$64</formula>
    </cfRule>
  </conditionalFormatting>
  <conditionalFormatting sqref="P67:P113">
    <cfRule type="cellIs" dxfId="50" priority="34" stopIfTrue="1" operator="notEqual">
      <formula>$P$64</formula>
    </cfRule>
    <cfRule type="cellIs" dxfId="49" priority="35" stopIfTrue="1" operator="equal">
      <formula>$P$64</formula>
    </cfRule>
  </conditionalFormatting>
  <conditionalFormatting sqref="R67:R113">
    <cfRule type="cellIs" dxfId="48" priority="36" stopIfTrue="1" operator="equal">
      <formula>$R$64</formula>
    </cfRule>
    <cfRule type="cellIs" dxfId="47" priority="37" stopIfTrue="1" operator="notEqual">
      <formula>$R$64</formula>
    </cfRule>
  </conditionalFormatting>
  <conditionalFormatting sqref="T67:T113">
    <cfRule type="cellIs" dxfId="46" priority="38" stopIfTrue="1" operator="equal">
      <formula>$T$64</formula>
    </cfRule>
    <cfRule type="cellIs" dxfId="45" priority="39" stopIfTrue="1" operator="notEqual">
      <formula>$T$64</formula>
    </cfRule>
  </conditionalFormatting>
  <conditionalFormatting sqref="V67:V113">
    <cfRule type="cellIs" dxfId="44" priority="40" stopIfTrue="1" operator="equal">
      <formula>$V$64</formula>
    </cfRule>
    <cfRule type="cellIs" dxfId="43" priority="41" stopIfTrue="1" operator="notEqual">
      <formula>$V$64</formula>
    </cfRule>
  </conditionalFormatting>
  <conditionalFormatting sqref="AZ67:AZ113">
    <cfRule type="cellIs" dxfId="42" priority="58" stopIfTrue="1" operator="equal">
      <formula>$AZ$64</formula>
    </cfRule>
    <cfRule type="cellIs" dxfId="41" priority="59" stopIfTrue="1" operator="notEqual">
      <formula>$AZ$64</formula>
    </cfRule>
  </conditionalFormatting>
  <conditionalFormatting sqref="Z67:Z113">
    <cfRule type="cellIs" dxfId="40" priority="42" stopIfTrue="1" operator="equal">
      <formula>$Z$64</formula>
    </cfRule>
    <cfRule type="cellIs" dxfId="39" priority="43" stopIfTrue="1" operator="notEqual">
      <formula>$Z$64</formula>
    </cfRule>
  </conditionalFormatting>
  <conditionalFormatting sqref="AB67:AB113">
    <cfRule type="cellIs" dxfId="38" priority="44" stopIfTrue="1" operator="equal">
      <formula>$AB$64</formula>
    </cfRule>
    <cfRule type="cellIs" dxfId="37" priority="45" stopIfTrue="1" operator="notEqual">
      <formula>$AB$64</formula>
    </cfRule>
  </conditionalFormatting>
  <conditionalFormatting sqref="AF67:AF113">
    <cfRule type="cellIs" dxfId="36" priority="46" stopIfTrue="1" operator="equal">
      <formula>$AF$64</formula>
    </cfRule>
    <cfRule type="cellIs" dxfId="35" priority="47" stopIfTrue="1" operator="notEqual">
      <formula>$AF$64</formula>
    </cfRule>
  </conditionalFormatting>
  <conditionalFormatting sqref="AH67:AH113">
    <cfRule type="cellIs" dxfId="34" priority="48" stopIfTrue="1" operator="equal">
      <formula>$AH$64</formula>
    </cfRule>
    <cfRule type="cellIs" dxfId="33" priority="49" stopIfTrue="1" operator="notEqual">
      <formula>$AH$64</formula>
    </cfRule>
  </conditionalFormatting>
  <conditionalFormatting sqref="AJ67:AJ113">
    <cfRule type="cellIs" dxfId="32" priority="50" stopIfTrue="1" operator="equal">
      <formula>$AJ$64</formula>
    </cfRule>
    <cfRule type="cellIs" dxfId="31" priority="51" stopIfTrue="1" operator="notEqual">
      <formula>$AJ$64</formula>
    </cfRule>
  </conditionalFormatting>
  <conditionalFormatting sqref="AL67:AL113">
    <cfRule type="cellIs" dxfId="30" priority="52" stopIfTrue="1" operator="equal">
      <formula>$AL$64</formula>
    </cfRule>
    <cfRule type="cellIs" dxfId="29" priority="53" stopIfTrue="1" operator="notEqual">
      <formula>$AL$64</formula>
    </cfRule>
  </conditionalFormatting>
  <conditionalFormatting sqref="AP67:AP113">
    <cfRule type="cellIs" dxfId="28" priority="54" stopIfTrue="1" operator="equal">
      <formula>$AP$64</formula>
    </cfRule>
    <cfRule type="cellIs" dxfId="27" priority="55" stopIfTrue="1" operator="notEqual">
      <formula>$AP$64</formula>
    </cfRule>
  </conditionalFormatting>
  <conditionalFormatting sqref="AT67:AT113">
    <cfRule type="cellIs" dxfId="26" priority="56" stopIfTrue="1" operator="equal">
      <formula>$AT$64</formula>
    </cfRule>
    <cfRule type="cellIs" dxfId="25" priority="57" stopIfTrue="1" operator="notEqual">
      <formula>$AT$64</formula>
    </cfRule>
  </conditionalFormatting>
  <conditionalFormatting sqref="AR67:AR113">
    <cfRule type="cellIs" dxfId="24" priority="22" stopIfTrue="1" operator="equal">
      <formula>2</formula>
    </cfRule>
    <cfRule type="cellIs" dxfId="23" priority="23" stopIfTrue="1" operator="notEqual">
      <formula>2</formula>
    </cfRule>
  </conditionalFormatting>
  <conditionalFormatting sqref="BM115:BM116">
    <cfRule type="cellIs" dxfId="22" priority="19" stopIfTrue="1" operator="greaterThanOrEqual">
      <formula>3.95</formula>
    </cfRule>
    <cfRule type="cellIs" dxfId="21" priority="20" stopIfTrue="1" operator="between">
      <formula>2.05</formula>
      <formula>3.94</formula>
    </cfRule>
    <cfRule type="cellIs" dxfId="20" priority="21" stopIfTrue="1" operator="lessThanOrEqual">
      <formula>2</formula>
    </cfRule>
  </conditionalFormatting>
  <conditionalFormatting sqref="J67:J113">
    <cfRule type="cellIs" dxfId="19" priority="17" stopIfTrue="1" operator="equal">
      <formula>$J$64</formula>
    </cfRule>
    <cfRule type="cellIs" dxfId="18" priority="18" stopIfTrue="1" operator="notEqual">
      <formula>$J$64</formula>
    </cfRule>
  </conditionalFormatting>
  <conditionalFormatting sqref="X67:X113">
    <cfRule type="cellIs" dxfId="17" priority="15" stopIfTrue="1" operator="equal">
      <formula>$X$64</formula>
    </cfRule>
    <cfRule type="cellIs" dxfId="16" priority="16" stopIfTrue="1" operator="notEqual">
      <formula>$X$64</formula>
    </cfRule>
  </conditionalFormatting>
  <conditionalFormatting sqref="AX67:AX113">
    <cfRule type="cellIs" dxfId="15" priority="13" stopIfTrue="1" operator="equal">
      <formula>$AX$64</formula>
    </cfRule>
    <cfRule type="cellIs" dxfId="14" priority="14" stopIfTrue="1" operator="notEqual">
      <formula>$AX$64</formula>
    </cfRule>
  </conditionalFormatting>
  <conditionalFormatting sqref="BB67:BB113">
    <cfRule type="cellIs" dxfId="13" priority="11" stopIfTrue="1" operator="equal">
      <formula>$BB$64</formula>
    </cfRule>
    <cfRule type="cellIs" dxfId="12" priority="12" stopIfTrue="1" operator="notEqual">
      <formula>$BB$64</formula>
    </cfRule>
  </conditionalFormatting>
  <conditionalFormatting sqref="AD67:AD113">
    <cfRule type="cellIs" dxfId="11" priority="28" stopIfTrue="1" operator="equal">
      <formula>2</formula>
    </cfRule>
    <cfRule type="cellIs" dxfId="10" priority="29" stopIfTrue="1" operator="notEqual">
      <formula>2</formula>
    </cfRule>
  </conditionalFormatting>
  <conditionalFormatting sqref="AV67:AV113">
    <cfRule type="cellIs" dxfId="9" priority="9" stopIfTrue="1" operator="equal">
      <formula>2</formula>
    </cfRule>
    <cfRule type="cellIs" dxfId="8" priority="10" stopIfTrue="1" operator="notEqual">
      <formula>2</formula>
    </cfRule>
  </conditionalFormatting>
  <conditionalFormatting sqref="BD67:BD113">
    <cfRule type="cellIs" dxfId="7" priority="7" stopIfTrue="1" operator="equal">
      <formula>2</formula>
    </cfRule>
    <cfRule type="cellIs" dxfId="6" priority="8" stopIfTrue="1" operator="notEqual">
      <formula>2</formula>
    </cfRule>
  </conditionalFormatting>
  <conditionalFormatting sqref="BF67:BF113">
    <cfRule type="cellIs" dxfId="5" priority="5" stopIfTrue="1" operator="equal">
      <formula>2</formula>
    </cfRule>
    <cfRule type="cellIs" dxfId="4" priority="6" stopIfTrue="1" operator="notEqual">
      <formula>2</formula>
    </cfRule>
  </conditionalFormatting>
  <conditionalFormatting sqref="BH67:BH113">
    <cfRule type="cellIs" dxfId="3" priority="3" stopIfTrue="1" operator="equal">
      <formula>2</formula>
    </cfRule>
    <cfRule type="cellIs" dxfId="2" priority="4" stopIfTrue="1" operator="notEqual">
      <formula>2</formula>
    </cfRule>
  </conditionalFormatting>
  <conditionalFormatting sqref="AN67:AN113">
    <cfRule type="cellIs" dxfId="1" priority="1" stopIfTrue="1" operator="equal">
      <formula>2</formula>
    </cfRule>
    <cfRule type="cellIs" dxfId="0" priority="2" stopIfTrue="1" operator="notEqual">
      <formula>2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67:AA113">
      <formula1>0</formula1>
      <formula2>2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67:W113">
      <formula1>0</formula1>
      <formula2>2.5</formula2>
    </dataValidation>
    <dataValidation type="list" allowBlank="1" showInputMessage="1" showErrorMessage="1" errorTitle="ERROR" error="SOLO SE ADMITEN LAS ALTERNATIVAS: A, B, C y D." sqref="R67:R113 BB67:BB113 P67:P113 AZ67:AZ113 N67:N113 AX67:AX113 AT67:AT113 L67:L113 AP67:AP113 J67:J113 AL67:AL113 AJ67:AJ113 AH67:AH113 AF67:AF113 AB67:AB113 H67:H113 F67:F113 Z67:Z113 V67:V113 T67:T113 X67:X113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67:E113">
      <formula1>$CI$14:$CI$15</formula1>
    </dataValidation>
    <dataValidation type="list" allowBlank="1" showInputMessage="1" showErrorMessage="1" errorTitle="ERROR" error="PREGUNTA ABIERTA, SOLO SE ADMITEN LOS VALORES NUMÉRICOS: 0, 1 Y 2." sqref="AD67:AD113 AR67:AR113 AV67:AV113 BD67:BD113 BF67:BF113 AN67:AN113 BH67:BH113">
      <formula1>$L$9:$L$11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0" orientation="landscape" horizontalDpi="300" verticalDpi="300" r:id="rId1"/>
  <headerFooter alignWithMargins="0"/>
  <rowBreaks count="1" manualBreakCount="1">
    <brk id="123" max="16383" man="1"/>
  </rowBreaks>
  <colBreaks count="1" manualBreakCount="1">
    <brk id="85" max="122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50"/>
  <sheetViews>
    <sheetView workbookViewId="0">
      <selection activeCell="E8" sqref="E8"/>
    </sheetView>
  </sheetViews>
  <sheetFormatPr baseColWidth="10" defaultRowHeight="12.75" x14ac:dyDescent="0.2"/>
  <sheetData>
    <row r="5" spans="5:5" x14ac:dyDescent="0.2">
      <c r="E5" t="s">
        <v>141</v>
      </c>
    </row>
    <row r="6" spans="5:5" x14ac:dyDescent="0.2">
      <c r="E6" t="s">
        <v>142</v>
      </c>
    </row>
    <row r="7" spans="5:5" x14ac:dyDescent="0.2">
      <c r="E7" t="s">
        <v>143</v>
      </c>
    </row>
    <row r="8" spans="5:5" x14ac:dyDescent="0.2">
      <c r="E8" t="s">
        <v>144</v>
      </c>
    </row>
    <row r="9" spans="5:5" x14ac:dyDescent="0.2">
      <c r="E9" t="s">
        <v>145</v>
      </c>
    </row>
    <row r="10" spans="5:5" x14ac:dyDescent="0.2">
      <c r="E10" t="s">
        <v>146</v>
      </c>
    </row>
    <row r="11" spans="5:5" x14ac:dyDescent="0.2">
      <c r="E11" t="s">
        <v>147</v>
      </c>
    </row>
    <row r="12" spans="5:5" x14ac:dyDescent="0.2">
      <c r="E12" t="s">
        <v>148</v>
      </c>
    </row>
    <row r="13" spans="5:5" x14ac:dyDescent="0.2">
      <c r="E13" t="s">
        <v>149</v>
      </c>
    </row>
    <row r="14" spans="5:5" x14ac:dyDescent="0.2">
      <c r="E14" t="s">
        <v>150</v>
      </c>
    </row>
    <row r="15" spans="5:5" x14ac:dyDescent="0.2">
      <c r="E15" t="s">
        <v>151</v>
      </c>
    </row>
    <row r="16" spans="5:5" x14ac:dyDescent="0.2">
      <c r="E16" t="s">
        <v>152</v>
      </c>
    </row>
    <row r="17" spans="5:5" x14ac:dyDescent="0.2">
      <c r="E17" t="s">
        <v>153</v>
      </c>
    </row>
    <row r="18" spans="5:5" x14ac:dyDescent="0.2">
      <c r="E18">
        <v>11</v>
      </c>
    </row>
    <row r="19" spans="5:5" x14ac:dyDescent="0.2">
      <c r="E19" t="s">
        <v>154</v>
      </c>
    </row>
    <row r="20" spans="5:5" x14ac:dyDescent="0.2">
      <c r="E20" t="s">
        <v>155</v>
      </c>
    </row>
    <row r="21" spans="5:5" x14ac:dyDescent="0.2">
      <c r="E21">
        <v>20</v>
      </c>
    </row>
    <row r="22" spans="5:5" x14ac:dyDescent="0.2">
      <c r="E22" t="s">
        <v>142</v>
      </c>
    </row>
    <row r="23" spans="5:5" x14ac:dyDescent="0.2">
      <c r="E23" t="s">
        <v>156</v>
      </c>
    </row>
    <row r="24" spans="5:5" x14ac:dyDescent="0.2">
      <c r="E24" t="s">
        <v>157</v>
      </c>
    </row>
    <row r="25" spans="5:5" x14ac:dyDescent="0.2">
      <c r="E25" t="s">
        <v>158</v>
      </c>
    </row>
    <row r="26" spans="5:5" x14ac:dyDescent="0.2">
      <c r="E26">
        <v>14</v>
      </c>
    </row>
    <row r="27" spans="5:5" x14ac:dyDescent="0.2">
      <c r="E27" t="s">
        <v>159</v>
      </c>
    </row>
    <row r="28" spans="5:5" x14ac:dyDescent="0.2">
      <c r="E28" t="s">
        <v>160</v>
      </c>
    </row>
    <row r="29" spans="5:5" x14ac:dyDescent="0.2">
      <c r="E29" t="s">
        <v>161</v>
      </c>
    </row>
    <row r="30" spans="5:5" x14ac:dyDescent="0.2">
      <c r="E30" t="s">
        <v>162</v>
      </c>
    </row>
    <row r="31" spans="5:5" x14ac:dyDescent="0.2">
      <c r="E31" t="s">
        <v>163</v>
      </c>
    </row>
    <row r="32" spans="5:5" x14ac:dyDescent="0.2">
      <c r="E32">
        <v>13</v>
      </c>
    </row>
    <row r="33" spans="5:5" x14ac:dyDescent="0.2">
      <c r="E33" t="s">
        <v>164</v>
      </c>
    </row>
    <row r="34" spans="5:5" x14ac:dyDescent="0.2">
      <c r="E34" t="s">
        <v>165</v>
      </c>
    </row>
    <row r="35" spans="5:5" x14ac:dyDescent="0.2">
      <c r="E35">
        <v>15</v>
      </c>
    </row>
    <row r="36" spans="5:5" x14ac:dyDescent="0.2">
      <c r="E36" t="s">
        <v>166</v>
      </c>
    </row>
    <row r="37" spans="5:5" x14ac:dyDescent="0.2">
      <c r="E37" t="s">
        <v>167</v>
      </c>
    </row>
    <row r="38" spans="5:5" x14ac:dyDescent="0.2">
      <c r="E38">
        <v>18</v>
      </c>
    </row>
    <row r="39" spans="5:5" x14ac:dyDescent="0.2">
      <c r="E39" t="s">
        <v>168</v>
      </c>
    </row>
    <row r="40" spans="5:5" x14ac:dyDescent="0.2">
      <c r="E40" t="s">
        <v>169</v>
      </c>
    </row>
    <row r="41" spans="5:5" x14ac:dyDescent="0.2">
      <c r="E41">
        <v>19</v>
      </c>
    </row>
    <row r="42" spans="5:5" x14ac:dyDescent="0.2">
      <c r="E42" t="s">
        <v>170</v>
      </c>
    </row>
    <row r="43" spans="5:5" x14ac:dyDescent="0.2">
      <c r="E43" t="s">
        <v>171</v>
      </c>
    </row>
    <row r="44" spans="5:5" x14ac:dyDescent="0.2">
      <c r="E44" t="s">
        <v>172</v>
      </c>
    </row>
    <row r="45" spans="5:5" x14ac:dyDescent="0.2">
      <c r="E45">
        <v>6</v>
      </c>
    </row>
    <row r="46" spans="5:5" x14ac:dyDescent="0.2">
      <c r="E46" t="s">
        <v>173</v>
      </c>
    </row>
    <row r="47" spans="5:5" x14ac:dyDescent="0.2">
      <c r="E47" t="s">
        <v>174</v>
      </c>
    </row>
    <row r="48" spans="5:5" x14ac:dyDescent="0.2">
      <c r="E48" t="s">
        <v>175</v>
      </c>
    </row>
    <row r="49" spans="5:5" x14ac:dyDescent="0.2">
      <c r="E49" t="s">
        <v>176</v>
      </c>
    </row>
    <row r="50" spans="5:5" x14ac:dyDescent="0.2">
      <c r="E50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6º básico A</vt:lpstr>
      <vt:lpstr>6º básico B</vt:lpstr>
      <vt:lpstr>Hoja1</vt:lpstr>
      <vt:lpstr>'6º básico A'!Área_de_impresión</vt:lpstr>
      <vt:lpstr>'6º básico 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2015-04-09T10:04:27Z</cp:lastPrinted>
  <dcterms:created xsi:type="dcterms:W3CDTF">2012-03-12T00:55:10Z</dcterms:created>
  <dcterms:modified xsi:type="dcterms:W3CDTF">2016-03-21T20:10:01Z</dcterms:modified>
</cp:coreProperties>
</file>