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80" windowWidth="14115" windowHeight="8610"/>
  </bookViews>
  <sheets>
    <sheet name="3º básico A" sheetId="3" r:id="rId1"/>
    <sheet name="3º básico B" sheetId="6" r:id="rId2"/>
    <sheet name="3º básico C" sheetId="7" r:id="rId3"/>
    <sheet name="INFORME GLOBAL" sheetId="8" r:id="rId4"/>
  </sheets>
  <definedNames>
    <definedName name="_xlnm._FilterDatabase" localSheetId="0" hidden="1">'3º básico A'!#REF!</definedName>
    <definedName name="_xlnm._FilterDatabase" localSheetId="1" hidden="1">'3º básico B'!#REF!</definedName>
    <definedName name="_xlnm._FilterDatabase" localSheetId="2" hidden="1">'3º básico C'!#REF!</definedName>
    <definedName name="_xlnm.Print_Area" localSheetId="0">'3º básico A'!$A$1:$CV$109</definedName>
    <definedName name="_xlnm.Print_Area" localSheetId="1">'3º básico B'!$A$1:$CV$109</definedName>
    <definedName name="_xlnm.Print_Area" localSheetId="2">'3º básico C'!$A$1:$CV$109</definedName>
    <definedName name="_xlnm.Print_Area" localSheetId="3">'INFORME GLOBAL'!$A$1:$CG$70</definedName>
  </definedNames>
  <calcPr calcId="145621"/>
</workbook>
</file>

<file path=xl/calcChain.xml><?xml version="1.0" encoding="utf-8"?>
<calcChain xmlns="http://schemas.openxmlformats.org/spreadsheetml/2006/main">
  <c r="AZ54" i="3" l="1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J86" i="6" l="1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F79" i="3" l="1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BI55" i="7" l="1"/>
  <c r="BI55" i="6"/>
  <c r="BI55" i="3"/>
  <c r="E11" i="3"/>
  <c r="F10" i="8" l="1"/>
  <c r="AW56" i="8"/>
  <c r="AQ9" i="8"/>
  <c r="AQ10" i="8" s="1"/>
  <c r="AQ11" i="8" s="1"/>
  <c r="AQ12" i="8" s="1"/>
  <c r="AQ13" i="8" s="1"/>
  <c r="AQ14" i="8" s="1"/>
  <c r="AQ15" i="8" s="1"/>
  <c r="AQ16" i="8" s="1"/>
  <c r="AQ17" i="8" s="1"/>
  <c r="AQ18" i="8" s="1"/>
  <c r="AQ19" i="8" s="1"/>
  <c r="AQ20" i="8" s="1"/>
  <c r="AQ21" i="8" s="1"/>
  <c r="AQ22" i="8" s="1"/>
  <c r="AQ23" i="8" s="1"/>
  <c r="AQ24" i="8" s="1"/>
  <c r="AQ25" i="8" s="1"/>
  <c r="AQ26" i="8" s="1"/>
  <c r="AQ27" i="8" s="1"/>
  <c r="AQ28" i="8" s="1"/>
  <c r="AQ29" i="8" s="1"/>
  <c r="AQ30" i="8" s="1"/>
  <c r="AQ31" i="8" s="1"/>
  <c r="AQ32" i="8" s="1"/>
  <c r="D9" i="8"/>
  <c r="BO100" i="7" l="1"/>
  <c r="BM100" i="7"/>
  <c r="BK100" i="7"/>
  <c r="BH100" i="7"/>
  <c r="BG100" i="7"/>
  <c r="BF100" i="7"/>
  <c r="BC100" i="7"/>
  <c r="BB100" i="7"/>
  <c r="AZ100" i="7"/>
  <c r="AX100" i="7"/>
  <c r="AV100" i="7"/>
  <c r="AT100" i="7"/>
  <c r="AR100" i="7"/>
  <c r="BN100" i="7" s="1"/>
  <c r="AP100" i="7"/>
  <c r="AN100" i="7"/>
  <c r="AL100" i="7"/>
  <c r="AJ100" i="7"/>
  <c r="AH100" i="7"/>
  <c r="AF100" i="7"/>
  <c r="AD100" i="7"/>
  <c r="AB100" i="7"/>
  <c r="Z100" i="7"/>
  <c r="BL100" i="7" s="1"/>
  <c r="X100" i="7"/>
  <c r="V100" i="7"/>
  <c r="T100" i="7"/>
  <c r="R100" i="7"/>
  <c r="P100" i="7"/>
  <c r="N100" i="7"/>
  <c r="L100" i="7"/>
  <c r="J100" i="7"/>
  <c r="H100" i="7"/>
  <c r="F100" i="7"/>
  <c r="BJ100" i="7" s="1"/>
  <c r="BO99" i="7"/>
  <c r="BM99" i="7"/>
  <c r="BK99" i="7"/>
  <c r="BH99" i="7"/>
  <c r="BG99" i="7"/>
  <c r="BF99" i="7"/>
  <c r="BC99" i="7"/>
  <c r="BB99" i="7"/>
  <c r="AZ99" i="7"/>
  <c r="AX99" i="7"/>
  <c r="AV99" i="7"/>
  <c r="AT99" i="7"/>
  <c r="AR99" i="7"/>
  <c r="BN99" i="7" s="1"/>
  <c r="AP99" i="7"/>
  <c r="AN99" i="7"/>
  <c r="AL99" i="7"/>
  <c r="AJ99" i="7"/>
  <c r="AH99" i="7"/>
  <c r="AF99" i="7"/>
  <c r="AD99" i="7"/>
  <c r="AB99" i="7"/>
  <c r="Z99" i="7"/>
  <c r="BL99" i="7" s="1"/>
  <c r="X99" i="7"/>
  <c r="V99" i="7"/>
  <c r="T99" i="7"/>
  <c r="R99" i="7"/>
  <c r="P99" i="7"/>
  <c r="N99" i="7"/>
  <c r="L99" i="7"/>
  <c r="J99" i="7"/>
  <c r="H99" i="7"/>
  <c r="F99" i="7"/>
  <c r="BJ99" i="7" s="1"/>
  <c r="BO98" i="7"/>
  <c r="BM98" i="7"/>
  <c r="BK98" i="7"/>
  <c r="BH98" i="7"/>
  <c r="BG98" i="7"/>
  <c r="BF98" i="7"/>
  <c r="BC98" i="7"/>
  <c r="BB98" i="7"/>
  <c r="AZ98" i="7"/>
  <c r="AX98" i="7"/>
  <c r="AV98" i="7"/>
  <c r="AT98" i="7"/>
  <c r="AR98" i="7"/>
  <c r="BN98" i="7" s="1"/>
  <c r="AP98" i="7"/>
  <c r="AN98" i="7"/>
  <c r="AL98" i="7"/>
  <c r="AJ98" i="7"/>
  <c r="AH98" i="7"/>
  <c r="AF98" i="7"/>
  <c r="AD98" i="7"/>
  <c r="AB98" i="7"/>
  <c r="Z98" i="7"/>
  <c r="BL98" i="7" s="1"/>
  <c r="X98" i="7"/>
  <c r="V98" i="7"/>
  <c r="T98" i="7"/>
  <c r="R98" i="7"/>
  <c r="P98" i="7"/>
  <c r="N98" i="7"/>
  <c r="L98" i="7"/>
  <c r="J98" i="7"/>
  <c r="H98" i="7"/>
  <c r="F98" i="7"/>
  <c r="BJ98" i="7" s="1"/>
  <c r="BO97" i="7"/>
  <c r="BM97" i="7"/>
  <c r="BK97" i="7"/>
  <c r="BH97" i="7"/>
  <c r="BG97" i="7"/>
  <c r="BF97" i="7"/>
  <c r="BC97" i="7"/>
  <c r="BB97" i="7"/>
  <c r="AZ97" i="7"/>
  <c r="AX97" i="7"/>
  <c r="AV97" i="7"/>
  <c r="AT97" i="7"/>
  <c r="AR97" i="7"/>
  <c r="BN97" i="7" s="1"/>
  <c r="AP97" i="7"/>
  <c r="AN97" i="7"/>
  <c r="AL97" i="7"/>
  <c r="AJ97" i="7"/>
  <c r="AH97" i="7"/>
  <c r="AF97" i="7"/>
  <c r="AD97" i="7"/>
  <c r="AB97" i="7"/>
  <c r="Z97" i="7"/>
  <c r="BL97" i="7" s="1"/>
  <c r="X97" i="7"/>
  <c r="V97" i="7"/>
  <c r="T97" i="7"/>
  <c r="R97" i="7"/>
  <c r="P97" i="7"/>
  <c r="N97" i="7"/>
  <c r="L97" i="7"/>
  <c r="J97" i="7"/>
  <c r="H97" i="7"/>
  <c r="F97" i="7"/>
  <c r="BJ97" i="7" s="1"/>
  <c r="BO96" i="7"/>
  <c r="BM96" i="7"/>
  <c r="BK96" i="7"/>
  <c r="BH96" i="7"/>
  <c r="BG96" i="7"/>
  <c r="BF96" i="7"/>
  <c r="BC96" i="7"/>
  <c r="BB96" i="7"/>
  <c r="AZ96" i="7"/>
  <c r="AX96" i="7"/>
  <c r="AV96" i="7"/>
  <c r="AT96" i="7"/>
  <c r="AR96" i="7"/>
  <c r="BN96" i="7" s="1"/>
  <c r="AP96" i="7"/>
  <c r="AN96" i="7"/>
  <c r="AL96" i="7"/>
  <c r="AJ96" i="7"/>
  <c r="AH96" i="7"/>
  <c r="AF96" i="7"/>
  <c r="AD96" i="7"/>
  <c r="AB96" i="7"/>
  <c r="Z96" i="7"/>
  <c r="BL96" i="7" s="1"/>
  <c r="X96" i="7"/>
  <c r="V96" i="7"/>
  <c r="T96" i="7"/>
  <c r="R96" i="7"/>
  <c r="P96" i="7"/>
  <c r="N96" i="7"/>
  <c r="L96" i="7"/>
  <c r="J96" i="7"/>
  <c r="H96" i="7"/>
  <c r="F96" i="7"/>
  <c r="BJ96" i="7" s="1"/>
  <c r="BO95" i="7"/>
  <c r="BM95" i="7"/>
  <c r="BK95" i="7"/>
  <c r="BH95" i="7"/>
  <c r="BG95" i="7"/>
  <c r="BF95" i="7"/>
  <c r="BC95" i="7"/>
  <c r="BB95" i="7"/>
  <c r="AZ95" i="7"/>
  <c r="AX95" i="7"/>
  <c r="AV95" i="7"/>
  <c r="AT95" i="7"/>
  <c r="AR95" i="7"/>
  <c r="BN95" i="7" s="1"/>
  <c r="AP95" i="7"/>
  <c r="AN95" i="7"/>
  <c r="AL95" i="7"/>
  <c r="AJ95" i="7"/>
  <c r="AH95" i="7"/>
  <c r="AF95" i="7"/>
  <c r="AD95" i="7"/>
  <c r="AB95" i="7"/>
  <c r="Z95" i="7"/>
  <c r="BL95" i="7" s="1"/>
  <c r="X95" i="7"/>
  <c r="V95" i="7"/>
  <c r="T95" i="7"/>
  <c r="R95" i="7"/>
  <c r="P95" i="7"/>
  <c r="N95" i="7"/>
  <c r="L95" i="7"/>
  <c r="J95" i="7"/>
  <c r="H95" i="7"/>
  <c r="F95" i="7"/>
  <c r="BJ95" i="7" s="1"/>
  <c r="BO94" i="7"/>
  <c r="BM94" i="7"/>
  <c r="BK94" i="7"/>
  <c r="BH94" i="7"/>
  <c r="BG94" i="7"/>
  <c r="BF94" i="7"/>
  <c r="BC94" i="7"/>
  <c r="BB94" i="7"/>
  <c r="AZ94" i="7"/>
  <c r="AX94" i="7"/>
  <c r="AV94" i="7"/>
  <c r="AT94" i="7"/>
  <c r="AR94" i="7"/>
  <c r="BN94" i="7" s="1"/>
  <c r="AP94" i="7"/>
  <c r="AN94" i="7"/>
  <c r="AL94" i="7"/>
  <c r="AJ94" i="7"/>
  <c r="AH94" i="7"/>
  <c r="AF94" i="7"/>
  <c r="AD94" i="7"/>
  <c r="AB94" i="7"/>
  <c r="Z94" i="7"/>
  <c r="BL94" i="7" s="1"/>
  <c r="X94" i="7"/>
  <c r="V94" i="7"/>
  <c r="T94" i="7"/>
  <c r="R94" i="7"/>
  <c r="P94" i="7"/>
  <c r="N94" i="7"/>
  <c r="L94" i="7"/>
  <c r="J94" i="7"/>
  <c r="H94" i="7"/>
  <c r="F94" i="7"/>
  <c r="BJ94" i="7" s="1"/>
  <c r="BO93" i="7"/>
  <c r="BM93" i="7"/>
  <c r="BK93" i="7"/>
  <c r="BH93" i="7"/>
  <c r="BG93" i="7"/>
  <c r="BF93" i="7"/>
  <c r="BC93" i="7"/>
  <c r="BB93" i="7"/>
  <c r="AZ93" i="7"/>
  <c r="AX93" i="7"/>
  <c r="AV93" i="7"/>
  <c r="AT93" i="7"/>
  <c r="AR93" i="7"/>
  <c r="BN93" i="7" s="1"/>
  <c r="AP93" i="7"/>
  <c r="AN93" i="7"/>
  <c r="AL93" i="7"/>
  <c r="AJ93" i="7"/>
  <c r="AH93" i="7"/>
  <c r="AF93" i="7"/>
  <c r="AD93" i="7"/>
  <c r="AB93" i="7"/>
  <c r="Z93" i="7"/>
  <c r="BL93" i="7" s="1"/>
  <c r="X93" i="7"/>
  <c r="V93" i="7"/>
  <c r="T93" i="7"/>
  <c r="R93" i="7"/>
  <c r="P93" i="7"/>
  <c r="N93" i="7"/>
  <c r="L93" i="7"/>
  <c r="J93" i="7"/>
  <c r="H93" i="7"/>
  <c r="F93" i="7"/>
  <c r="BJ93" i="7" s="1"/>
  <c r="BO92" i="7"/>
  <c r="BM92" i="7"/>
  <c r="BK92" i="7"/>
  <c r="BH92" i="7"/>
  <c r="BG92" i="7"/>
  <c r="BF92" i="7"/>
  <c r="BC92" i="7"/>
  <c r="BB92" i="7"/>
  <c r="AZ92" i="7"/>
  <c r="AX92" i="7"/>
  <c r="AV92" i="7"/>
  <c r="AT92" i="7"/>
  <c r="AR92" i="7"/>
  <c r="BN92" i="7" s="1"/>
  <c r="AP92" i="7"/>
  <c r="AN92" i="7"/>
  <c r="AL92" i="7"/>
  <c r="AJ92" i="7"/>
  <c r="AH92" i="7"/>
  <c r="AF92" i="7"/>
  <c r="AD92" i="7"/>
  <c r="AB92" i="7"/>
  <c r="Z92" i="7"/>
  <c r="BL92" i="7" s="1"/>
  <c r="X92" i="7"/>
  <c r="V92" i="7"/>
  <c r="T92" i="7"/>
  <c r="R92" i="7"/>
  <c r="P92" i="7"/>
  <c r="N92" i="7"/>
  <c r="L92" i="7"/>
  <c r="J92" i="7"/>
  <c r="H92" i="7"/>
  <c r="F92" i="7"/>
  <c r="BJ92" i="7" s="1"/>
  <c r="BO91" i="7"/>
  <c r="BM91" i="7"/>
  <c r="BK91" i="7"/>
  <c r="BH91" i="7"/>
  <c r="BG91" i="7"/>
  <c r="BF91" i="7"/>
  <c r="BC91" i="7"/>
  <c r="BB91" i="7"/>
  <c r="AZ91" i="7"/>
  <c r="AX91" i="7"/>
  <c r="AV91" i="7"/>
  <c r="AT91" i="7"/>
  <c r="AR91" i="7"/>
  <c r="BN91" i="7" s="1"/>
  <c r="AP91" i="7"/>
  <c r="AN91" i="7"/>
  <c r="AL91" i="7"/>
  <c r="AJ91" i="7"/>
  <c r="AH91" i="7"/>
  <c r="AF91" i="7"/>
  <c r="AD91" i="7"/>
  <c r="AB91" i="7"/>
  <c r="Z91" i="7"/>
  <c r="BL91" i="7" s="1"/>
  <c r="X91" i="7"/>
  <c r="V91" i="7"/>
  <c r="T91" i="7"/>
  <c r="R91" i="7"/>
  <c r="P91" i="7"/>
  <c r="N91" i="7"/>
  <c r="L91" i="7"/>
  <c r="J91" i="7"/>
  <c r="H91" i="7"/>
  <c r="F91" i="7"/>
  <c r="BJ91" i="7" s="1"/>
  <c r="BO90" i="7"/>
  <c r="BM90" i="7"/>
  <c r="BK90" i="7"/>
  <c r="BH90" i="7"/>
  <c r="BG90" i="7"/>
  <c r="BF90" i="7"/>
  <c r="BC90" i="7"/>
  <c r="BB90" i="7"/>
  <c r="AZ90" i="7"/>
  <c r="AX90" i="7"/>
  <c r="AV90" i="7"/>
  <c r="AT90" i="7"/>
  <c r="AR90" i="7"/>
  <c r="BN90" i="7" s="1"/>
  <c r="AP90" i="7"/>
  <c r="AN90" i="7"/>
  <c r="AL90" i="7"/>
  <c r="AJ90" i="7"/>
  <c r="AH90" i="7"/>
  <c r="AF90" i="7"/>
  <c r="AD90" i="7"/>
  <c r="AB90" i="7"/>
  <c r="Z90" i="7"/>
  <c r="BL90" i="7" s="1"/>
  <c r="X90" i="7"/>
  <c r="V90" i="7"/>
  <c r="T90" i="7"/>
  <c r="R90" i="7"/>
  <c r="P90" i="7"/>
  <c r="N90" i="7"/>
  <c r="L90" i="7"/>
  <c r="J90" i="7"/>
  <c r="H90" i="7"/>
  <c r="F90" i="7"/>
  <c r="BJ90" i="7" s="1"/>
  <c r="BO89" i="7"/>
  <c r="BM89" i="7"/>
  <c r="BK89" i="7"/>
  <c r="BH89" i="7"/>
  <c r="BG89" i="7"/>
  <c r="BF89" i="7"/>
  <c r="BC89" i="7"/>
  <c r="BB89" i="7"/>
  <c r="AZ89" i="7"/>
  <c r="AX89" i="7"/>
  <c r="AV89" i="7"/>
  <c r="AT89" i="7"/>
  <c r="AR89" i="7"/>
  <c r="BN89" i="7" s="1"/>
  <c r="AP89" i="7"/>
  <c r="AN89" i="7"/>
  <c r="AL89" i="7"/>
  <c r="AJ89" i="7"/>
  <c r="AH89" i="7"/>
  <c r="AF89" i="7"/>
  <c r="AD89" i="7"/>
  <c r="AB89" i="7"/>
  <c r="Z89" i="7"/>
  <c r="BL89" i="7" s="1"/>
  <c r="X89" i="7"/>
  <c r="V89" i="7"/>
  <c r="T89" i="7"/>
  <c r="R89" i="7"/>
  <c r="P89" i="7"/>
  <c r="N89" i="7"/>
  <c r="L89" i="7"/>
  <c r="J89" i="7"/>
  <c r="H89" i="7"/>
  <c r="F89" i="7"/>
  <c r="BJ89" i="7" s="1"/>
  <c r="BO88" i="7"/>
  <c r="BM88" i="7"/>
  <c r="BK88" i="7"/>
  <c r="BH88" i="7"/>
  <c r="BG88" i="7"/>
  <c r="BF88" i="7"/>
  <c r="BC88" i="7"/>
  <c r="BB88" i="7"/>
  <c r="AZ88" i="7"/>
  <c r="AX88" i="7"/>
  <c r="AV88" i="7"/>
  <c r="AT88" i="7"/>
  <c r="AR88" i="7"/>
  <c r="BN88" i="7" s="1"/>
  <c r="AP88" i="7"/>
  <c r="AN88" i="7"/>
  <c r="AL88" i="7"/>
  <c r="AJ88" i="7"/>
  <c r="AH88" i="7"/>
  <c r="AF88" i="7"/>
  <c r="AD88" i="7"/>
  <c r="AB88" i="7"/>
  <c r="Z88" i="7"/>
  <c r="BL88" i="7" s="1"/>
  <c r="X88" i="7"/>
  <c r="V88" i="7"/>
  <c r="T88" i="7"/>
  <c r="R88" i="7"/>
  <c r="P88" i="7"/>
  <c r="N88" i="7"/>
  <c r="L88" i="7"/>
  <c r="J88" i="7"/>
  <c r="H88" i="7"/>
  <c r="F88" i="7"/>
  <c r="BJ88" i="7" s="1"/>
  <c r="BO87" i="7"/>
  <c r="BM87" i="7"/>
  <c r="BK87" i="7"/>
  <c r="BH87" i="7"/>
  <c r="BG87" i="7"/>
  <c r="BF87" i="7"/>
  <c r="BC87" i="7"/>
  <c r="BB87" i="7"/>
  <c r="AZ87" i="7"/>
  <c r="AX87" i="7"/>
  <c r="AV87" i="7"/>
  <c r="AT87" i="7"/>
  <c r="AR87" i="7"/>
  <c r="BN87" i="7" s="1"/>
  <c r="AP87" i="7"/>
  <c r="AN87" i="7"/>
  <c r="AL87" i="7"/>
  <c r="AJ87" i="7"/>
  <c r="AH87" i="7"/>
  <c r="AF87" i="7"/>
  <c r="AD87" i="7"/>
  <c r="AB87" i="7"/>
  <c r="Z87" i="7"/>
  <c r="BL87" i="7" s="1"/>
  <c r="X87" i="7"/>
  <c r="V87" i="7"/>
  <c r="T87" i="7"/>
  <c r="R87" i="7"/>
  <c r="P87" i="7"/>
  <c r="N87" i="7"/>
  <c r="L87" i="7"/>
  <c r="J87" i="7"/>
  <c r="H87" i="7"/>
  <c r="F87" i="7"/>
  <c r="BJ87" i="7" s="1"/>
  <c r="BO86" i="7"/>
  <c r="BM86" i="7"/>
  <c r="BK86" i="7"/>
  <c r="BH86" i="7"/>
  <c r="BG86" i="7"/>
  <c r="BF86" i="7"/>
  <c r="BC86" i="7"/>
  <c r="BB86" i="7"/>
  <c r="AZ86" i="7"/>
  <c r="AX86" i="7"/>
  <c r="AV86" i="7"/>
  <c r="AT86" i="7"/>
  <c r="AR86" i="7"/>
  <c r="BN86" i="7" s="1"/>
  <c r="AP86" i="7"/>
  <c r="AN86" i="7"/>
  <c r="AL86" i="7"/>
  <c r="AJ86" i="7"/>
  <c r="AH86" i="7"/>
  <c r="AF86" i="7"/>
  <c r="AD86" i="7"/>
  <c r="AB86" i="7"/>
  <c r="Z86" i="7"/>
  <c r="BL86" i="7" s="1"/>
  <c r="X86" i="7"/>
  <c r="V86" i="7"/>
  <c r="T86" i="7"/>
  <c r="R86" i="7"/>
  <c r="P86" i="7"/>
  <c r="N86" i="7"/>
  <c r="L86" i="7"/>
  <c r="J86" i="7"/>
  <c r="H86" i="7"/>
  <c r="F86" i="7"/>
  <c r="BJ86" i="7" s="1"/>
  <c r="BO85" i="7"/>
  <c r="BM85" i="7"/>
  <c r="BK85" i="7"/>
  <c r="BH85" i="7"/>
  <c r="BG85" i="7"/>
  <c r="BF85" i="7"/>
  <c r="BC85" i="7"/>
  <c r="BB85" i="7"/>
  <c r="AZ85" i="7"/>
  <c r="AX85" i="7"/>
  <c r="AV85" i="7"/>
  <c r="AT85" i="7"/>
  <c r="AR85" i="7"/>
  <c r="BN85" i="7" s="1"/>
  <c r="AP85" i="7"/>
  <c r="AN85" i="7"/>
  <c r="AL85" i="7"/>
  <c r="AJ85" i="7"/>
  <c r="AH85" i="7"/>
  <c r="AF85" i="7"/>
  <c r="AD85" i="7"/>
  <c r="AB85" i="7"/>
  <c r="Z85" i="7"/>
  <c r="BL85" i="7" s="1"/>
  <c r="X85" i="7"/>
  <c r="V85" i="7"/>
  <c r="T85" i="7"/>
  <c r="R85" i="7"/>
  <c r="P85" i="7"/>
  <c r="N85" i="7"/>
  <c r="L85" i="7"/>
  <c r="J85" i="7"/>
  <c r="H85" i="7"/>
  <c r="F85" i="7"/>
  <c r="BJ85" i="7" s="1"/>
  <c r="BO84" i="7"/>
  <c r="BM84" i="7"/>
  <c r="BK84" i="7"/>
  <c r="BH84" i="7"/>
  <c r="BG84" i="7"/>
  <c r="BF84" i="7"/>
  <c r="BC84" i="7"/>
  <c r="BB84" i="7"/>
  <c r="AZ84" i="7"/>
  <c r="AX84" i="7"/>
  <c r="AV84" i="7"/>
  <c r="AT84" i="7"/>
  <c r="AR84" i="7"/>
  <c r="BN84" i="7" s="1"/>
  <c r="AP84" i="7"/>
  <c r="AN84" i="7"/>
  <c r="AL84" i="7"/>
  <c r="AJ84" i="7"/>
  <c r="AH84" i="7"/>
  <c r="AF84" i="7"/>
  <c r="AD84" i="7"/>
  <c r="AB84" i="7"/>
  <c r="Z84" i="7"/>
  <c r="BL84" i="7" s="1"/>
  <c r="X84" i="7"/>
  <c r="V84" i="7"/>
  <c r="T84" i="7"/>
  <c r="R84" i="7"/>
  <c r="P84" i="7"/>
  <c r="N84" i="7"/>
  <c r="L84" i="7"/>
  <c r="J84" i="7"/>
  <c r="H84" i="7"/>
  <c r="F84" i="7"/>
  <c r="BJ84" i="7" s="1"/>
  <c r="BO83" i="7"/>
  <c r="BM83" i="7"/>
  <c r="BK83" i="7"/>
  <c r="BH83" i="7"/>
  <c r="BG83" i="7"/>
  <c r="BF83" i="7"/>
  <c r="BC83" i="7"/>
  <c r="BB83" i="7"/>
  <c r="AZ83" i="7"/>
  <c r="AX83" i="7"/>
  <c r="AV83" i="7"/>
  <c r="AT83" i="7"/>
  <c r="AR83" i="7"/>
  <c r="BN83" i="7" s="1"/>
  <c r="AP83" i="7"/>
  <c r="AN83" i="7"/>
  <c r="AL83" i="7"/>
  <c r="AJ83" i="7"/>
  <c r="AH83" i="7"/>
  <c r="AF83" i="7"/>
  <c r="AD83" i="7"/>
  <c r="AB83" i="7"/>
  <c r="Z83" i="7"/>
  <c r="BL83" i="7" s="1"/>
  <c r="X83" i="7"/>
  <c r="V83" i="7"/>
  <c r="T83" i="7"/>
  <c r="R83" i="7"/>
  <c r="P83" i="7"/>
  <c r="N83" i="7"/>
  <c r="L83" i="7"/>
  <c r="J83" i="7"/>
  <c r="H83" i="7"/>
  <c r="F83" i="7"/>
  <c r="BJ83" i="7" s="1"/>
  <c r="BO82" i="7"/>
  <c r="BM82" i="7"/>
  <c r="BK82" i="7"/>
  <c r="BH82" i="7"/>
  <c r="BG82" i="7"/>
  <c r="BF82" i="7"/>
  <c r="BC82" i="7"/>
  <c r="BB82" i="7"/>
  <c r="AZ82" i="7"/>
  <c r="AX82" i="7"/>
  <c r="AV82" i="7"/>
  <c r="AT82" i="7"/>
  <c r="AR82" i="7"/>
  <c r="BN82" i="7" s="1"/>
  <c r="AP82" i="7"/>
  <c r="AN82" i="7"/>
  <c r="AL82" i="7"/>
  <c r="AJ82" i="7"/>
  <c r="AH82" i="7"/>
  <c r="AF82" i="7"/>
  <c r="AD82" i="7"/>
  <c r="AB82" i="7"/>
  <c r="Z82" i="7"/>
  <c r="BL82" i="7" s="1"/>
  <c r="X82" i="7"/>
  <c r="V82" i="7"/>
  <c r="T82" i="7"/>
  <c r="R82" i="7"/>
  <c r="P82" i="7"/>
  <c r="N82" i="7"/>
  <c r="L82" i="7"/>
  <c r="J82" i="7"/>
  <c r="H82" i="7"/>
  <c r="F82" i="7"/>
  <c r="BJ82" i="7" s="1"/>
  <c r="BO81" i="7"/>
  <c r="BM81" i="7"/>
  <c r="BK81" i="7"/>
  <c r="BH81" i="7"/>
  <c r="BG81" i="7"/>
  <c r="BF81" i="7"/>
  <c r="BC81" i="7"/>
  <c r="BB81" i="7"/>
  <c r="AZ81" i="7"/>
  <c r="AX81" i="7"/>
  <c r="AV81" i="7"/>
  <c r="AT81" i="7"/>
  <c r="AR81" i="7"/>
  <c r="BN81" i="7" s="1"/>
  <c r="AP81" i="7"/>
  <c r="AN81" i="7"/>
  <c r="AL81" i="7"/>
  <c r="AJ81" i="7"/>
  <c r="AH81" i="7"/>
  <c r="AF81" i="7"/>
  <c r="AD81" i="7"/>
  <c r="AB81" i="7"/>
  <c r="Z81" i="7"/>
  <c r="BL81" i="7" s="1"/>
  <c r="X81" i="7"/>
  <c r="V81" i="7"/>
  <c r="T81" i="7"/>
  <c r="R81" i="7"/>
  <c r="P81" i="7"/>
  <c r="N81" i="7"/>
  <c r="L81" i="7"/>
  <c r="J81" i="7"/>
  <c r="H81" i="7"/>
  <c r="F81" i="7"/>
  <c r="BJ81" i="7" s="1"/>
  <c r="BO80" i="7"/>
  <c r="BM80" i="7"/>
  <c r="BK80" i="7"/>
  <c r="BH80" i="7"/>
  <c r="BG80" i="7"/>
  <c r="BF80" i="7"/>
  <c r="BC80" i="7"/>
  <c r="BB80" i="7"/>
  <c r="AZ80" i="7"/>
  <c r="AX80" i="7"/>
  <c r="AV80" i="7"/>
  <c r="AT80" i="7"/>
  <c r="AR80" i="7"/>
  <c r="BN80" i="7" s="1"/>
  <c r="AP80" i="7"/>
  <c r="AN80" i="7"/>
  <c r="AL80" i="7"/>
  <c r="AJ80" i="7"/>
  <c r="AH80" i="7"/>
  <c r="AF80" i="7"/>
  <c r="AD80" i="7"/>
  <c r="AB80" i="7"/>
  <c r="Z80" i="7"/>
  <c r="BL80" i="7" s="1"/>
  <c r="X80" i="7"/>
  <c r="V80" i="7"/>
  <c r="T80" i="7"/>
  <c r="R80" i="7"/>
  <c r="P80" i="7"/>
  <c r="N80" i="7"/>
  <c r="L80" i="7"/>
  <c r="J80" i="7"/>
  <c r="H80" i="7"/>
  <c r="F80" i="7"/>
  <c r="BJ80" i="7" s="1"/>
  <c r="BO79" i="7"/>
  <c r="BM79" i="7"/>
  <c r="BK79" i="7"/>
  <c r="BH79" i="7"/>
  <c r="BG79" i="7"/>
  <c r="BF79" i="7"/>
  <c r="BC79" i="7"/>
  <c r="BB79" i="7"/>
  <c r="AZ79" i="7"/>
  <c r="AX79" i="7"/>
  <c r="AV79" i="7"/>
  <c r="AT79" i="7"/>
  <c r="AR79" i="7"/>
  <c r="BN79" i="7" s="1"/>
  <c r="AP79" i="7"/>
  <c r="AN79" i="7"/>
  <c r="AL79" i="7"/>
  <c r="AJ79" i="7"/>
  <c r="AH79" i="7"/>
  <c r="AF79" i="7"/>
  <c r="AD79" i="7"/>
  <c r="AB79" i="7"/>
  <c r="Z79" i="7"/>
  <c r="BL79" i="7" s="1"/>
  <c r="X79" i="7"/>
  <c r="V79" i="7"/>
  <c r="T79" i="7"/>
  <c r="R79" i="7"/>
  <c r="P79" i="7"/>
  <c r="N79" i="7"/>
  <c r="L79" i="7"/>
  <c r="J79" i="7"/>
  <c r="H79" i="7"/>
  <c r="F79" i="7"/>
  <c r="BJ79" i="7" s="1"/>
  <c r="BO78" i="7"/>
  <c r="BM78" i="7"/>
  <c r="BK78" i="7"/>
  <c r="BH78" i="7"/>
  <c r="BG78" i="7"/>
  <c r="BF78" i="7"/>
  <c r="BC78" i="7"/>
  <c r="BB78" i="7"/>
  <c r="AZ78" i="7"/>
  <c r="AX78" i="7"/>
  <c r="AV78" i="7"/>
  <c r="AT78" i="7"/>
  <c r="AR78" i="7"/>
  <c r="BN78" i="7" s="1"/>
  <c r="AP78" i="7"/>
  <c r="AN78" i="7"/>
  <c r="AL78" i="7"/>
  <c r="AJ78" i="7"/>
  <c r="AH78" i="7"/>
  <c r="AF78" i="7"/>
  <c r="AD78" i="7"/>
  <c r="AB78" i="7"/>
  <c r="Z78" i="7"/>
  <c r="BL78" i="7" s="1"/>
  <c r="X78" i="7"/>
  <c r="V78" i="7"/>
  <c r="T78" i="7"/>
  <c r="R78" i="7"/>
  <c r="P78" i="7"/>
  <c r="N78" i="7"/>
  <c r="L78" i="7"/>
  <c r="J78" i="7"/>
  <c r="H78" i="7"/>
  <c r="F78" i="7"/>
  <c r="BJ78" i="7" s="1"/>
  <c r="BO77" i="7"/>
  <c r="BM77" i="7"/>
  <c r="BK77" i="7"/>
  <c r="BH77" i="7"/>
  <c r="BG77" i="7"/>
  <c r="BF77" i="7"/>
  <c r="BC77" i="7"/>
  <c r="BB77" i="7"/>
  <c r="AZ77" i="7"/>
  <c r="AX77" i="7"/>
  <c r="AV77" i="7"/>
  <c r="AT77" i="7"/>
  <c r="AR77" i="7"/>
  <c r="BN77" i="7" s="1"/>
  <c r="AP77" i="7"/>
  <c r="AN77" i="7"/>
  <c r="AL77" i="7"/>
  <c r="AJ77" i="7"/>
  <c r="AH77" i="7"/>
  <c r="AF77" i="7"/>
  <c r="AD77" i="7"/>
  <c r="AB77" i="7"/>
  <c r="Z77" i="7"/>
  <c r="BL77" i="7" s="1"/>
  <c r="X77" i="7"/>
  <c r="V77" i="7"/>
  <c r="T77" i="7"/>
  <c r="R77" i="7"/>
  <c r="P77" i="7"/>
  <c r="N77" i="7"/>
  <c r="L77" i="7"/>
  <c r="J77" i="7"/>
  <c r="H77" i="7"/>
  <c r="F77" i="7"/>
  <c r="BJ77" i="7" s="1"/>
  <c r="BO76" i="7"/>
  <c r="BM76" i="7"/>
  <c r="BK76" i="7"/>
  <c r="BH76" i="7"/>
  <c r="BG76" i="7"/>
  <c r="BF76" i="7"/>
  <c r="BC76" i="7"/>
  <c r="BB76" i="7"/>
  <c r="AZ76" i="7"/>
  <c r="AX76" i="7"/>
  <c r="AV76" i="7"/>
  <c r="AT76" i="7"/>
  <c r="AR76" i="7"/>
  <c r="BN76" i="7" s="1"/>
  <c r="AP76" i="7"/>
  <c r="AN76" i="7"/>
  <c r="AL76" i="7"/>
  <c r="AJ76" i="7"/>
  <c r="AH76" i="7"/>
  <c r="AF76" i="7"/>
  <c r="AD76" i="7"/>
  <c r="AB76" i="7"/>
  <c r="Z76" i="7"/>
  <c r="BL76" i="7" s="1"/>
  <c r="X76" i="7"/>
  <c r="V76" i="7"/>
  <c r="T76" i="7"/>
  <c r="R76" i="7"/>
  <c r="P76" i="7"/>
  <c r="N76" i="7"/>
  <c r="L76" i="7"/>
  <c r="J76" i="7"/>
  <c r="H76" i="7"/>
  <c r="F76" i="7"/>
  <c r="BJ76" i="7" s="1"/>
  <c r="BO75" i="7"/>
  <c r="BM75" i="7"/>
  <c r="BK75" i="7"/>
  <c r="BH75" i="7"/>
  <c r="BG75" i="7"/>
  <c r="BF75" i="7"/>
  <c r="BC75" i="7"/>
  <c r="BB75" i="7"/>
  <c r="AZ75" i="7"/>
  <c r="AX75" i="7"/>
  <c r="AV75" i="7"/>
  <c r="AT75" i="7"/>
  <c r="AR75" i="7"/>
  <c r="BN75" i="7" s="1"/>
  <c r="AP75" i="7"/>
  <c r="AN75" i="7"/>
  <c r="AL75" i="7"/>
  <c r="AJ75" i="7"/>
  <c r="AH75" i="7"/>
  <c r="AF75" i="7"/>
  <c r="AD75" i="7"/>
  <c r="AB75" i="7"/>
  <c r="Z75" i="7"/>
  <c r="BL75" i="7" s="1"/>
  <c r="X75" i="7"/>
  <c r="V75" i="7"/>
  <c r="T75" i="7"/>
  <c r="R75" i="7"/>
  <c r="P75" i="7"/>
  <c r="N75" i="7"/>
  <c r="L75" i="7"/>
  <c r="J75" i="7"/>
  <c r="H75" i="7"/>
  <c r="F75" i="7"/>
  <c r="BJ75" i="7" s="1"/>
  <c r="BO74" i="7"/>
  <c r="BM74" i="7"/>
  <c r="BK74" i="7"/>
  <c r="BH74" i="7"/>
  <c r="BG74" i="7"/>
  <c r="BF74" i="7"/>
  <c r="BC74" i="7"/>
  <c r="BB74" i="7"/>
  <c r="AZ74" i="7"/>
  <c r="AX74" i="7"/>
  <c r="AV74" i="7"/>
  <c r="AT74" i="7"/>
  <c r="AR74" i="7"/>
  <c r="BN74" i="7" s="1"/>
  <c r="AP74" i="7"/>
  <c r="AN74" i="7"/>
  <c r="AL74" i="7"/>
  <c r="AJ74" i="7"/>
  <c r="AH74" i="7"/>
  <c r="AF74" i="7"/>
  <c r="AD74" i="7"/>
  <c r="AB74" i="7"/>
  <c r="Z74" i="7"/>
  <c r="BL74" i="7" s="1"/>
  <c r="X74" i="7"/>
  <c r="V74" i="7"/>
  <c r="T74" i="7"/>
  <c r="R74" i="7"/>
  <c r="P74" i="7"/>
  <c r="N74" i="7"/>
  <c r="L74" i="7"/>
  <c r="J74" i="7"/>
  <c r="H74" i="7"/>
  <c r="F74" i="7"/>
  <c r="BJ74" i="7" s="1"/>
  <c r="BO73" i="7"/>
  <c r="BM73" i="7"/>
  <c r="BK73" i="7"/>
  <c r="BH73" i="7"/>
  <c r="BG73" i="7"/>
  <c r="BF73" i="7"/>
  <c r="BC73" i="7"/>
  <c r="BB73" i="7"/>
  <c r="AZ73" i="7"/>
  <c r="AX73" i="7"/>
  <c r="AV73" i="7"/>
  <c r="AT73" i="7"/>
  <c r="AR73" i="7"/>
  <c r="BN73" i="7" s="1"/>
  <c r="AP73" i="7"/>
  <c r="AN73" i="7"/>
  <c r="AL73" i="7"/>
  <c r="AJ73" i="7"/>
  <c r="AH73" i="7"/>
  <c r="AF73" i="7"/>
  <c r="AD73" i="7"/>
  <c r="AB73" i="7"/>
  <c r="Z73" i="7"/>
  <c r="BL73" i="7" s="1"/>
  <c r="X73" i="7"/>
  <c r="V73" i="7"/>
  <c r="T73" i="7"/>
  <c r="R73" i="7"/>
  <c r="P73" i="7"/>
  <c r="N73" i="7"/>
  <c r="L73" i="7"/>
  <c r="J73" i="7"/>
  <c r="H73" i="7"/>
  <c r="F73" i="7"/>
  <c r="BJ73" i="7" s="1"/>
  <c r="BO72" i="7"/>
  <c r="BM72" i="7"/>
  <c r="BK72" i="7"/>
  <c r="BH72" i="7"/>
  <c r="BG72" i="7"/>
  <c r="BF72" i="7"/>
  <c r="BC72" i="7"/>
  <c r="BB72" i="7"/>
  <c r="AZ72" i="7"/>
  <c r="AX72" i="7"/>
  <c r="AV72" i="7"/>
  <c r="AT72" i="7"/>
  <c r="AR72" i="7"/>
  <c r="BN72" i="7" s="1"/>
  <c r="AP72" i="7"/>
  <c r="AN72" i="7"/>
  <c r="AL72" i="7"/>
  <c r="AJ72" i="7"/>
  <c r="AH72" i="7"/>
  <c r="AF72" i="7"/>
  <c r="AD72" i="7"/>
  <c r="AB72" i="7"/>
  <c r="Z72" i="7"/>
  <c r="BL72" i="7" s="1"/>
  <c r="X72" i="7"/>
  <c r="V72" i="7"/>
  <c r="T72" i="7"/>
  <c r="R72" i="7"/>
  <c r="P72" i="7"/>
  <c r="N72" i="7"/>
  <c r="L72" i="7"/>
  <c r="J72" i="7"/>
  <c r="H72" i="7"/>
  <c r="F72" i="7"/>
  <c r="BJ72" i="7" s="1"/>
  <c r="BO71" i="7"/>
  <c r="BM71" i="7"/>
  <c r="BK71" i="7"/>
  <c r="BH71" i="7"/>
  <c r="BG71" i="7"/>
  <c r="BF71" i="7"/>
  <c r="BC71" i="7"/>
  <c r="BB71" i="7"/>
  <c r="AZ71" i="7"/>
  <c r="AX71" i="7"/>
  <c r="AV71" i="7"/>
  <c r="AT71" i="7"/>
  <c r="AR71" i="7"/>
  <c r="BN71" i="7" s="1"/>
  <c r="AP71" i="7"/>
  <c r="AN71" i="7"/>
  <c r="AL71" i="7"/>
  <c r="AJ71" i="7"/>
  <c r="AH71" i="7"/>
  <c r="AF71" i="7"/>
  <c r="AD71" i="7"/>
  <c r="AB71" i="7"/>
  <c r="Z71" i="7"/>
  <c r="BL71" i="7" s="1"/>
  <c r="X71" i="7"/>
  <c r="V71" i="7"/>
  <c r="T71" i="7"/>
  <c r="R71" i="7"/>
  <c r="P71" i="7"/>
  <c r="N71" i="7"/>
  <c r="L71" i="7"/>
  <c r="J71" i="7"/>
  <c r="H71" i="7"/>
  <c r="F71" i="7"/>
  <c r="BJ71" i="7" s="1"/>
  <c r="BO70" i="7"/>
  <c r="BM70" i="7"/>
  <c r="BK70" i="7"/>
  <c r="BH70" i="7"/>
  <c r="BG70" i="7"/>
  <c r="BF70" i="7"/>
  <c r="BC70" i="7"/>
  <c r="BB70" i="7"/>
  <c r="AZ70" i="7"/>
  <c r="AX70" i="7"/>
  <c r="AV70" i="7"/>
  <c r="AT70" i="7"/>
  <c r="AR70" i="7"/>
  <c r="BN70" i="7" s="1"/>
  <c r="AP70" i="7"/>
  <c r="AN70" i="7"/>
  <c r="AL70" i="7"/>
  <c r="AJ70" i="7"/>
  <c r="AH70" i="7"/>
  <c r="AF70" i="7"/>
  <c r="AD70" i="7"/>
  <c r="AB70" i="7"/>
  <c r="Z70" i="7"/>
  <c r="BL70" i="7" s="1"/>
  <c r="X70" i="7"/>
  <c r="V70" i="7"/>
  <c r="T70" i="7"/>
  <c r="R70" i="7"/>
  <c r="P70" i="7"/>
  <c r="N70" i="7"/>
  <c r="L70" i="7"/>
  <c r="J70" i="7"/>
  <c r="H70" i="7"/>
  <c r="F70" i="7"/>
  <c r="BJ70" i="7" s="1"/>
  <c r="BO69" i="7"/>
  <c r="BM69" i="7"/>
  <c r="BK69" i="7"/>
  <c r="BH69" i="7"/>
  <c r="BG69" i="7"/>
  <c r="BF69" i="7"/>
  <c r="BC69" i="7"/>
  <c r="BB69" i="7"/>
  <c r="AZ69" i="7"/>
  <c r="AX69" i="7"/>
  <c r="AV69" i="7"/>
  <c r="AT69" i="7"/>
  <c r="AR69" i="7"/>
  <c r="BN69" i="7" s="1"/>
  <c r="AP69" i="7"/>
  <c r="AN69" i="7"/>
  <c r="AL69" i="7"/>
  <c r="AJ69" i="7"/>
  <c r="AH69" i="7"/>
  <c r="AF69" i="7"/>
  <c r="AD69" i="7"/>
  <c r="AB69" i="7"/>
  <c r="Z69" i="7"/>
  <c r="BL69" i="7" s="1"/>
  <c r="X69" i="7"/>
  <c r="V69" i="7"/>
  <c r="T69" i="7"/>
  <c r="R69" i="7"/>
  <c r="P69" i="7"/>
  <c r="N69" i="7"/>
  <c r="L69" i="7"/>
  <c r="J69" i="7"/>
  <c r="H69" i="7"/>
  <c r="F69" i="7"/>
  <c r="BJ69" i="7" s="1"/>
  <c r="BO68" i="7"/>
  <c r="BM68" i="7"/>
  <c r="BK68" i="7"/>
  <c r="BH68" i="7"/>
  <c r="BG68" i="7"/>
  <c r="BF68" i="7"/>
  <c r="BC68" i="7"/>
  <c r="BB68" i="7"/>
  <c r="AZ68" i="7"/>
  <c r="AX68" i="7"/>
  <c r="AV68" i="7"/>
  <c r="AT68" i="7"/>
  <c r="AR68" i="7"/>
  <c r="BN68" i="7" s="1"/>
  <c r="AP68" i="7"/>
  <c r="AN68" i="7"/>
  <c r="AL68" i="7"/>
  <c r="AJ68" i="7"/>
  <c r="AH68" i="7"/>
  <c r="AF68" i="7"/>
  <c r="AD68" i="7"/>
  <c r="AB68" i="7"/>
  <c r="Z68" i="7"/>
  <c r="BL68" i="7" s="1"/>
  <c r="X68" i="7"/>
  <c r="V68" i="7"/>
  <c r="T68" i="7"/>
  <c r="R68" i="7"/>
  <c r="P68" i="7"/>
  <c r="N68" i="7"/>
  <c r="L68" i="7"/>
  <c r="J68" i="7"/>
  <c r="H68" i="7"/>
  <c r="F68" i="7"/>
  <c r="BJ68" i="7" s="1"/>
  <c r="BO67" i="7"/>
  <c r="BM67" i="7"/>
  <c r="BK67" i="7"/>
  <c r="BH67" i="7"/>
  <c r="BG67" i="7"/>
  <c r="BF67" i="7"/>
  <c r="BC67" i="7"/>
  <c r="BB67" i="7"/>
  <c r="AZ67" i="7"/>
  <c r="AX67" i="7"/>
  <c r="AV67" i="7"/>
  <c r="AT67" i="7"/>
  <c r="AR67" i="7"/>
  <c r="BN67" i="7" s="1"/>
  <c r="AP67" i="7"/>
  <c r="AN67" i="7"/>
  <c r="AL67" i="7"/>
  <c r="AJ67" i="7"/>
  <c r="AH67" i="7"/>
  <c r="AF67" i="7"/>
  <c r="AD67" i="7"/>
  <c r="AB67" i="7"/>
  <c r="Z67" i="7"/>
  <c r="BL67" i="7" s="1"/>
  <c r="X67" i="7"/>
  <c r="V67" i="7"/>
  <c r="T67" i="7"/>
  <c r="R67" i="7"/>
  <c r="P67" i="7"/>
  <c r="N67" i="7"/>
  <c r="L67" i="7"/>
  <c r="J67" i="7"/>
  <c r="H67" i="7"/>
  <c r="F67" i="7"/>
  <c r="BJ67" i="7" s="1"/>
  <c r="BO66" i="7"/>
  <c r="BM66" i="7"/>
  <c r="BK66" i="7"/>
  <c r="BH66" i="7"/>
  <c r="BG66" i="7"/>
  <c r="BF66" i="7"/>
  <c r="BC66" i="7"/>
  <c r="BB66" i="7"/>
  <c r="AZ66" i="7"/>
  <c r="AX66" i="7"/>
  <c r="AV66" i="7"/>
  <c r="AT66" i="7"/>
  <c r="AR66" i="7"/>
  <c r="BN66" i="7" s="1"/>
  <c r="AP66" i="7"/>
  <c r="AN66" i="7"/>
  <c r="AL66" i="7"/>
  <c r="AJ66" i="7"/>
  <c r="AH66" i="7"/>
  <c r="AF66" i="7"/>
  <c r="AD66" i="7"/>
  <c r="AB66" i="7"/>
  <c r="Z66" i="7"/>
  <c r="BL66" i="7" s="1"/>
  <c r="X66" i="7"/>
  <c r="V66" i="7"/>
  <c r="T66" i="7"/>
  <c r="R66" i="7"/>
  <c r="P66" i="7"/>
  <c r="N66" i="7"/>
  <c r="L66" i="7"/>
  <c r="J66" i="7"/>
  <c r="H66" i="7"/>
  <c r="F66" i="7"/>
  <c r="BJ66" i="7" s="1"/>
  <c r="BO65" i="7"/>
  <c r="BM65" i="7"/>
  <c r="BK65" i="7"/>
  <c r="BH65" i="7"/>
  <c r="BG65" i="7"/>
  <c r="BF65" i="7"/>
  <c r="BC65" i="7"/>
  <c r="BB65" i="7"/>
  <c r="AZ65" i="7"/>
  <c r="AX65" i="7"/>
  <c r="AV65" i="7"/>
  <c r="AT65" i="7"/>
  <c r="AR65" i="7"/>
  <c r="BN65" i="7" s="1"/>
  <c r="AP65" i="7"/>
  <c r="AN65" i="7"/>
  <c r="AL65" i="7"/>
  <c r="AJ65" i="7"/>
  <c r="AH65" i="7"/>
  <c r="AF65" i="7"/>
  <c r="AD65" i="7"/>
  <c r="AB65" i="7"/>
  <c r="Z65" i="7"/>
  <c r="BL65" i="7" s="1"/>
  <c r="X65" i="7"/>
  <c r="V65" i="7"/>
  <c r="T65" i="7"/>
  <c r="R65" i="7"/>
  <c r="P65" i="7"/>
  <c r="N65" i="7"/>
  <c r="L65" i="7"/>
  <c r="J65" i="7"/>
  <c r="H65" i="7"/>
  <c r="F65" i="7"/>
  <c r="BJ65" i="7" s="1"/>
  <c r="BO64" i="7"/>
  <c r="BM64" i="7"/>
  <c r="BK64" i="7"/>
  <c r="BH64" i="7"/>
  <c r="BG64" i="7"/>
  <c r="BF64" i="7"/>
  <c r="BC64" i="7"/>
  <c r="BB64" i="7"/>
  <c r="AZ64" i="7"/>
  <c r="AX64" i="7"/>
  <c r="AV64" i="7"/>
  <c r="AT64" i="7"/>
  <c r="AR64" i="7"/>
  <c r="BN64" i="7" s="1"/>
  <c r="AP64" i="7"/>
  <c r="AN64" i="7"/>
  <c r="AL64" i="7"/>
  <c r="AJ64" i="7"/>
  <c r="AH64" i="7"/>
  <c r="AF64" i="7"/>
  <c r="AD64" i="7"/>
  <c r="AB64" i="7"/>
  <c r="Z64" i="7"/>
  <c r="BL64" i="7" s="1"/>
  <c r="X64" i="7"/>
  <c r="V64" i="7"/>
  <c r="T64" i="7"/>
  <c r="R64" i="7"/>
  <c r="P64" i="7"/>
  <c r="N64" i="7"/>
  <c r="L64" i="7"/>
  <c r="J64" i="7"/>
  <c r="H64" i="7"/>
  <c r="F64" i="7"/>
  <c r="BJ64" i="7" s="1"/>
  <c r="BO63" i="7"/>
  <c r="BM63" i="7"/>
  <c r="BK63" i="7"/>
  <c r="BH63" i="7"/>
  <c r="BG63" i="7"/>
  <c r="BF63" i="7"/>
  <c r="BC63" i="7"/>
  <c r="BB63" i="7"/>
  <c r="AZ63" i="7"/>
  <c r="AX63" i="7"/>
  <c r="AV63" i="7"/>
  <c r="AT63" i="7"/>
  <c r="AR63" i="7"/>
  <c r="BN63" i="7" s="1"/>
  <c r="AP63" i="7"/>
  <c r="AN63" i="7"/>
  <c r="AL63" i="7"/>
  <c r="AJ63" i="7"/>
  <c r="AH63" i="7"/>
  <c r="AF63" i="7"/>
  <c r="AD63" i="7"/>
  <c r="AB63" i="7"/>
  <c r="Z63" i="7"/>
  <c r="BL63" i="7" s="1"/>
  <c r="X63" i="7"/>
  <c r="V63" i="7"/>
  <c r="T63" i="7"/>
  <c r="R63" i="7"/>
  <c r="P63" i="7"/>
  <c r="N63" i="7"/>
  <c r="L63" i="7"/>
  <c r="J63" i="7"/>
  <c r="H63" i="7"/>
  <c r="F63" i="7"/>
  <c r="BJ63" i="7" s="1"/>
  <c r="BO62" i="7"/>
  <c r="BM62" i="7"/>
  <c r="BK62" i="7"/>
  <c r="BH62" i="7"/>
  <c r="BG62" i="7"/>
  <c r="BF62" i="7"/>
  <c r="BC62" i="7"/>
  <c r="BB62" i="7"/>
  <c r="AZ62" i="7"/>
  <c r="AX62" i="7"/>
  <c r="AV62" i="7"/>
  <c r="AT62" i="7"/>
  <c r="AR62" i="7"/>
  <c r="BN62" i="7" s="1"/>
  <c r="AP62" i="7"/>
  <c r="AN62" i="7"/>
  <c r="AL62" i="7"/>
  <c r="AJ62" i="7"/>
  <c r="AH62" i="7"/>
  <c r="AF62" i="7"/>
  <c r="AD62" i="7"/>
  <c r="AB62" i="7"/>
  <c r="Z62" i="7"/>
  <c r="BL62" i="7" s="1"/>
  <c r="X62" i="7"/>
  <c r="V62" i="7"/>
  <c r="T62" i="7"/>
  <c r="R62" i="7"/>
  <c r="P62" i="7"/>
  <c r="N62" i="7"/>
  <c r="L62" i="7"/>
  <c r="J62" i="7"/>
  <c r="H62" i="7"/>
  <c r="F62" i="7"/>
  <c r="BJ62" i="7" s="1"/>
  <c r="BO61" i="7"/>
  <c r="BM61" i="7"/>
  <c r="BK61" i="7"/>
  <c r="BH61" i="7"/>
  <c r="BG61" i="7"/>
  <c r="BF61" i="7"/>
  <c r="BC61" i="7"/>
  <c r="BB61" i="7"/>
  <c r="AZ61" i="7"/>
  <c r="AX61" i="7"/>
  <c r="AV61" i="7"/>
  <c r="AT61" i="7"/>
  <c r="AR61" i="7"/>
  <c r="BN61" i="7" s="1"/>
  <c r="AP61" i="7"/>
  <c r="AN61" i="7"/>
  <c r="AL61" i="7"/>
  <c r="AJ61" i="7"/>
  <c r="AH61" i="7"/>
  <c r="AF61" i="7"/>
  <c r="AD61" i="7"/>
  <c r="AB61" i="7"/>
  <c r="Z61" i="7"/>
  <c r="BL61" i="7" s="1"/>
  <c r="X61" i="7"/>
  <c r="V61" i="7"/>
  <c r="T61" i="7"/>
  <c r="R61" i="7"/>
  <c r="P61" i="7"/>
  <c r="N61" i="7"/>
  <c r="L61" i="7"/>
  <c r="J61" i="7"/>
  <c r="H61" i="7"/>
  <c r="F61" i="7"/>
  <c r="BJ61" i="7" s="1"/>
  <c r="BO60" i="7"/>
  <c r="BM60" i="7"/>
  <c r="BK60" i="7"/>
  <c r="BH60" i="7"/>
  <c r="BG60" i="7"/>
  <c r="BF60" i="7"/>
  <c r="BC60" i="7"/>
  <c r="BB60" i="7"/>
  <c r="AZ60" i="7"/>
  <c r="AX60" i="7"/>
  <c r="AV60" i="7"/>
  <c r="AT60" i="7"/>
  <c r="AR60" i="7"/>
  <c r="BN60" i="7" s="1"/>
  <c r="AP60" i="7"/>
  <c r="AN60" i="7"/>
  <c r="AL60" i="7"/>
  <c r="AJ60" i="7"/>
  <c r="AH60" i="7"/>
  <c r="AF60" i="7"/>
  <c r="AD60" i="7"/>
  <c r="AB60" i="7"/>
  <c r="Z60" i="7"/>
  <c r="BL60" i="7" s="1"/>
  <c r="X60" i="7"/>
  <c r="V60" i="7"/>
  <c r="T60" i="7"/>
  <c r="R60" i="7"/>
  <c r="P60" i="7"/>
  <c r="N60" i="7"/>
  <c r="L60" i="7"/>
  <c r="J60" i="7"/>
  <c r="H60" i="7"/>
  <c r="F60" i="7"/>
  <c r="BJ60" i="7" s="1"/>
  <c r="BO59" i="7"/>
  <c r="BM59" i="7"/>
  <c r="BK59" i="7"/>
  <c r="BH59" i="7"/>
  <c r="BG59" i="7"/>
  <c r="BF59" i="7"/>
  <c r="BC59" i="7"/>
  <c r="BB59" i="7"/>
  <c r="AZ59" i="7"/>
  <c r="AX59" i="7"/>
  <c r="AV59" i="7"/>
  <c r="AT59" i="7"/>
  <c r="AR59" i="7"/>
  <c r="BN59" i="7" s="1"/>
  <c r="AP59" i="7"/>
  <c r="AN59" i="7"/>
  <c r="AL59" i="7"/>
  <c r="AJ59" i="7"/>
  <c r="AH59" i="7"/>
  <c r="AF59" i="7"/>
  <c r="AD59" i="7"/>
  <c r="AB59" i="7"/>
  <c r="Z59" i="7"/>
  <c r="BL59" i="7" s="1"/>
  <c r="X59" i="7"/>
  <c r="V59" i="7"/>
  <c r="T59" i="7"/>
  <c r="R59" i="7"/>
  <c r="P59" i="7"/>
  <c r="N59" i="7"/>
  <c r="L59" i="7"/>
  <c r="J59" i="7"/>
  <c r="H59" i="7"/>
  <c r="F59" i="7"/>
  <c r="BJ59" i="7" s="1"/>
  <c r="BO58" i="7"/>
  <c r="BM58" i="7"/>
  <c r="BK58" i="7"/>
  <c r="BH58" i="7"/>
  <c r="BG58" i="7"/>
  <c r="BF58" i="7"/>
  <c r="BC58" i="7"/>
  <c r="BB58" i="7"/>
  <c r="AZ58" i="7"/>
  <c r="AX58" i="7"/>
  <c r="AV58" i="7"/>
  <c r="AT58" i="7"/>
  <c r="AR58" i="7"/>
  <c r="BN58" i="7" s="1"/>
  <c r="AP58" i="7"/>
  <c r="AN58" i="7"/>
  <c r="AL58" i="7"/>
  <c r="AJ58" i="7"/>
  <c r="AH58" i="7"/>
  <c r="AF58" i="7"/>
  <c r="AD58" i="7"/>
  <c r="AB58" i="7"/>
  <c r="Z58" i="7"/>
  <c r="BL58" i="7" s="1"/>
  <c r="X58" i="7"/>
  <c r="V58" i="7"/>
  <c r="T58" i="7"/>
  <c r="R58" i="7"/>
  <c r="P58" i="7"/>
  <c r="N58" i="7"/>
  <c r="L58" i="7"/>
  <c r="J58" i="7"/>
  <c r="H58" i="7"/>
  <c r="F58" i="7"/>
  <c r="BJ58" i="7" s="1"/>
  <c r="BB57" i="7"/>
  <c r="AZ57" i="7"/>
  <c r="AX57" i="7"/>
  <c r="AV57" i="7"/>
  <c r="AT57" i="7"/>
  <c r="AR57" i="7"/>
  <c r="BN57" i="7" s="1"/>
  <c r="BO57" i="7" s="1"/>
  <c r="AP57" i="7"/>
  <c r="AN57" i="7"/>
  <c r="AL57" i="7"/>
  <c r="AJ57" i="7"/>
  <c r="AH57" i="7"/>
  <c r="AF57" i="7"/>
  <c r="AD57" i="7"/>
  <c r="AB57" i="7"/>
  <c r="Z57" i="7"/>
  <c r="BL57" i="7" s="1"/>
  <c r="BM57" i="7" s="1"/>
  <c r="X57" i="7"/>
  <c r="V57" i="7"/>
  <c r="T57" i="7"/>
  <c r="R57" i="7"/>
  <c r="P57" i="7"/>
  <c r="N57" i="7"/>
  <c r="L57" i="7"/>
  <c r="J57" i="7"/>
  <c r="H57" i="7"/>
  <c r="F57" i="7"/>
  <c r="BJ57" i="7" s="1"/>
  <c r="BK57" i="7" s="1"/>
  <c r="A57" i="7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BB56" i="7"/>
  <c r="AZ56" i="7"/>
  <c r="AX56" i="7"/>
  <c r="AV56" i="7"/>
  <c r="AT56" i="7"/>
  <c r="AR56" i="7"/>
  <c r="BN56" i="7" s="1"/>
  <c r="BO56" i="7" s="1"/>
  <c r="AP56" i="7"/>
  <c r="AN56" i="7"/>
  <c r="AL56" i="7"/>
  <c r="AJ56" i="7"/>
  <c r="AH56" i="7"/>
  <c r="AF56" i="7"/>
  <c r="AD56" i="7"/>
  <c r="AB56" i="7"/>
  <c r="Z56" i="7"/>
  <c r="BL56" i="7" s="1"/>
  <c r="BM56" i="7" s="1"/>
  <c r="X56" i="7"/>
  <c r="V56" i="7"/>
  <c r="T56" i="7"/>
  <c r="R56" i="7"/>
  <c r="P56" i="7"/>
  <c r="N56" i="7"/>
  <c r="L56" i="7"/>
  <c r="J56" i="7"/>
  <c r="H56" i="7"/>
  <c r="F56" i="7"/>
  <c r="BJ56" i="7" s="1"/>
  <c r="BK56" i="7" s="1"/>
  <c r="BB55" i="7"/>
  <c r="AZ55" i="7"/>
  <c r="AX55" i="7"/>
  <c r="AV55" i="7"/>
  <c r="AT55" i="7"/>
  <c r="AR55" i="7"/>
  <c r="BN55" i="7" s="1"/>
  <c r="BO55" i="7" s="1"/>
  <c r="AP55" i="7"/>
  <c r="AN55" i="7"/>
  <c r="AL55" i="7"/>
  <c r="AJ55" i="7"/>
  <c r="AH55" i="7"/>
  <c r="AF55" i="7"/>
  <c r="AD55" i="7"/>
  <c r="AB55" i="7"/>
  <c r="Z55" i="7"/>
  <c r="BL55" i="7" s="1"/>
  <c r="BM55" i="7" s="1"/>
  <c r="X55" i="7"/>
  <c r="V55" i="7"/>
  <c r="T55" i="7"/>
  <c r="R55" i="7"/>
  <c r="P55" i="7"/>
  <c r="N55" i="7"/>
  <c r="L55" i="7"/>
  <c r="J55" i="7"/>
  <c r="H55" i="7"/>
  <c r="F55" i="7"/>
  <c r="BJ55" i="7" s="1"/>
  <c r="BK55" i="7" s="1"/>
  <c r="BB54" i="7"/>
  <c r="BA102" i="7" s="1"/>
  <c r="AZ54" i="7"/>
  <c r="AY102" i="7" s="1"/>
  <c r="AX54" i="7"/>
  <c r="AW102" i="7" s="1"/>
  <c r="AV54" i="7"/>
  <c r="AU102" i="7" s="1"/>
  <c r="AT54" i="7"/>
  <c r="AS102" i="7" s="1"/>
  <c r="AR54" i="7"/>
  <c r="AQ102" i="7" s="1"/>
  <c r="AP54" i="7"/>
  <c r="AO102" i="7" s="1"/>
  <c r="AN54" i="7"/>
  <c r="AM102" i="7" s="1"/>
  <c r="AL54" i="7"/>
  <c r="AK102" i="7" s="1"/>
  <c r="AJ54" i="7"/>
  <c r="AI102" i="7" s="1"/>
  <c r="AH54" i="7"/>
  <c r="AG102" i="7" s="1"/>
  <c r="AF54" i="7"/>
  <c r="AE102" i="7" s="1"/>
  <c r="AD54" i="7"/>
  <c r="AC102" i="7" s="1"/>
  <c r="AB54" i="7"/>
  <c r="AA102" i="7" s="1"/>
  <c r="Z54" i="7"/>
  <c r="Y102" i="7" s="1"/>
  <c r="X54" i="7"/>
  <c r="W102" i="7" s="1"/>
  <c r="V54" i="7"/>
  <c r="U102" i="7" s="1"/>
  <c r="T54" i="7"/>
  <c r="S102" i="7" s="1"/>
  <c r="R54" i="7"/>
  <c r="Q102" i="7" s="1"/>
  <c r="P54" i="7"/>
  <c r="O102" i="7" s="1"/>
  <c r="N54" i="7"/>
  <c r="M102" i="7" s="1"/>
  <c r="L54" i="7"/>
  <c r="K102" i="7" s="1"/>
  <c r="J54" i="7"/>
  <c r="I102" i="7" s="1"/>
  <c r="H54" i="7"/>
  <c r="G102" i="7" s="1"/>
  <c r="F54" i="7"/>
  <c r="E102" i="7" s="1"/>
  <c r="BN50" i="7"/>
  <c r="CL80" i="7" s="1"/>
  <c r="BL50" i="7"/>
  <c r="BJ50" i="7"/>
  <c r="CL78" i="7" s="1"/>
  <c r="B43" i="7"/>
  <c r="E46" i="7" s="1"/>
  <c r="E47" i="7" s="1"/>
  <c r="BN39" i="7"/>
  <c r="BL39" i="7"/>
  <c r="CL79" i="7" s="1"/>
  <c r="BJ39" i="7"/>
  <c r="A19" i="7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E12" i="7"/>
  <c r="E11" i="7"/>
  <c r="BO100" i="6"/>
  <c r="BM100" i="6"/>
  <c r="BK100" i="6"/>
  <c r="BH100" i="6"/>
  <c r="BG100" i="6"/>
  <c r="BF100" i="6"/>
  <c r="BC100" i="6"/>
  <c r="BB100" i="6"/>
  <c r="AZ100" i="6"/>
  <c r="AX100" i="6"/>
  <c r="AV100" i="6"/>
  <c r="AT100" i="6"/>
  <c r="AR100" i="6"/>
  <c r="BN100" i="6" s="1"/>
  <c r="AP100" i="6"/>
  <c r="AN100" i="6"/>
  <c r="AL100" i="6"/>
  <c r="AJ100" i="6"/>
  <c r="AH100" i="6"/>
  <c r="AF100" i="6"/>
  <c r="AD100" i="6"/>
  <c r="AB100" i="6"/>
  <c r="Z100" i="6"/>
  <c r="BL100" i="6" s="1"/>
  <c r="X100" i="6"/>
  <c r="V100" i="6"/>
  <c r="T100" i="6"/>
  <c r="R100" i="6"/>
  <c r="P100" i="6"/>
  <c r="N100" i="6"/>
  <c r="L100" i="6"/>
  <c r="H100" i="6"/>
  <c r="F100" i="6"/>
  <c r="BJ100" i="6" s="1"/>
  <c r="BO99" i="6"/>
  <c r="BM99" i="6"/>
  <c r="BK99" i="6"/>
  <c r="BH99" i="6"/>
  <c r="BG99" i="6"/>
  <c r="BF99" i="6"/>
  <c r="BC99" i="6"/>
  <c r="BB99" i="6"/>
  <c r="AZ99" i="6"/>
  <c r="AX99" i="6"/>
  <c r="AV99" i="6"/>
  <c r="AT99" i="6"/>
  <c r="AR99" i="6"/>
  <c r="BN99" i="6" s="1"/>
  <c r="AP99" i="6"/>
  <c r="AN99" i="6"/>
  <c r="AL99" i="6"/>
  <c r="AJ99" i="6"/>
  <c r="AH99" i="6"/>
  <c r="AF99" i="6"/>
  <c r="AD99" i="6"/>
  <c r="AB99" i="6"/>
  <c r="Z99" i="6"/>
  <c r="BL99" i="6" s="1"/>
  <c r="X99" i="6"/>
  <c r="V99" i="6"/>
  <c r="T99" i="6"/>
  <c r="R99" i="6"/>
  <c r="P99" i="6"/>
  <c r="N99" i="6"/>
  <c r="L99" i="6"/>
  <c r="H99" i="6"/>
  <c r="F99" i="6"/>
  <c r="BJ99" i="6" s="1"/>
  <c r="BO98" i="6"/>
  <c r="BM98" i="6"/>
  <c r="BK98" i="6"/>
  <c r="BH98" i="6"/>
  <c r="BG98" i="6"/>
  <c r="BF98" i="6"/>
  <c r="BC98" i="6"/>
  <c r="BB98" i="6"/>
  <c r="AZ98" i="6"/>
  <c r="AX98" i="6"/>
  <c r="AV98" i="6"/>
  <c r="AT98" i="6"/>
  <c r="AR98" i="6"/>
  <c r="BN98" i="6" s="1"/>
  <c r="AP98" i="6"/>
  <c r="AN98" i="6"/>
  <c r="AL98" i="6"/>
  <c r="AJ98" i="6"/>
  <c r="AH98" i="6"/>
  <c r="AF98" i="6"/>
  <c r="AD98" i="6"/>
  <c r="AB98" i="6"/>
  <c r="Z98" i="6"/>
  <c r="BL98" i="6" s="1"/>
  <c r="X98" i="6"/>
  <c r="V98" i="6"/>
  <c r="T98" i="6"/>
  <c r="R98" i="6"/>
  <c r="P98" i="6"/>
  <c r="N98" i="6"/>
  <c r="L98" i="6"/>
  <c r="H98" i="6"/>
  <c r="F98" i="6"/>
  <c r="BJ98" i="6" s="1"/>
  <c r="BO97" i="6"/>
  <c r="BM97" i="6"/>
  <c r="BK97" i="6"/>
  <c r="BH97" i="6"/>
  <c r="BG97" i="6"/>
  <c r="BF97" i="6"/>
  <c r="BC97" i="6"/>
  <c r="BB97" i="6"/>
  <c r="AZ97" i="6"/>
  <c r="AX97" i="6"/>
  <c r="AV97" i="6"/>
  <c r="AT97" i="6"/>
  <c r="AR97" i="6"/>
  <c r="BN97" i="6" s="1"/>
  <c r="AP97" i="6"/>
  <c r="AN97" i="6"/>
  <c r="AL97" i="6"/>
  <c r="AJ97" i="6"/>
  <c r="AH97" i="6"/>
  <c r="AF97" i="6"/>
  <c r="AD97" i="6"/>
  <c r="AB97" i="6"/>
  <c r="Z97" i="6"/>
  <c r="BL97" i="6" s="1"/>
  <c r="X97" i="6"/>
  <c r="V97" i="6"/>
  <c r="T97" i="6"/>
  <c r="R97" i="6"/>
  <c r="P97" i="6"/>
  <c r="N97" i="6"/>
  <c r="L97" i="6"/>
  <c r="H97" i="6"/>
  <c r="F97" i="6"/>
  <c r="BJ97" i="6" s="1"/>
  <c r="BO96" i="6"/>
  <c r="BM96" i="6"/>
  <c r="BK96" i="6"/>
  <c r="BH96" i="6"/>
  <c r="BG96" i="6"/>
  <c r="BF96" i="6"/>
  <c r="BC96" i="6"/>
  <c r="BB96" i="6"/>
  <c r="AZ96" i="6"/>
  <c r="AX96" i="6"/>
  <c r="AV96" i="6"/>
  <c r="AT96" i="6"/>
  <c r="AR96" i="6"/>
  <c r="BN96" i="6" s="1"/>
  <c r="AP96" i="6"/>
  <c r="AN96" i="6"/>
  <c r="AL96" i="6"/>
  <c r="AJ96" i="6"/>
  <c r="AH96" i="6"/>
  <c r="AF96" i="6"/>
  <c r="AD96" i="6"/>
  <c r="AB96" i="6"/>
  <c r="Z96" i="6"/>
  <c r="BL96" i="6" s="1"/>
  <c r="X96" i="6"/>
  <c r="V96" i="6"/>
  <c r="T96" i="6"/>
  <c r="R96" i="6"/>
  <c r="P96" i="6"/>
  <c r="N96" i="6"/>
  <c r="L96" i="6"/>
  <c r="H96" i="6"/>
  <c r="F96" i="6"/>
  <c r="BJ96" i="6" s="1"/>
  <c r="BO95" i="6"/>
  <c r="BM95" i="6"/>
  <c r="BK95" i="6"/>
  <c r="BH95" i="6"/>
  <c r="BG95" i="6"/>
  <c r="BF95" i="6"/>
  <c r="BC95" i="6"/>
  <c r="BB95" i="6"/>
  <c r="AZ95" i="6"/>
  <c r="AX95" i="6"/>
  <c r="AV95" i="6"/>
  <c r="AT95" i="6"/>
  <c r="AR95" i="6"/>
  <c r="BN95" i="6" s="1"/>
  <c r="AP95" i="6"/>
  <c r="AN95" i="6"/>
  <c r="AL95" i="6"/>
  <c r="AJ95" i="6"/>
  <c r="AH95" i="6"/>
  <c r="AF95" i="6"/>
  <c r="AD95" i="6"/>
  <c r="AB95" i="6"/>
  <c r="Z95" i="6"/>
  <c r="BL95" i="6" s="1"/>
  <c r="X95" i="6"/>
  <c r="V95" i="6"/>
  <c r="T95" i="6"/>
  <c r="R95" i="6"/>
  <c r="P95" i="6"/>
  <c r="N95" i="6"/>
  <c r="L95" i="6"/>
  <c r="H95" i="6"/>
  <c r="F95" i="6"/>
  <c r="BJ95" i="6" s="1"/>
  <c r="BO94" i="6"/>
  <c r="BM94" i="6"/>
  <c r="BK94" i="6"/>
  <c r="BH94" i="6"/>
  <c r="BG94" i="6"/>
  <c r="BF94" i="6"/>
  <c r="BC94" i="6"/>
  <c r="BB94" i="6"/>
  <c r="AZ94" i="6"/>
  <c r="AX94" i="6"/>
  <c r="AV94" i="6"/>
  <c r="AT94" i="6"/>
  <c r="AR94" i="6"/>
  <c r="BN94" i="6" s="1"/>
  <c r="AP94" i="6"/>
  <c r="AN94" i="6"/>
  <c r="AL94" i="6"/>
  <c r="AJ94" i="6"/>
  <c r="AH94" i="6"/>
  <c r="AF94" i="6"/>
  <c r="AD94" i="6"/>
  <c r="AB94" i="6"/>
  <c r="Z94" i="6"/>
  <c r="BL94" i="6" s="1"/>
  <c r="X94" i="6"/>
  <c r="V94" i="6"/>
  <c r="T94" i="6"/>
  <c r="R94" i="6"/>
  <c r="P94" i="6"/>
  <c r="N94" i="6"/>
  <c r="L94" i="6"/>
  <c r="H94" i="6"/>
  <c r="F94" i="6"/>
  <c r="BJ94" i="6" s="1"/>
  <c r="BO93" i="6"/>
  <c r="BM93" i="6"/>
  <c r="BK93" i="6"/>
  <c r="BH93" i="6"/>
  <c r="BG93" i="6"/>
  <c r="BF93" i="6"/>
  <c r="BC93" i="6"/>
  <c r="BB93" i="6"/>
  <c r="AZ93" i="6"/>
  <c r="AX93" i="6"/>
  <c r="AV93" i="6"/>
  <c r="AT93" i="6"/>
  <c r="AR93" i="6"/>
  <c r="BN93" i="6" s="1"/>
  <c r="AP93" i="6"/>
  <c r="AN93" i="6"/>
  <c r="AL93" i="6"/>
  <c r="AJ93" i="6"/>
  <c r="AH93" i="6"/>
  <c r="AF93" i="6"/>
  <c r="AD93" i="6"/>
  <c r="AB93" i="6"/>
  <c r="Z93" i="6"/>
  <c r="BL93" i="6" s="1"/>
  <c r="X93" i="6"/>
  <c r="V93" i="6"/>
  <c r="T93" i="6"/>
  <c r="R93" i="6"/>
  <c r="P93" i="6"/>
  <c r="N93" i="6"/>
  <c r="L93" i="6"/>
  <c r="H93" i="6"/>
  <c r="F93" i="6"/>
  <c r="BJ93" i="6" s="1"/>
  <c r="BO92" i="6"/>
  <c r="BM92" i="6"/>
  <c r="BK92" i="6"/>
  <c r="BH92" i="6"/>
  <c r="BG92" i="6"/>
  <c r="BF92" i="6"/>
  <c r="BC92" i="6"/>
  <c r="BB92" i="6"/>
  <c r="AZ92" i="6"/>
  <c r="AX92" i="6"/>
  <c r="AV92" i="6"/>
  <c r="AT92" i="6"/>
  <c r="AR92" i="6"/>
  <c r="BN92" i="6" s="1"/>
  <c r="AP92" i="6"/>
  <c r="AN92" i="6"/>
  <c r="AL92" i="6"/>
  <c r="AJ92" i="6"/>
  <c r="AH92" i="6"/>
  <c r="AF92" i="6"/>
  <c r="AD92" i="6"/>
  <c r="AB92" i="6"/>
  <c r="Z92" i="6"/>
  <c r="BL92" i="6" s="1"/>
  <c r="X92" i="6"/>
  <c r="V92" i="6"/>
  <c r="T92" i="6"/>
  <c r="R92" i="6"/>
  <c r="P92" i="6"/>
  <c r="N92" i="6"/>
  <c r="L92" i="6"/>
  <c r="H92" i="6"/>
  <c r="F92" i="6"/>
  <c r="BJ92" i="6" s="1"/>
  <c r="BO91" i="6"/>
  <c r="BM91" i="6"/>
  <c r="BK91" i="6"/>
  <c r="BH91" i="6"/>
  <c r="BG91" i="6"/>
  <c r="BF91" i="6"/>
  <c r="BC91" i="6"/>
  <c r="BB91" i="6"/>
  <c r="AZ91" i="6"/>
  <c r="AX91" i="6"/>
  <c r="AV91" i="6"/>
  <c r="AT91" i="6"/>
  <c r="AR91" i="6"/>
  <c r="BN91" i="6" s="1"/>
  <c r="AP91" i="6"/>
  <c r="AN91" i="6"/>
  <c r="AL91" i="6"/>
  <c r="AJ91" i="6"/>
  <c r="AH91" i="6"/>
  <c r="AF91" i="6"/>
  <c r="AD91" i="6"/>
  <c r="AB91" i="6"/>
  <c r="Z91" i="6"/>
  <c r="BL91" i="6" s="1"/>
  <c r="X91" i="6"/>
  <c r="V91" i="6"/>
  <c r="T91" i="6"/>
  <c r="R91" i="6"/>
  <c r="P91" i="6"/>
  <c r="N91" i="6"/>
  <c r="L91" i="6"/>
  <c r="H91" i="6"/>
  <c r="F91" i="6"/>
  <c r="BJ91" i="6" s="1"/>
  <c r="BO90" i="6"/>
  <c r="BM90" i="6"/>
  <c r="BK90" i="6"/>
  <c r="BH90" i="6"/>
  <c r="BG90" i="6"/>
  <c r="BF90" i="6"/>
  <c r="BC90" i="6"/>
  <c r="BB90" i="6"/>
  <c r="AZ90" i="6"/>
  <c r="AX90" i="6"/>
  <c r="AV90" i="6"/>
  <c r="AT90" i="6"/>
  <c r="AR90" i="6"/>
  <c r="BN90" i="6" s="1"/>
  <c r="AP90" i="6"/>
  <c r="AN90" i="6"/>
  <c r="AL90" i="6"/>
  <c r="AJ90" i="6"/>
  <c r="AH90" i="6"/>
  <c r="AF90" i="6"/>
  <c r="AD90" i="6"/>
  <c r="AB90" i="6"/>
  <c r="Z90" i="6"/>
  <c r="BL90" i="6" s="1"/>
  <c r="X90" i="6"/>
  <c r="V90" i="6"/>
  <c r="T90" i="6"/>
  <c r="R90" i="6"/>
  <c r="P90" i="6"/>
  <c r="N90" i="6"/>
  <c r="L90" i="6"/>
  <c r="H90" i="6"/>
  <c r="F90" i="6"/>
  <c r="BJ90" i="6" s="1"/>
  <c r="BO89" i="6"/>
  <c r="BM89" i="6"/>
  <c r="BK89" i="6"/>
  <c r="BH89" i="6"/>
  <c r="BG89" i="6"/>
  <c r="BF89" i="6"/>
  <c r="BC89" i="6"/>
  <c r="BB89" i="6"/>
  <c r="AZ89" i="6"/>
  <c r="AX89" i="6"/>
  <c r="AV89" i="6"/>
  <c r="AT89" i="6"/>
  <c r="AR89" i="6"/>
  <c r="BN89" i="6" s="1"/>
  <c r="AP89" i="6"/>
  <c r="AN89" i="6"/>
  <c r="AL89" i="6"/>
  <c r="AJ89" i="6"/>
  <c r="AH89" i="6"/>
  <c r="AF89" i="6"/>
  <c r="AD89" i="6"/>
  <c r="AB89" i="6"/>
  <c r="Z89" i="6"/>
  <c r="BL89" i="6" s="1"/>
  <c r="X89" i="6"/>
  <c r="V89" i="6"/>
  <c r="T89" i="6"/>
  <c r="R89" i="6"/>
  <c r="P89" i="6"/>
  <c r="N89" i="6"/>
  <c r="L89" i="6"/>
  <c r="H89" i="6"/>
  <c r="F89" i="6"/>
  <c r="BJ89" i="6" s="1"/>
  <c r="BO88" i="6"/>
  <c r="BM88" i="6"/>
  <c r="BK88" i="6"/>
  <c r="BH88" i="6"/>
  <c r="BG88" i="6"/>
  <c r="BF88" i="6"/>
  <c r="BC88" i="6"/>
  <c r="BB88" i="6"/>
  <c r="AZ88" i="6"/>
  <c r="AX88" i="6"/>
  <c r="AV88" i="6"/>
  <c r="AT88" i="6"/>
  <c r="AR88" i="6"/>
  <c r="BN88" i="6" s="1"/>
  <c r="AP88" i="6"/>
  <c r="AN88" i="6"/>
  <c r="AL88" i="6"/>
  <c r="AJ88" i="6"/>
  <c r="AH88" i="6"/>
  <c r="AF88" i="6"/>
  <c r="AD88" i="6"/>
  <c r="AB88" i="6"/>
  <c r="Z88" i="6"/>
  <c r="BL88" i="6" s="1"/>
  <c r="X88" i="6"/>
  <c r="V88" i="6"/>
  <c r="T88" i="6"/>
  <c r="R88" i="6"/>
  <c r="P88" i="6"/>
  <c r="N88" i="6"/>
  <c r="L88" i="6"/>
  <c r="H88" i="6"/>
  <c r="F88" i="6"/>
  <c r="BJ88" i="6" s="1"/>
  <c r="BO87" i="6"/>
  <c r="BM87" i="6"/>
  <c r="BK87" i="6"/>
  <c r="BH87" i="6"/>
  <c r="BG87" i="6"/>
  <c r="BF87" i="6"/>
  <c r="BC87" i="6"/>
  <c r="BB87" i="6"/>
  <c r="AZ87" i="6"/>
  <c r="AX87" i="6"/>
  <c r="AV87" i="6"/>
  <c r="AT87" i="6"/>
  <c r="AR87" i="6"/>
  <c r="BN87" i="6" s="1"/>
  <c r="AP87" i="6"/>
  <c r="AN87" i="6"/>
  <c r="AL87" i="6"/>
  <c r="AJ87" i="6"/>
  <c r="AH87" i="6"/>
  <c r="AF87" i="6"/>
  <c r="AD87" i="6"/>
  <c r="AB87" i="6"/>
  <c r="Z87" i="6"/>
  <c r="BL87" i="6" s="1"/>
  <c r="X87" i="6"/>
  <c r="V87" i="6"/>
  <c r="T87" i="6"/>
  <c r="R87" i="6"/>
  <c r="P87" i="6"/>
  <c r="N87" i="6"/>
  <c r="L87" i="6"/>
  <c r="H87" i="6"/>
  <c r="F87" i="6"/>
  <c r="BJ87" i="6" s="1"/>
  <c r="BO86" i="6"/>
  <c r="BM86" i="6"/>
  <c r="BK86" i="6"/>
  <c r="BH86" i="6"/>
  <c r="BG86" i="6"/>
  <c r="BF86" i="6"/>
  <c r="BC86" i="6"/>
  <c r="BB86" i="6"/>
  <c r="AZ86" i="6"/>
  <c r="AX86" i="6"/>
  <c r="AV86" i="6"/>
  <c r="AT86" i="6"/>
  <c r="AR86" i="6"/>
  <c r="BN86" i="6" s="1"/>
  <c r="AP86" i="6"/>
  <c r="AN86" i="6"/>
  <c r="AL86" i="6"/>
  <c r="AJ86" i="6"/>
  <c r="AH86" i="6"/>
  <c r="AF86" i="6"/>
  <c r="AD86" i="6"/>
  <c r="AB86" i="6"/>
  <c r="Z86" i="6"/>
  <c r="BL86" i="6" s="1"/>
  <c r="X86" i="6"/>
  <c r="V86" i="6"/>
  <c r="T86" i="6"/>
  <c r="R86" i="6"/>
  <c r="P86" i="6"/>
  <c r="N86" i="6"/>
  <c r="L86" i="6"/>
  <c r="H86" i="6"/>
  <c r="F86" i="6"/>
  <c r="BJ86" i="6" s="1"/>
  <c r="BO85" i="6"/>
  <c r="BM85" i="6"/>
  <c r="BK85" i="6"/>
  <c r="BC85" i="6"/>
  <c r="BB85" i="6"/>
  <c r="AZ85" i="6"/>
  <c r="AX85" i="6"/>
  <c r="AV85" i="6"/>
  <c r="AT85" i="6"/>
  <c r="AR85" i="6"/>
  <c r="BN85" i="6" s="1"/>
  <c r="AP85" i="6"/>
  <c r="AN85" i="6"/>
  <c r="AL85" i="6"/>
  <c r="AJ85" i="6"/>
  <c r="AH85" i="6"/>
  <c r="AF85" i="6"/>
  <c r="AD85" i="6"/>
  <c r="AB85" i="6"/>
  <c r="Z85" i="6"/>
  <c r="BL85" i="6" s="1"/>
  <c r="X85" i="6"/>
  <c r="V85" i="6"/>
  <c r="T85" i="6"/>
  <c r="R85" i="6"/>
  <c r="P85" i="6"/>
  <c r="N85" i="6"/>
  <c r="L85" i="6"/>
  <c r="J85" i="6"/>
  <c r="H85" i="6"/>
  <c r="F85" i="6"/>
  <c r="BJ85" i="6" s="1"/>
  <c r="BC84" i="6"/>
  <c r="BB84" i="6"/>
  <c r="BN84" i="6" s="1"/>
  <c r="BO84" i="6" s="1"/>
  <c r="BL84" i="6"/>
  <c r="BM84" i="6" s="1"/>
  <c r="BJ84" i="6"/>
  <c r="BK84" i="6" s="1"/>
  <c r="BB83" i="6"/>
  <c r="BN83" i="6" s="1"/>
  <c r="BO83" i="6" s="1"/>
  <c r="BL83" i="6"/>
  <c r="BM83" i="6" s="1"/>
  <c r="BJ83" i="6"/>
  <c r="BK83" i="6" s="1"/>
  <c r="BB82" i="6"/>
  <c r="BN82" i="6" s="1"/>
  <c r="BO82" i="6" s="1"/>
  <c r="BL82" i="6"/>
  <c r="BM82" i="6" s="1"/>
  <c r="BJ82" i="6"/>
  <c r="BK82" i="6" s="1"/>
  <c r="BB81" i="6"/>
  <c r="BN81" i="6" s="1"/>
  <c r="BO81" i="6" s="1"/>
  <c r="BL81" i="6"/>
  <c r="BM81" i="6" s="1"/>
  <c r="BJ81" i="6"/>
  <c r="BK81" i="6" s="1"/>
  <c r="BB80" i="6"/>
  <c r="BC80" i="6" s="1"/>
  <c r="BL80" i="6"/>
  <c r="BM80" i="6" s="1"/>
  <c r="BJ80" i="6"/>
  <c r="BK80" i="6" s="1"/>
  <c r="BB79" i="6"/>
  <c r="BC79" i="6" s="1"/>
  <c r="BL79" i="6"/>
  <c r="BM79" i="6" s="1"/>
  <c r="BJ79" i="6"/>
  <c r="BK79" i="6" s="1"/>
  <c r="BB78" i="6"/>
  <c r="BN78" i="6" s="1"/>
  <c r="BO78" i="6" s="1"/>
  <c r="BL78" i="6"/>
  <c r="BM78" i="6" s="1"/>
  <c r="BJ78" i="6"/>
  <c r="BK78" i="6" s="1"/>
  <c r="BB77" i="6"/>
  <c r="BC77" i="6" s="1"/>
  <c r="BL77" i="6"/>
  <c r="BM77" i="6" s="1"/>
  <c r="BJ77" i="6"/>
  <c r="BK77" i="6" s="1"/>
  <c r="BB76" i="6"/>
  <c r="BN76" i="6" s="1"/>
  <c r="BO76" i="6" s="1"/>
  <c r="BL76" i="6"/>
  <c r="BM76" i="6" s="1"/>
  <c r="BJ76" i="6"/>
  <c r="BK76" i="6" s="1"/>
  <c r="BB75" i="6"/>
  <c r="BN75" i="6" s="1"/>
  <c r="BO75" i="6" s="1"/>
  <c r="BL75" i="6"/>
  <c r="BM75" i="6" s="1"/>
  <c r="BJ75" i="6"/>
  <c r="BK75" i="6" s="1"/>
  <c r="BB74" i="6"/>
  <c r="BN74" i="6" s="1"/>
  <c r="BO74" i="6" s="1"/>
  <c r="BL74" i="6"/>
  <c r="BM74" i="6" s="1"/>
  <c r="BJ74" i="6"/>
  <c r="BK74" i="6" s="1"/>
  <c r="BB73" i="6"/>
  <c r="BN73" i="6" s="1"/>
  <c r="BO73" i="6" s="1"/>
  <c r="BL73" i="6"/>
  <c r="BM73" i="6" s="1"/>
  <c r="BJ73" i="6"/>
  <c r="BK73" i="6" s="1"/>
  <c r="BB72" i="6"/>
  <c r="BN72" i="6" s="1"/>
  <c r="BO72" i="6" s="1"/>
  <c r="BL72" i="6"/>
  <c r="BM72" i="6" s="1"/>
  <c r="BJ72" i="6"/>
  <c r="BK72" i="6" s="1"/>
  <c r="BB71" i="6"/>
  <c r="BC71" i="6" s="1"/>
  <c r="BL71" i="6"/>
  <c r="BM71" i="6" s="1"/>
  <c r="BJ71" i="6"/>
  <c r="BK71" i="6" s="1"/>
  <c r="BB70" i="6"/>
  <c r="BN70" i="6" s="1"/>
  <c r="BO70" i="6" s="1"/>
  <c r="BL70" i="6"/>
  <c r="BM70" i="6" s="1"/>
  <c r="BJ70" i="6"/>
  <c r="BK70" i="6" s="1"/>
  <c r="BB69" i="6"/>
  <c r="BN69" i="6" s="1"/>
  <c r="BO69" i="6" s="1"/>
  <c r="BL69" i="6"/>
  <c r="BM69" i="6" s="1"/>
  <c r="BJ69" i="6"/>
  <c r="BK69" i="6" s="1"/>
  <c r="BB68" i="6"/>
  <c r="BN68" i="6" s="1"/>
  <c r="BO68" i="6" s="1"/>
  <c r="BL68" i="6"/>
  <c r="BM68" i="6" s="1"/>
  <c r="BJ68" i="6"/>
  <c r="BK68" i="6" s="1"/>
  <c r="BB67" i="6"/>
  <c r="BN67" i="6" s="1"/>
  <c r="BO67" i="6" s="1"/>
  <c r="BL67" i="6"/>
  <c r="BM67" i="6" s="1"/>
  <c r="BJ67" i="6"/>
  <c r="BK67" i="6" s="1"/>
  <c r="BB66" i="6"/>
  <c r="BN66" i="6" s="1"/>
  <c r="BO66" i="6" s="1"/>
  <c r="BL66" i="6"/>
  <c r="BM66" i="6" s="1"/>
  <c r="BJ66" i="6"/>
  <c r="BK66" i="6" s="1"/>
  <c r="BB65" i="6"/>
  <c r="BC65" i="6" s="1"/>
  <c r="BL65" i="6"/>
  <c r="BM65" i="6" s="1"/>
  <c r="BJ65" i="6"/>
  <c r="BK65" i="6" s="1"/>
  <c r="BB64" i="6"/>
  <c r="BN64" i="6" s="1"/>
  <c r="BO64" i="6" s="1"/>
  <c r="BL64" i="6"/>
  <c r="BM64" i="6" s="1"/>
  <c r="BJ64" i="6"/>
  <c r="BK64" i="6" s="1"/>
  <c r="BB63" i="6"/>
  <c r="BC63" i="6" s="1"/>
  <c r="BN63" i="6"/>
  <c r="BO63" i="6" s="1"/>
  <c r="BL63" i="6"/>
  <c r="BM63" i="6" s="1"/>
  <c r="BJ63" i="6"/>
  <c r="BK63" i="6" s="1"/>
  <c r="BB62" i="6"/>
  <c r="BC62" i="6" s="1"/>
  <c r="BN62" i="6"/>
  <c r="BO62" i="6" s="1"/>
  <c r="BL62" i="6"/>
  <c r="BM62" i="6" s="1"/>
  <c r="BJ62" i="6"/>
  <c r="BK62" i="6" s="1"/>
  <c r="BB61" i="6"/>
  <c r="BC61" i="6" s="1"/>
  <c r="BL61" i="6"/>
  <c r="BM61" i="6" s="1"/>
  <c r="BJ61" i="6"/>
  <c r="BK61" i="6" s="1"/>
  <c r="BB60" i="6"/>
  <c r="BN60" i="6" s="1"/>
  <c r="BO60" i="6" s="1"/>
  <c r="BL60" i="6"/>
  <c r="BM60" i="6" s="1"/>
  <c r="BJ60" i="6"/>
  <c r="BK60" i="6" s="1"/>
  <c r="BC59" i="6"/>
  <c r="BB59" i="6"/>
  <c r="BN59" i="6" s="1"/>
  <c r="BO59" i="6" s="1"/>
  <c r="BL59" i="6"/>
  <c r="BM59" i="6" s="1"/>
  <c r="BJ59" i="6"/>
  <c r="BK59" i="6" s="1"/>
  <c r="BC58" i="6"/>
  <c r="BB58" i="6"/>
  <c r="BN58" i="6" s="1"/>
  <c r="BO58" i="6" s="1"/>
  <c r="BL58" i="6"/>
  <c r="BM58" i="6" s="1"/>
  <c r="BJ58" i="6"/>
  <c r="BK58" i="6" s="1"/>
  <c r="BB57" i="6"/>
  <c r="BN57" i="6" s="1"/>
  <c r="BO57" i="6" s="1"/>
  <c r="BL57" i="6"/>
  <c r="BM57" i="6" s="1"/>
  <c r="BJ57" i="6"/>
  <c r="BK57" i="6" s="1"/>
  <c r="A57" i="6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BB56" i="6"/>
  <c r="BN56" i="6"/>
  <c r="BO56" i="6" s="1"/>
  <c r="BL56" i="6"/>
  <c r="BM56" i="6" s="1"/>
  <c r="BJ56" i="6"/>
  <c r="BK56" i="6" s="1"/>
  <c r="BB55" i="6"/>
  <c r="BN55" i="6"/>
  <c r="BO55" i="6" s="1"/>
  <c r="BL55" i="6"/>
  <c r="BM55" i="6" s="1"/>
  <c r="BJ55" i="6"/>
  <c r="BK55" i="6" s="1"/>
  <c r="BB54" i="6"/>
  <c r="AY102" i="6"/>
  <c r="AW102" i="6"/>
  <c r="AU102" i="6"/>
  <c r="AS102" i="6"/>
  <c r="AQ102" i="6"/>
  <c r="AO102" i="6"/>
  <c r="AM102" i="6"/>
  <c r="AK102" i="6"/>
  <c r="AI102" i="6"/>
  <c r="AG102" i="6"/>
  <c r="AE102" i="6"/>
  <c r="AC102" i="6"/>
  <c r="AA102" i="6"/>
  <c r="Y102" i="6"/>
  <c r="W102" i="6"/>
  <c r="U102" i="6"/>
  <c r="S102" i="6"/>
  <c r="Q102" i="6"/>
  <c r="O102" i="6"/>
  <c r="M102" i="6"/>
  <c r="K102" i="6"/>
  <c r="I102" i="6"/>
  <c r="G102" i="6"/>
  <c r="E102" i="6"/>
  <c r="BN50" i="6"/>
  <c r="CL80" i="6" s="1"/>
  <c r="BL50" i="6"/>
  <c r="BJ50" i="6"/>
  <c r="CL78" i="6" s="1"/>
  <c r="B43" i="6"/>
  <c r="E46" i="6" s="1"/>
  <c r="E47" i="6" s="1"/>
  <c r="BN39" i="6"/>
  <c r="BL39" i="6"/>
  <c r="CL79" i="6" s="1"/>
  <c r="BJ39" i="6"/>
  <c r="A19" i="6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E12" i="6"/>
  <c r="E11" i="6"/>
  <c r="BH80" i="3"/>
  <c r="BH81" i="3"/>
  <c r="BH82" i="3"/>
  <c r="BH83" i="3"/>
  <c r="BH84" i="3"/>
  <c r="BH85" i="3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BH99" i="3"/>
  <c r="BH100" i="3"/>
  <c r="BG100" i="3"/>
  <c r="BG80" i="3"/>
  <c r="BG81" i="3"/>
  <c r="BG82" i="3"/>
  <c r="BG83" i="3"/>
  <c r="BG84" i="3"/>
  <c r="BG85" i="3"/>
  <c r="BG86" i="3"/>
  <c r="BG87" i="3"/>
  <c r="BG88" i="3"/>
  <c r="BG89" i="3"/>
  <c r="BG90" i="3"/>
  <c r="BG91" i="3"/>
  <c r="BG92" i="3"/>
  <c r="BG93" i="3"/>
  <c r="BG94" i="3"/>
  <c r="BG95" i="3"/>
  <c r="BG96" i="3"/>
  <c r="BG97" i="3"/>
  <c r="BG98" i="3"/>
  <c r="BG99" i="3"/>
  <c r="CL78" i="3"/>
  <c r="CL79" i="3"/>
  <c r="CL80" i="3"/>
  <c r="BN50" i="3"/>
  <c r="BN39" i="3"/>
  <c r="BL50" i="3"/>
  <c r="BL39" i="3"/>
  <c r="BJ50" i="3"/>
  <c r="BJ39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K59" i="3"/>
  <c r="BO59" i="3"/>
  <c r="BK61" i="3"/>
  <c r="BO61" i="3"/>
  <c r="BK69" i="3"/>
  <c r="BO69" i="3"/>
  <c r="BK71" i="3"/>
  <c r="BO71" i="3"/>
  <c r="BK73" i="3"/>
  <c r="BO73" i="3"/>
  <c r="BO79" i="3"/>
  <c r="BK81" i="3"/>
  <c r="BO81" i="3"/>
  <c r="BK83" i="3"/>
  <c r="BO87" i="3"/>
  <c r="BK89" i="3"/>
  <c r="BO89" i="3"/>
  <c r="BO90" i="3"/>
  <c r="BK92" i="3"/>
  <c r="BO92" i="3"/>
  <c r="BK94" i="3"/>
  <c r="BO94" i="3"/>
  <c r="BK96" i="3"/>
  <c r="BO96" i="3"/>
  <c r="BK98" i="3"/>
  <c r="BO98" i="3"/>
  <c r="BK99" i="3"/>
  <c r="BO99" i="3"/>
  <c r="BK100" i="3"/>
  <c r="BO100" i="3"/>
  <c r="BC64" i="3"/>
  <c r="BE64" i="3" s="1"/>
  <c r="BC66" i="3"/>
  <c r="BD66" i="3" s="1"/>
  <c r="BF66" i="3" s="1"/>
  <c r="BC69" i="3"/>
  <c r="BC71" i="3"/>
  <c r="BD71" i="3" s="1"/>
  <c r="BC73" i="3"/>
  <c r="BD73" i="3" s="1"/>
  <c r="BC75" i="3"/>
  <c r="BE75" i="3" s="1"/>
  <c r="BC77" i="3"/>
  <c r="BE77" i="3" s="1"/>
  <c r="BC78" i="3"/>
  <c r="BE78" i="3" s="1"/>
  <c r="BC79" i="3"/>
  <c r="BE79" i="3" s="1"/>
  <c r="BC80" i="3"/>
  <c r="BD80" i="3" s="1"/>
  <c r="BC81" i="3"/>
  <c r="BE81" i="3" s="1"/>
  <c r="BC82" i="3"/>
  <c r="BE82" i="3" s="1"/>
  <c r="BF82" i="3"/>
  <c r="BC83" i="3"/>
  <c r="BD83" i="3" s="1"/>
  <c r="BC84" i="3"/>
  <c r="BC85" i="3"/>
  <c r="BC86" i="3"/>
  <c r="BE86" i="3" s="1"/>
  <c r="BC87" i="3"/>
  <c r="BC88" i="3"/>
  <c r="BC89" i="3"/>
  <c r="BC90" i="3"/>
  <c r="BD90" i="3" s="1"/>
  <c r="BF90" i="3"/>
  <c r="BC91" i="3"/>
  <c r="BC92" i="3"/>
  <c r="BC93" i="3"/>
  <c r="BD93" i="3" s="1"/>
  <c r="BC94" i="3"/>
  <c r="BC95" i="3"/>
  <c r="BC96" i="3"/>
  <c r="BC97" i="3"/>
  <c r="BD97" i="3" s="1"/>
  <c r="BC98" i="3"/>
  <c r="BC99" i="3"/>
  <c r="BC100" i="3"/>
  <c r="BB55" i="3"/>
  <c r="BB56" i="3"/>
  <c r="BB57" i="3"/>
  <c r="BN57" i="3" s="1"/>
  <c r="BO57" i="3" s="1"/>
  <c r="BC58" i="3"/>
  <c r="BE58" i="3" s="1"/>
  <c r="BB58" i="3"/>
  <c r="BO58" i="3"/>
  <c r="BC59" i="3"/>
  <c r="BD59" i="3" s="1"/>
  <c r="BB59" i="3"/>
  <c r="BC60" i="3"/>
  <c r="BE60" i="3" s="1"/>
  <c r="BB60" i="3"/>
  <c r="BN60" i="3" s="1"/>
  <c r="BC61" i="3"/>
  <c r="BD61" i="3" s="1"/>
  <c r="BB61" i="3"/>
  <c r="BN61" i="3" s="1"/>
  <c r="BC62" i="3"/>
  <c r="BD62" i="3" s="1"/>
  <c r="BB62" i="3"/>
  <c r="BO62" i="3"/>
  <c r="BB63" i="3"/>
  <c r="BN63" i="3" s="1"/>
  <c r="BB64" i="3"/>
  <c r="BB65" i="3"/>
  <c r="BN65" i="3" s="1"/>
  <c r="BB66" i="3"/>
  <c r="BN66" i="3" s="1"/>
  <c r="BO66" i="3"/>
  <c r="BB67" i="3"/>
  <c r="BB68" i="3"/>
  <c r="BN68" i="3" s="1"/>
  <c r="BB69" i="3"/>
  <c r="BN69" i="3" s="1"/>
  <c r="BB70" i="3"/>
  <c r="BN70" i="3" s="1"/>
  <c r="BB71" i="3"/>
  <c r="BB72" i="3"/>
  <c r="BN72" i="3" s="1"/>
  <c r="BB73" i="3"/>
  <c r="BN73" i="3" s="1"/>
  <c r="BB74" i="3"/>
  <c r="BN74" i="3" s="1"/>
  <c r="BB75" i="3"/>
  <c r="BO75" i="3"/>
  <c r="BB76" i="3"/>
  <c r="BB77" i="3"/>
  <c r="BN77" i="3" s="1"/>
  <c r="BB78" i="3"/>
  <c r="BO78" i="3"/>
  <c r="BB79" i="3"/>
  <c r="F80" i="3"/>
  <c r="BB80" i="3"/>
  <c r="F81" i="3"/>
  <c r="BB81" i="3"/>
  <c r="F82" i="3"/>
  <c r="BB82" i="3"/>
  <c r="BO82" i="3"/>
  <c r="F83" i="3"/>
  <c r="BB83" i="3"/>
  <c r="BN83" i="3" s="1"/>
  <c r="BO83" i="3"/>
  <c r="F84" i="3"/>
  <c r="H84" i="3"/>
  <c r="J84" i="3"/>
  <c r="L84" i="3"/>
  <c r="N84" i="3"/>
  <c r="P84" i="3"/>
  <c r="R84" i="3"/>
  <c r="T84" i="3"/>
  <c r="V84" i="3"/>
  <c r="X84" i="3"/>
  <c r="Z84" i="3"/>
  <c r="AB84" i="3"/>
  <c r="AD84" i="3"/>
  <c r="AF84" i="3"/>
  <c r="AH84" i="3"/>
  <c r="AJ84" i="3"/>
  <c r="AL84" i="3"/>
  <c r="AN84" i="3"/>
  <c r="AP84" i="3"/>
  <c r="AR84" i="3"/>
  <c r="AT84" i="3"/>
  <c r="AV84" i="3"/>
  <c r="AX84" i="3"/>
  <c r="AZ84" i="3"/>
  <c r="BB84" i="3"/>
  <c r="F85" i="3"/>
  <c r="H85" i="3"/>
  <c r="J85" i="3"/>
  <c r="L85" i="3"/>
  <c r="N85" i="3"/>
  <c r="R85" i="3"/>
  <c r="T85" i="3"/>
  <c r="V85" i="3"/>
  <c r="X85" i="3"/>
  <c r="Z85" i="3"/>
  <c r="AB85" i="3"/>
  <c r="AD85" i="3"/>
  <c r="AF85" i="3"/>
  <c r="AH85" i="3"/>
  <c r="AJ85" i="3"/>
  <c r="AL85" i="3"/>
  <c r="AN85" i="3"/>
  <c r="AP85" i="3"/>
  <c r="AR85" i="3"/>
  <c r="AT85" i="3"/>
  <c r="AV85" i="3"/>
  <c r="AX85" i="3"/>
  <c r="AZ85" i="3"/>
  <c r="BB85" i="3"/>
  <c r="F86" i="3"/>
  <c r="H86" i="3"/>
  <c r="J86" i="3"/>
  <c r="L86" i="3"/>
  <c r="N86" i="3"/>
  <c r="R86" i="3"/>
  <c r="T86" i="3"/>
  <c r="V86" i="3"/>
  <c r="X86" i="3"/>
  <c r="Z86" i="3"/>
  <c r="AB86" i="3"/>
  <c r="AD86" i="3"/>
  <c r="AF86" i="3"/>
  <c r="AH86" i="3"/>
  <c r="AJ86" i="3"/>
  <c r="AL86" i="3"/>
  <c r="AN86" i="3"/>
  <c r="AP86" i="3"/>
  <c r="AR86" i="3"/>
  <c r="AT86" i="3"/>
  <c r="AV86" i="3"/>
  <c r="AX86" i="3"/>
  <c r="AZ86" i="3"/>
  <c r="BB86" i="3"/>
  <c r="BO86" i="3"/>
  <c r="F87" i="3"/>
  <c r="H87" i="3"/>
  <c r="J87" i="3"/>
  <c r="L87" i="3"/>
  <c r="N87" i="3"/>
  <c r="R87" i="3"/>
  <c r="T87" i="3"/>
  <c r="V87" i="3"/>
  <c r="X87" i="3"/>
  <c r="Z87" i="3"/>
  <c r="AB87" i="3"/>
  <c r="AD87" i="3"/>
  <c r="AF87" i="3"/>
  <c r="AH87" i="3"/>
  <c r="AJ87" i="3"/>
  <c r="AL87" i="3"/>
  <c r="AN87" i="3"/>
  <c r="AP87" i="3"/>
  <c r="AR87" i="3"/>
  <c r="AT87" i="3"/>
  <c r="AV87" i="3"/>
  <c r="AX87" i="3"/>
  <c r="AZ87" i="3"/>
  <c r="BB87" i="3"/>
  <c r="F88" i="3"/>
  <c r="H88" i="3"/>
  <c r="J88" i="3"/>
  <c r="L88" i="3"/>
  <c r="N88" i="3"/>
  <c r="R88" i="3"/>
  <c r="T88" i="3"/>
  <c r="V88" i="3"/>
  <c r="X88" i="3"/>
  <c r="Z88" i="3"/>
  <c r="AB88" i="3"/>
  <c r="AD88" i="3"/>
  <c r="AF88" i="3"/>
  <c r="AH88" i="3"/>
  <c r="AJ88" i="3"/>
  <c r="AL88" i="3"/>
  <c r="AN88" i="3"/>
  <c r="AP88" i="3"/>
  <c r="AR88" i="3"/>
  <c r="AT88" i="3"/>
  <c r="AV88" i="3"/>
  <c r="AX88" i="3"/>
  <c r="AZ88" i="3"/>
  <c r="BB88" i="3"/>
  <c r="F89" i="3"/>
  <c r="H89" i="3"/>
  <c r="J89" i="3"/>
  <c r="L89" i="3"/>
  <c r="N89" i="3"/>
  <c r="R89" i="3"/>
  <c r="T89" i="3"/>
  <c r="V89" i="3"/>
  <c r="X89" i="3"/>
  <c r="Z89" i="3"/>
  <c r="AB89" i="3"/>
  <c r="AD89" i="3"/>
  <c r="AF89" i="3"/>
  <c r="AH89" i="3"/>
  <c r="AJ89" i="3"/>
  <c r="AL89" i="3"/>
  <c r="AN89" i="3"/>
  <c r="AP89" i="3"/>
  <c r="AR89" i="3"/>
  <c r="AT89" i="3"/>
  <c r="AV89" i="3"/>
  <c r="AX89" i="3"/>
  <c r="AZ89" i="3"/>
  <c r="BB89" i="3"/>
  <c r="F90" i="3"/>
  <c r="H90" i="3"/>
  <c r="J90" i="3"/>
  <c r="L90" i="3"/>
  <c r="N90" i="3"/>
  <c r="R90" i="3"/>
  <c r="T90" i="3"/>
  <c r="V90" i="3"/>
  <c r="X90" i="3"/>
  <c r="Z90" i="3"/>
  <c r="AB90" i="3"/>
  <c r="AD90" i="3"/>
  <c r="AF90" i="3"/>
  <c r="AH90" i="3"/>
  <c r="AJ90" i="3"/>
  <c r="AL90" i="3"/>
  <c r="AN90" i="3"/>
  <c r="AP90" i="3"/>
  <c r="AR90" i="3"/>
  <c r="AT90" i="3"/>
  <c r="AV90" i="3"/>
  <c r="AX90" i="3"/>
  <c r="AZ90" i="3"/>
  <c r="BB90" i="3"/>
  <c r="F91" i="3"/>
  <c r="H91" i="3"/>
  <c r="J91" i="3"/>
  <c r="L91" i="3"/>
  <c r="N91" i="3"/>
  <c r="R91" i="3"/>
  <c r="T91" i="3"/>
  <c r="V91" i="3"/>
  <c r="X91" i="3"/>
  <c r="Z91" i="3"/>
  <c r="AB91" i="3"/>
  <c r="AD91" i="3"/>
  <c r="AF91" i="3"/>
  <c r="AH91" i="3"/>
  <c r="AJ91" i="3"/>
  <c r="AL91" i="3"/>
  <c r="AN91" i="3"/>
  <c r="AP91" i="3"/>
  <c r="AR91" i="3"/>
  <c r="AT91" i="3"/>
  <c r="AV91" i="3"/>
  <c r="AX91" i="3"/>
  <c r="AZ91" i="3"/>
  <c r="BB91" i="3"/>
  <c r="BO91" i="3"/>
  <c r="F92" i="3"/>
  <c r="H92" i="3"/>
  <c r="J92" i="3"/>
  <c r="L92" i="3"/>
  <c r="N92" i="3"/>
  <c r="R92" i="3"/>
  <c r="T92" i="3"/>
  <c r="V92" i="3"/>
  <c r="X92" i="3"/>
  <c r="Z92" i="3"/>
  <c r="AB92" i="3"/>
  <c r="AD92" i="3"/>
  <c r="AF92" i="3"/>
  <c r="AH92" i="3"/>
  <c r="AJ92" i="3"/>
  <c r="AL92" i="3"/>
  <c r="AN92" i="3"/>
  <c r="AP92" i="3"/>
  <c r="AR92" i="3"/>
  <c r="AT92" i="3"/>
  <c r="AV92" i="3"/>
  <c r="AX92" i="3"/>
  <c r="AZ92" i="3"/>
  <c r="BB92" i="3"/>
  <c r="F93" i="3"/>
  <c r="H93" i="3"/>
  <c r="J93" i="3"/>
  <c r="L93" i="3"/>
  <c r="N93" i="3"/>
  <c r="R93" i="3"/>
  <c r="T93" i="3"/>
  <c r="V93" i="3"/>
  <c r="X93" i="3"/>
  <c r="Z93" i="3"/>
  <c r="AB93" i="3"/>
  <c r="AD93" i="3"/>
  <c r="AF93" i="3"/>
  <c r="AH93" i="3"/>
  <c r="AJ93" i="3"/>
  <c r="AL93" i="3"/>
  <c r="AN93" i="3"/>
  <c r="AP93" i="3"/>
  <c r="AR93" i="3"/>
  <c r="AT93" i="3"/>
  <c r="AV93" i="3"/>
  <c r="AX93" i="3"/>
  <c r="AZ93" i="3"/>
  <c r="BB93" i="3"/>
  <c r="BO93" i="3"/>
  <c r="F94" i="3"/>
  <c r="H94" i="3"/>
  <c r="J94" i="3"/>
  <c r="L94" i="3"/>
  <c r="N94" i="3"/>
  <c r="R94" i="3"/>
  <c r="T94" i="3"/>
  <c r="V94" i="3"/>
  <c r="X94" i="3"/>
  <c r="Z94" i="3"/>
  <c r="AB94" i="3"/>
  <c r="AD94" i="3"/>
  <c r="AF94" i="3"/>
  <c r="AH94" i="3"/>
  <c r="AJ94" i="3"/>
  <c r="AL94" i="3"/>
  <c r="AN94" i="3"/>
  <c r="AP94" i="3"/>
  <c r="AR94" i="3"/>
  <c r="AT94" i="3"/>
  <c r="AV94" i="3"/>
  <c r="AX94" i="3"/>
  <c r="AZ94" i="3"/>
  <c r="BB94" i="3"/>
  <c r="F95" i="3"/>
  <c r="H95" i="3"/>
  <c r="J95" i="3"/>
  <c r="L95" i="3"/>
  <c r="N95" i="3"/>
  <c r="R95" i="3"/>
  <c r="T95" i="3"/>
  <c r="V95" i="3"/>
  <c r="X95" i="3"/>
  <c r="Z95" i="3"/>
  <c r="AB95" i="3"/>
  <c r="AD95" i="3"/>
  <c r="AF95" i="3"/>
  <c r="AH95" i="3"/>
  <c r="AJ95" i="3"/>
  <c r="AL95" i="3"/>
  <c r="AN95" i="3"/>
  <c r="AP95" i="3"/>
  <c r="AR95" i="3"/>
  <c r="AT95" i="3"/>
  <c r="AV95" i="3"/>
  <c r="AX95" i="3"/>
  <c r="AZ95" i="3"/>
  <c r="BB95" i="3"/>
  <c r="BO95" i="3"/>
  <c r="F96" i="3"/>
  <c r="H96" i="3"/>
  <c r="J96" i="3"/>
  <c r="L96" i="3"/>
  <c r="N96" i="3"/>
  <c r="R96" i="3"/>
  <c r="T96" i="3"/>
  <c r="V96" i="3"/>
  <c r="X96" i="3"/>
  <c r="Z96" i="3"/>
  <c r="AB96" i="3"/>
  <c r="AD96" i="3"/>
  <c r="AF96" i="3"/>
  <c r="AH96" i="3"/>
  <c r="AJ96" i="3"/>
  <c r="AL96" i="3"/>
  <c r="AN96" i="3"/>
  <c r="AP96" i="3"/>
  <c r="AR96" i="3"/>
  <c r="AT96" i="3"/>
  <c r="AV96" i="3"/>
  <c r="AX96" i="3"/>
  <c r="AZ96" i="3"/>
  <c r="BB96" i="3"/>
  <c r="F97" i="3"/>
  <c r="H97" i="3"/>
  <c r="J97" i="3"/>
  <c r="L97" i="3"/>
  <c r="N97" i="3"/>
  <c r="R97" i="3"/>
  <c r="T97" i="3"/>
  <c r="V97" i="3"/>
  <c r="X97" i="3"/>
  <c r="Z97" i="3"/>
  <c r="AB97" i="3"/>
  <c r="AD97" i="3"/>
  <c r="AF97" i="3"/>
  <c r="AH97" i="3"/>
  <c r="AJ97" i="3"/>
  <c r="AL97" i="3"/>
  <c r="AN97" i="3"/>
  <c r="AP97" i="3"/>
  <c r="AR97" i="3"/>
  <c r="AT97" i="3"/>
  <c r="AV97" i="3"/>
  <c r="AX97" i="3"/>
  <c r="AZ97" i="3"/>
  <c r="BB97" i="3"/>
  <c r="F98" i="3"/>
  <c r="H98" i="3"/>
  <c r="J98" i="3"/>
  <c r="L98" i="3"/>
  <c r="N98" i="3"/>
  <c r="R98" i="3"/>
  <c r="T98" i="3"/>
  <c r="V98" i="3"/>
  <c r="X98" i="3"/>
  <c r="Z98" i="3"/>
  <c r="AB98" i="3"/>
  <c r="AD98" i="3"/>
  <c r="AF98" i="3"/>
  <c r="AH98" i="3"/>
  <c r="AJ98" i="3"/>
  <c r="AL98" i="3"/>
  <c r="AN98" i="3"/>
  <c r="AP98" i="3"/>
  <c r="AR98" i="3"/>
  <c r="AT98" i="3"/>
  <c r="AV98" i="3"/>
  <c r="AX98" i="3"/>
  <c r="AZ98" i="3"/>
  <c r="BB98" i="3"/>
  <c r="F99" i="3"/>
  <c r="H99" i="3"/>
  <c r="J99" i="3"/>
  <c r="L99" i="3"/>
  <c r="N99" i="3"/>
  <c r="R99" i="3"/>
  <c r="T99" i="3"/>
  <c r="V99" i="3"/>
  <c r="X99" i="3"/>
  <c r="Z99" i="3"/>
  <c r="AB99" i="3"/>
  <c r="AD99" i="3"/>
  <c r="AF99" i="3"/>
  <c r="AH99" i="3"/>
  <c r="AJ99" i="3"/>
  <c r="AL99" i="3"/>
  <c r="AN99" i="3"/>
  <c r="AP99" i="3"/>
  <c r="AR99" i="3"/>
  <c r="AT99" i="3"/>
  <c r="AV99" i="3"/>
  <c r="AX99" i="3"/>
  <c r="AZ99" i="3"/>
  <c r="BB99" i="3"/>
  <c r="F100" i="3"/>
  <c r="H100" i="3"/>
  <c r="J100" i="3"/>
  <c r="L100" i="3"/>
  <c r="N100" i="3"/>
  <c r="R100" i="3"/>
  <c r="T100" i="3"/>
  <c r="V100" i="3"/>
  <c r="X100" i="3"/>
  <c r="Z100" i="3"/>
  <c r="AB100" i="3"/>
  <c r="AD100" i="3"/>
  <c r="AF100" i="3"/>
  <c r="AH100" i="3"/>
  <c r="AJ100" i="3"/>
  <c r="AL100" i="3"/>
  <c r="AN100" i="3"/>
  <c r="AP100" i="3"/>
  <c r="AR100" i="3"/>
  <c r="AT100" i="3"/>
  <c r="AV100" i="3"/>
  <c r="AX100" i="3"/>
  <c r="AZ100" i="3"/>
  <c r="BB100" i="3"/>
  <c r="BB54" i="3"/>
  <c r="BN54" i="3" s="1"/>
  <c r="BA102" i="3"/>
  <c r="BA103" i="3" s="1"/>
  <c r="BA105" i="3" s="1"/>
  <c r="AK18" i="8" s="1"/>
  <c r="AY102" i="3"/>
  <c r="AY103" i="3" s="1"/>
  <c r="AY105" i="3" s="1"/>
  <c r="AJ18" i="8" s="1"/>
  <c r="AW102" i="3"/>
  <c r="AW103" i="3" s="1"/>
  <c r="AW105" i="3" s="1"/>
  <c r="AI18" i="8" s="1"/>
  <c r="AU102" i="3"/>
  <c r="AU103" i="3" s="1"/>
  <c r="AU105" i="3" s="1"/>
  <c r="AH18" i="8" s="1"/>
  <c r="AS102" i="3"/>
  <c r="AS103" i="3" s="1"/>
  <c r="AS105" i="3" s="1"/>
  <c r="AG18" i="8" s="1"/>
  <c r="BO54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E12" i="3"/>
  <c r="B43" i="3"/>
  <c r="E46" i="3"/>
  <c r="E47" i="3"/>
  <c r="E102" i="3"/>
  <c r="E103" i="3" s="1"/>
  <c r="E105" i="3" s="1"/>
  <c r="M18" i="8" s="1"/>
  <c r="Y102" i="3"/>
  <c r="Y103" i="3" s="1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BF84" i="3"/>
  <c r="BF83" i="3"/>
  <c r="BF80" i="3"/>
  <c r="BF92" i="3"/>
  <c r="BF91" i="3"/>
  <c r="BF88" i="3"/>
  <c r="BO85" i="3"/>
  <c r="BO97" i="3"/>
  <c r="BO77" i="3"/>
  <c r="BO88" i="3"/>
  <c r="BO80" i="3"/>
  <c r="BO72" i="3"/>
  <c r="BO64" i="3"/>
  <c r="BO60" i="3"/>
  <c r="BO84" i="3"/>
  <c r="BO67" i="3"/>
  <c r="BO68" i="3"/>
  <c r="BK64" i="3"/>
  <c r="BK68" i="3"/>
  <c r="BK88" i="3"/>
  <c r="BK82" i="3"/>
  <c r="BK95" i="3"/>
  <c r="BK84" i="3"/>
  <c r="BK87" i="3"/>
  <c r="BK91" i="3"/>
  <c r="BK80" i="3"/>
  <c r="BK79" i="3"/>
  <c r="BK97" i="3"/>
  <c r="BK77" i="3"/>
  <c r="BK90" i="3"/>
  <c r="BK86" i="3"/>
  <c r="BK78" i="3"/>
  <c r="BK66" i="3"/>
  <c r="BK93" i="3"/>
  <c r="BK85" i="3"/>
  <c r="BK58" i="3"/>
  <c r="BK60" i="3"/>
  <c r="BK62" i="3"/>
  <c r="BK63" i="3"/>
  <c r="BO63" i="3"/>
  <c r="BC63" i="3"/>
  <c r="BE63" i="3" s="1"/>
  <c r="BO65" i="3"/>
  <c r="BK65" i="3"/>
  <c r="BC65" i="3"/>
  <c r="BE65" i="3" s="1"/>
  <c r="BK67" i="3"/>
  <c r="BC67" i="3"/>
  <c r="BD67" i="3" s="1"/>
  <c r="BF67" i="3" s="1"/>
  <c r="BC68" i="3"/>
  <c r="BE68" i="3" s="1"/>
  <c r="BO70" i="3"/>
  <c r="BC70" i="3"/>
  <c r="BE70" i="3" s="1"/>
  <c r="BF70" i="3"/>
  <c r="BK70" i="3"/>
  <c r="BK72" i="3"/>
  <c r="BC72" i="3"/>
  <c r="BD72" i="3" s="1"/>
  <c r="BF72" i="3"/>
  <c r="BO74" i="3"/>
  <c r="BK74" i="3"/>
  <c r="BC74" i="3"/>
  <c r="BE74" i="3" s="1"/>
  <c r="BK76" i="3"/>
  <c r="BC76" i="3"/>
  <c r="BE76" i="3" s="1"/>
  <c r="BF76" i="3"/>
  <c r="BO76" i="3"/>
  <c r="BC55" i="3"/>
  <c r="BD55" i="3" s="1"/>
  <c r="BF55" i="3" s="1"/>
  <c r="BF97" i="3"/>
  <c r="BF93" i="3"/>
  <c r="BD89" i="3"/>
  <c r="BF89" i="3"/>
  <c r="BD85" i="3"/>
  <c r="BD81" i="3"/>
  <c r="BF81" i="3"/>
  <c r="BF73" i="3"/>
  <c r="BD69" i="3"/>
  <c r="BF69" i="3" s="1"/>
  <c r="BC54" i="3"/>
  <c r="BD54" i="3" s="1"/>
  <c r="BF54" i="3" s="1"/>
  <c r="BF61" i="3"/>
  <c r="BF62" i="3"/>
  <c r="BF95" i="3"/>
  <c r="BF98" i="3"/>
  <c r="BF71" i="3"/>
  <c r="BF86" i="3"/>
  <c r="BF94" i="3"/>
  <c r="BF99" i="3"/>
  <c r="BF87" i="3"/>
  <c r="BF85" i="3"/>
  <c r="BF96" i="3"/>
  <c r="BF100" i="3"/>
  <c r="BF59" i="3"/>
  <c r="BF65" i="3"/>
  <c r="BC56" i="3"/>
  <c r="BE56" i="3" s="1"/>
  <c r="G102" i="3"/>
  <c r="G103" i="3" s="1"/>
  <c r="I102" i="3"/>
  <c r="I103" i="3" s="1"/>
  <c r="I105" i="3" s="1"/>
  <c r="O18" i="8" s="1"/>
  <c r="K102" i="3"/>
  <c r="K103" i="3" s="1"/>
  <c r="K105" i="3" s="1"/>
  <c r="P18" i="8" s="1"/>
  <c r="M102" i="3"/>
  <c r="M103" i="3" s="1"/>
  <c r="M105" i="3" s="1"/>
  <c r="Q18" i="8" s="1"/>
  <c r="O102" i="3"/>
  <c r="O103" i="3" s="1"/>
  <c r="O105" i="3" s="1"/>
  <c r="R18" i="8" s="1"/>
  <c r="Q102" i="3"/>
  <c r="Q103" i="3" s="1"/>
  <c r="Q105" i="3" s="1"/>
  <c r="S18" i="8" s="1"/>
  <c r="S102" i="3"/>
  <c r="S103" i="3" s="1"/>
  <c r="S105" i="3" s="1"/>
  <c r="T18" i="8" s="1"/>
  <c r="U102" i="3"/>
  <c r="U103" i="3" s="1"/>
  <c r="U105" i="3" s="1"/>
  <c r="U18" i="8" s="1"/>
  <c r="W102" i="3"/>
  <c r="W103" i="3" s="1"/>
  <c r="W105" i="3" s="1"/>
  <c r="V18" i="8" s="1"/>
  <c r="AA102" i="3"/>
  <c r="AA103" i="3" s="1"/>
  <c r="AA105" i="3" s="1"/>
  <c r="X18" i="8" s="1"/>
  <c r="AC102" i="3"/>
  <c r="AC103" i="3" s="1"/>
  <c r="AC105" i="3" s="1"/>
  <c r="Y18" i="8" s="1"/>
  <c r="AE102" i="3"/>
  <c r="AE103" i="3" s="1"/>
  <c r="AE105" i="3" s="1"/>
  <c r="Z18" i="8" s="1"/>
  <c r="AG102" i="3"/>
  <c r="AG103" i="3" s="1"/>
  <c r="AG105" i="3" s="1"/>
  <c r="AA18" i="8" s="1"/>
  <c r="AI102" i="3"/>
  <c r="AI103" i="3" s="1"/>
  <c r="AI105" i="3" s="1"/>
  <c r="AB18" i="8" s="1"/>
  <c r="AK102" i="3"/>
  <c r="AK103" i="3" s="1"/>
  <c r="AK105" i="3" s="1"/>
  <c r="AC18" i="8" s="1"/>
  <c r="AM102" i="3"/>
  <c r="AM103" i="3" s="1"/>
  <c r="AM105" i="3" s="1"/>
  <c r="AD18" i="8" s="1"/>
  <c r="AO102" i="3"/>
  <c r="AO103" i="3" s="1"/>
  <c r="AO105" i="3" s="1"/>
  <c r="AE18" i="8" s="1"/>
  <c r="AQ102" i="3"/>
  <c r="AQ103" i="3" s="1"/>
  <c r="BN100" i="3"/>
  <c r="BN99" i="3"/>
  <c r="BN98" i="3"/>
  <c r="BN97" i="3"/>
  <c r="BN96" i="3"/>
  <c r="BN95" i="3"/>
  <c r="BN94" i="3"/>
  <c r="BN93" i="3"/>
  <c r="BN92" i="3"/>
  <c r="BN91" i="3"/>
  <c r="BN90" i="3"/>
  <c r="BN89" i="3"/>
  <c r="BN88" i="3"/>
  <c r="BN87" i="3"/>
  <c r="BN86" i="3"/>
  <c r="BN85" i="3"/>
  <c r="BN84" i="3"/>
  <c r="BN82" i="3"/>
  <c r="BN81" i="3"/>
  <c r="BN80" i="3"/>
  <c r="BN79" i="3"/>
  <c r="BN78" i="3"/>
  <c r="BN76" i="3"/>
  <c r="BN75" i="3"/>
  <c r="BN71" i="3"/>
  <c r="BN67" i="3"/>
  <c r="BN64" i="3"/>
  <c r="BN62" i="3"/>
  <c r="BN59" i="3"/>
  <c r="BN58" i="3"/>
  <c r="BN56" i="3"/>
  <c r="BO56" i="3" s="1"/>
  <c r="BN55" i="3"/>
  <c r="BO55" i="3"/>
  <c r="BL54" i="3"/>
  <c r="BM54" i="3"/>
  <c r="BL100" i="3"/>
  <c r="BL99" i="3"/>
  <c r="BL98" i="3"/>
  <c r="BL97" i="3"/>
  <c r="BL96" i="3"/>
  <c r="BL95" i="3"/>
  <c r="BL94" i="3"/>
  <c r="BL93" i="3"/>
  <c r="BL92" i="3"/>
  <c r="BL91" i="3"/>
  <c r="BL90" i="3"/>
  <c r="BL89" i="3"/>
  <c r="BL88" i="3"/>
  <c r="BL87" i="3"/>
  <c r="BL86" i="3"/>
  <c r="BL85" i="3"/>
  <c r="BL84" i="3"/>
  <c r="BL83" i="3"/>
  <c r="BL82" i="3"/>
  <c r="BL81" i="3"/>
  <c r="BL80" i="3"/>
  <c r="BL79" i="3"/>
  <c r="BL78" i="3"/>
  <c r="BL77" i="3"/>
  <c r="BL76" i="3"/>
  <c r="BL75" i="3"/>
  <c r="BL74" i="3"/>
  <c r="BL73" i="3"/>
  <c r="BL72" i="3"/>
  <c r="BL71" i="3"/>
  <c r="BL70" i="3"/>
  <c r="BL69" i="3"/>
  <c r="BL68" i="3"/>
  <c r="BL67" i="3"/>
  <c r="BL66" i="3"/>
  <c r="BL65" i="3"/>
  <c r="BL64" i="3"/>
  <c r="BL63" i="3"/>
  <c r="BL62" i="3"/>
  <c r="BL61" i="3"/>
  <c r="BL60" i="3"/>
  <c r="BL59" i="3"/>
  <c r="BL58" i="3"/>
  <c r="BL57" i="3"/>
  <c r="BM57" i="3" s="1"/>
  <c r="BL56" i="3"/>
  <c r="BM56" i="3" s="1"/>
  <c r="BL55" i="3"/>
  <c r="BM55" i="3"/>
  <c r="BJ54" i="3"/>
  <c r="BK54" i="3"/>
  <c r="BJ100" i="3"/>
  <c r="BJ99" i="3"/>
  <c r="BJ98" i="3"/>
  <c r="BJ97" i="3"/>
  <c r="BJ96" i="3"/>
  <c r="BJ95" i="3"/>
  <c r="BJ94" i="3"/>
  <c r="BJ93" i="3"/>
  <c r="BJ92" i="3"/>
  <c r="BJ91" i="3"/>
  <c r="BJ90" i="3"/>
  <c r="BJ89" i="3"/>
  <c r="BJ88" i="3"/>
  <c r="BJ87" i="3"/>
  <c r="BJ86" i="3"/>
  <c r="BJ85" i="3"/>
  <c r="BJ84" i="3"/>
  <c r="BJ83" i="3"/>
  <c r="BJ82" i="3"/>
  <c r="BJ81" i="3"/>
  <c r="BJ80" i="3"/>
  <c r="BJ79" i="3"/>
  <c r="BJ78" i="3"/>
  <c r="BJ77" i="3"/>
  <c r="BJ76" i="3"/>
  <c r="BJ75" i="3"/>
  <c r="BK75" i="3" s="1"/>
  <c r="BJ74" i="3"/>
  <c r="BJ73" i="3"/>
  <c r="BJ72" i="3"/>
  <c r="BJ71" i="3"/>
  <c r="BJ70" i="3"/>
  <c r="BJ69" i="3"/>
  <c r="BJ68" i="3"/>
  <c r="BJ67" i="3"/>
  <c r="BJ66" i="3"/>
  <c r="BJ65" i="3"/>
  <c r="BJ64" i="3"/>
  <c r="BJ63" i="3"/>
  <c r="BJ62" i="3"/>
  <c r="BJ61" i="3"/>
  <c r="BJ60" i="3"/>
  <c r="BJ59" i="3"/>
  <c r="BJ58" i="3"/>
  <c r="BJ57" i="3"/>
  <c r="BK57" i="3" s="1"/>
  <c r="BJ56" i="3"/>
  <c r="BK56" i="3"/>
  <c r="BJ55" i="3"/>
  <c r="BK55" i="3"/>
  <c r="BD100" i="3"/>
  <c r="BD99" i="3"/>
  <c r="BD98" i="3"/>
  <c r="BD96" i="3"/>
  <c r="BD95" i="3"/>
  <c r="BD94" i="3"/>
  <c r="BD92" i="3"/>
  <c r="BD91" i="3"/>
  <c r="BD88" i="3"/>
  <c r="BD87" i="3"/>
  <c r="BD84" i="3"/>
  <c r="BD82" i="3"/>
  <c r="BE59" i="3"/>
  <c r="BE100" i="3"/>
  <c r="BE99" i="3"/>
  <c r="BE98" i="3"/>
  <c r="BE97" i="3"/>
  <c r="BE96" i="3"/>
  <c r="BE95" i="3"/>
  <c r="BE94" i="3"/>
  <c r="BE93" i="3"/>
  <c r="BE92" i="3"/>
  <c r="BE91" i="3"/>
  <c r="BE89" i="3"/>
  <c r="BE88" i="3"/>
  <c r="BE87" i="3"/>
  <c r="BE85" i="3"/>
  <c r="BE84" i="3"/>
  <c r="BE69" i="3"/>
  <c r="BE67" i="3" l="1"/>
  <c r="BD86" i="3"/>
  <c r="BE90" i="3"/>
  <c r="BE71" i="3"/>
  <c r="BD78" i="3"/>
  <c r="BF78" i="3" s="1"/>
  <c r="BD60" i="3"/>
  <c r="BF60" i="3" s="1"/>
  <c r="BE62" i="3"/>
  <c r="BD79" i="3"/>
  <c r="BF79" i="3" s="1"/>
  <c r="BE83" i="3"/>
  <c r="BD65" i="3"/>
  <c r="BE54" i="3"/>
  <c r="BE80" i="3"/>
  <c r="BD74" i="3"/>
  <c r="BF74" i="3" s="1"/>
  <c r="BE55" i="3"/>
  <c r="BD76" i="3"/>
  <c r="BE72" i="3"/>
  <c r="BD68" i="3"/>
  <c r="BF68" i="3" s="1"/>
  <c r="BD70" i="3"/>
  <c r="BC83" i="6"/>
  <c r="BN80" i="6"/>
  <c r="BO80" i="6" s="1"/>
  <c r="BC69" i="6"/>
  <c r="BC74" i="6"/>
  <c r="BC81" i="6"/>
  <c r="BC82" i="6"/>
  <c r="BN65" i="6"/>
  <c r="BO65" i="6" s="1"/>
  <c r="BC68" i="6"/>
  <c r="BE68" i="6" s="1"/>
  <c r="BC75" i="6"/>
  <c r="BE75" i="6" s="1"/>
  <c r="BN61" i="6"/>
  <c r="BO61" i="6" s="1"/>
  <c r="BN71" i="6"/>
  <c r="BO71" i="6" s="1"/>
  <c r="BN77" i="6"/>
  <c r="BO77" i="6" s="1"/>
  <c r="BN79" i="6"/>
  <c r="BO79" i="6" s="1"/>
  <c r="BA102" i="6"/>
  <c r="BA103" i="6" s="1"/>
  <c r="BA105" i="6" s="1"/>
  <c r="AK19" i="8" s="1"/>
  <c r="BC64" i="6"/>
  <c r="BE64" i="6" s="1"/>
  <c r="BC72" i="6"/>
  <c r="BC78" i="6"/>
  <c r="BE78" i="6" s="1"/>
  <c r="BC66" i="6"/>
  <c r="BE66" i="6" s="1"/>
  <c r="BC67" i="6"/>
  <c r="BE67" i="6" s="1"/>
  <c r="BC73" i="6"/>
  <c r="BD73" i="6" s="1"/>
  <c r="BF73" i="6" s="1"/>
  <c r="BC60" i="6"/>
  <c r="BD60" i="6" s="1"/>
  <c r="BF60" i="6" s="1"/>
  <c r="BC70" i="6"/>
  <c r="BE70" i="6" s="1"/>
  <c r="BC76" i="6"/>
  <c r="BE66" i="3"/>
  <c r="BD75" i="3"/>
  <c r="BF75" i="3" s="1"/>
  <c r="BD77" i="3"/>
  <c r="BF77" i="3" s="1"/>
  <c r="BD64" i="3"/>
  <c r="BF64" i="3" s="1"/>
  <c r="BD63" i="3"/>
  <c r="BF63" i="3" s="1"/>
  <c r="G105" i="3"/>
  <c r="N18" i="8" s="1"/>
  <c r="E107" i="3"/>
  <c r="AM18" i="8" s="1"/>
  <c r="I107" i="3"/>
  <c r="AO18" i="8" s="1"/>
  <c r="AQ105" i="3"/>
  <c r="AF18" i="8" s="1"/>
  <c r="Y105" i="3"/>
  <c r="W18" i="8" s="1"/>
  <c r="G107" i="3"/>
  <c r="AN18" i="8" s="1"/>
  <c r="BE61" i="3"/>
  <c r="BD58" i="3"/>
  <c r="BF58" i="3" s="1"/>
  <c r="BD56" i="3"/>
  <c r="BF56" i="3" s="1"/>
  <c r="BE73" i="3"/>
  <c r="F12" i="8"/>
  <c r="F11" i="8"/>
  <c r="BE58" i="7"/>
  <c r="BE59" i="7"/>
  <c r="BE60" i="7"/>
  <c r="BE61" i="7"/>
  <c r="BE62" i="7"/>
  <c r="BE63" i="7"/>
  <c r="BE64" i="7"/>
  <c r="BE65" i="7"/>
  <c r="BE66" i="7"/>
  <c r="BE67" i="7"/>
  <c r="BE68" i="7"/>
  <c r="BE69" i="7"/>
  <c r="BE70" i="7"/>
  <c r="BE71" i="7"/>
  <c r="BE72" i="7"/>
  <c r="E103" i="7"/>
  <c r="G103" i="7"/>
  <c r="G105" i="7" s="1"/>
  <c r="N20" i="8" s="1"/>
  <c r="I103" i="7"/>
  <c r="I105" i="7" s="1"/>
  <c r="O20" i="8" s="1"/>
  <c r="K103" i="7"/>
  <c r="K105" i="7" s="1"/>
  <c r="P20" i="8" s="1"/>
  <c r="M103" i="7"/>
  <c r="M105" i="7" s="1"/>
  <c r="Q20" i="8" s="1"/>
  <c r="O103" i="7"/>
  <c r="O105" i="7" s="1"/>
  <c r="R20" i="8" s="1"/>
  <c r="Q103" i="7"/>
  <c r="Q105" i="7" s="1"/>
  <c r="S20" i="8" s="1"/>
  <c r="S103" i="7"/>
  <c r="S105" i="7" s="1"/>
  <c r="T20" i="8" s="1"/>
  <c r="U103" i="7"/>
  <c r="U105" i="7" s="1"/>
  <c r="U20" i="8" s="1"/>
  <c r="W103" i="7"/>
  <c r="W105" i="7" s="1"/>
  <c r="V20" i="8" s="1"/>
  <c r="Y103" i="7"/>
  <c r="AA103" i="7"/>
  <c r="AA105" i="7" s="1"/>
  <c r="X20" i="8" s="1"/>
  <c r="AC103" i="7"/>
  <c r="AC105" i="7" s="1"/>
  <c r="Y20" i="8" s="1"/>
  <c r="AE103" i="7"/>
  <c r="AE105" i="7" s="1"/>
  <c r="Z20" i="8" s="1"/>
  <c r="AG103" i="7"/>
  <c r="AG105" i="7" s="1"/>
  <c r="AA20" i="8" s="1"/>
  <c r="AI103" i="7"/>
  <c r="AI105" i="7" s="1"/>
  <c r="AB20" i="8" s="1"/>
  <c r="AK103" i="7"/>
  <c r="AK105" i="7" s="1"/>
  <c r="AC20" i="8" s="1"/>
  <c r="AM103" i="7"/>
  <c r="AM105" i="7" s="1"/>
  <c r="AD20" i="8" s="1"/>
  <c r="AO103" i="7"/>
  <c r="AO105" i="7" s="1"/>
  <c r="AE20" i="8" s="1"/>
  <c r="AQ103" i="7"/>
  <c r="AS103" i="7"/>
  <c r="AS105" i="7" s="1"/>
  <c r="AG20" i="8" s="1"/>
  <c r="AU103" i="7"/>
  <c r="AU105" i="7" s="1"/>
  <c r="AH20" i="8" s="1"/>
  <c r="AW103" i="7"/>
  <c r="AW105" i="7" s="1"/>
  <c r="AI20" i="8" s="1"/>
  <c r="AY103" i="7"/>
  <c r="AY105" i="7" s="1"/>
  <c r="AJ20" i="8" s="1"/>
  <c r="BA103" i="7"/>
  <c r="BA105" i="7" s="1"/>
  <c r="AK20" i="8" s="1"/>
  <c r="BC54" i="7"/>
  <c r="BJ54" i="7"/>
  <c r="BK54" i="7" s="1"/>
  <c r="BL54" i="7"/>
  <c r="BM54" i="7" s="1"/>
  <c r="BN54" i="7"/>
  <c r="BO54" i="7" s="1"/>
  <c r="BC55" i="7"/>
  <c r="BC56" i="7"/>
  <c r="BC57" i="7"/>
  <c r="BD58" i="7"/>
  <c r="BD59" i="7"/>
  <c r="BD60" i="7"/>
  <c r="BD61" i="7"/>
  <c r="BD62" i="7"/>
  <c r="BD63" i="7"/>
  <c r="BD64" i="7"/>
  <c r="BD65" i="7"/>
  <c r="BD66" i="7"/>
  <c r="BD67" i="7"/>
  <c r="BD68" i="7"/>
  <c r="BD69" i="7"/>
  <c r="BD70" i="7"/>
  <c r="BD71" i="7"/>
  <c r="BD72" i="7"/>
  <c r="BE73" i="7"/>
  <c r="BD73" i="7"/>
  <c r="BE74" i="7"/>
  <c r="BE75" i="7"/>
  <c r="BE76" i="7"/>
  <c r="BE77" i="7"/>
  <c r="BE78" i="7"/>
  <c r="BE79" i="7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98" i="7"/>
  <c r="BE99" i="7"/>
  <c r="BD74" i="7"/>
  <c r="BD75" i="7"/>
  <c r="BD76" i="7"/>
  <c r="BD77" i="7"/>
  <c r="BD78" i="7"/>
  <c r="BD79" i="7"/>
  <c r="BD80" i="7"/>
  <c r="BD81" i="7"/>
  <c r="BD82" i="7"/>
  <c r="BD83" i="7"/>
  <c r="BD84" i="7"/>
  <c r="BD85" i="7"/>
  <c r="BD86" i="7"/>
  <c r="BD87" i="7"/>
  <c r="BD88" i="7"/>
  <c r="BD89" i="7"/>
  <c r="BD90" i="7"/>
  <c r="BD91" i="7"/>
  <c r="BD92" i="7"/>
  <c r="BD93" i="7"/>
  <c r="BD94" i="7"/>
  <c r="BD95" i="7"/>
  <c r="BD96" i="7"/>
  <c r="BD97" i="7"/>
  <c r="BD98" i="7"/>
  <c r="BD99" i="7"/>
  <c r="BE100" i="7"/>
  <c r="BD100" i="7"/>
  <c r="BE58" i="6"/>
  <c r="BE59" i="6"/>
  <c r="BE61" i="6"/>
  <c r="BE62" i="6"/>
  <c r="BE63" i="6"/>
  <c r="BE65" i="6"/>
  <c r="BE69" i="6"/>
  <c r="BE71" i="6"/>
  <c r="BE72" i="6"/>
  <c r="E103" i="6"/>
  <c r="G103" i="6"/>
  <c r="G105" i="6" s="1"/>
  <c r="N19" i="8" s="1"/>
  <c r="I103" i="6"/>
  <c r="I105" i="6" s="1"/>
  <c r="O19" i="8" s="1"/>
  <c r="K20" i="8" s="1"/>
  <c r="AR10" i="8" s="1"/>
  <c r="K103" i="6"/>
  <c r="K105" i="6" s="1"/>
  <c r="P19" i="8" s="1"/>
  <c r="K21" i="8" s="1"/>
  <c r="AR11" i="8" s="1"/>
  <c r="M103" i="6"/>
  <c r="M105" i="6" s="1"/>
  <c r="Q19" i="8" s="1"/>
  <c r="K22" i="8" s="1"/>
  <c r="AR12" i="8" s="1"/>
  <c r="O103" i="6"/>
  <c r="O105" i="6" s="1"/>
  <c r="R19" i="8" s="1"/>
  <c r="Q103" i="6"/>
  <c r="Q105" i="6" s="1"/>
  <c r="S19" i="8" s="1"/>
  <c r="K24" i="8" s="1"/>
  <c r="AR14" i="8" s="1"/>
  <c r="S103" i="6"/>
  <c r="S105" i="6" s="1"/>
  <c r="T19" i="8" s="1"/>
  <c r="K25" i="8" s="1"/>
  <c r="AR15" i="8" s="1"/>
  <c r="U103" i="6"/>
  <c r="U105" i="6" s="1"/>
  <c r="U19" i="8" s="1"/>
  <c r="K26" i="8" s="1"/>
  <c r="AR16" i="8" s="1"/>
  <c r="W103" i="6"/>
  <c r="W105" i="6" s="1"/>
  <c r="V19" i="8" s="1"/>
  <c r="Y103" i="6"/>
  <c r="AA103" i="6"/>
  <c r="AA105" i="6" s="1"/>
  <c r="X19" i="8" s="1"/>
  <c r="AC103" i="6"/>
  <c r="AC105" i="6" s="1"/>
  <c r="Y19" i="8" s="1"/>
  <c r="AE103" i="6"/>
  <c r="AE105" i="6" s="1"/>
  <c r="Z19" i="8" s="1"/>
  <c r="AG103" i="6"/>
  <c r="AG105" i="6" s="1"/>
  <c r="AA19" i="8" s="1"/>
  <c r="AI103" i="6"/>
  <c r="AI105" i="6" s="1"/>
  <c r="AB19" i="8" s="1"/>
  <c r="AK103" i="6"/>
  <c r="AK105" i="6" s="1"/>
  <c r="AC19" i="8" s="1"/>
  <c r="AM103" i="6"/>
  <c r="AM105" i="6" s="1"/>
  <c r="AD19" i="8" s="1"/>
  <c r="AO103" i="6"/>
  <c r="AO105" i="6" s="1"/>
  <c r="AE19" i="8" s="1"/>
  <c r="AQ103" i="6"/>
  <c r="AS103" i="6"/>
  <c r="AS105" i="6" s="1"/>
  <c r="AG19" i="8" s="1"/>
  <c r="AU103" i="6"/>
  <c r="AU105" i="6" s="1"/>
  <c r="AH19" i="8" s="1"/>
  <c r="AW103" i="6"/>
  <c r="AW105" i="6" s="1"/>
  <c r="AI19" i="8" s="1"/>
  <c r="AY103" i="6"/>
  <c r="AY105" i="6" s="1"/>
  <c r="AJ19" i="8" s="1"/>
  <c r="BC54" i="6"/>
  <c r="BJ54" i="6"/>
  <c r="BK54" i="6" s="1"/>
  <c r="BL54" i="6"/>
  <c r="BM54" i="6" s="1"/>
  <c r="BN54" i="6"/>
  <c r="BO54" i="6" s="1"/>
  <c r="BC55" i="6"/>
  <c r="BC56" i="6"/>
  <c r="BC57" i="6"/>
  <c r="BD58" i="6"/>
  <c r="BF58" i="6" s="1"/>
  <c r="BD59" i="6"/>
  <c r="BF59" i="6" s="1"/>
  <c r="BD61" i="6"/>
  <c r="BF61" i="6" s="1"/>
  <c r="BD62" i="6"/>
  <c r="BF62" i="6" s="1"/>
  <c r="BD63" i="6"/>
  <c r="BF63" i="6" s="1"/>
  <c r="BD64" i="6"/>
  <c r="BF64" i="6" s="1"/>
  <c r="BD65" i="6"/>
  <c r="BF65" i="6" s="1"/>
  <c r="BD67" i="6"/>
  <c r="BF67" i="6" s="1"/>
  <c r="BD68" i="6"/>
  <c r="BF68" i="6" s="1"/>
  <c r="BD69" i="6"/>
  <c r="BF69" i="6" s="1"/>
  <c r="BD71" i="6"/>
  <c r="BF71" i="6" s="1"/>
  <c r="BD72" i="6"/>
  <c r="BF72" i="6" s="1"/>
  <c r="BE73" i="6"/>
  <c r="BE74" i="6"/>
  <c r="BE76" i="6"/>
  <c r="BE77" i="6"/>
  <c r="BE79" i="6"/>
  <c r="BE80" i="6"/>
  <c r="BE81" i="6"/>
  <c r="BE82" i="6"/>
  <c r="BE83" i="6"/>
  <c r="BE84" i="6"/>
  <c r="BE85" i="6"/>
  <c r="BE86" i="6"/>
  <c r="BE87" i="6"/>
  <c r="BE88" i="6"/>
  <c r="BE89" i="6"/>
  <c r="BE90" i="6"/>
  <c r="BE91" i="6"/>
  <c r="BE92" i="6"/>
  <c r="BE93" i="6"/>
  <c r="BE94" i="6"/>
  <c r="BE95" i="6"/>
  <c r="BE96" i="6"/>
  <c r="BE97" i="6"/>
  <c r="BE98" i="6"/>
  <c r="BE99" i="6"/>
  <c r="BD74" i="6"/>
  <c r="BF74" i="6" s="1"/>
  <c r="BD76" i="6"/>
  <c r="BF76" i="6" s="1"/>
  <c r="BD77" i="6"/>
  <c r="BF77" i="6" s="1"/>
  <c r="BD79" i="6"/>
  <c r="BF79" i="6" s="1"/>
  <c r="BD80" i="6"/>
  <c r="BF80" i="6" s="1"/>
  <c r="BD81" i="6"/>
  <c r="BF81" i="6" s="1"/>
  <c r="BD82" i="6"/>
  <c r="BF82" i="6" s="1"/>
  <c r="BD83" i="6"/>
  <c r="BF83" i="6" s="1"/>
  <c r="BD84" i="6"/>
  <c r="BF84" i="6" s="1"/>
  <c r="BD85" i="6"/>
  <c r="BF85" i="6" s="1"/>
  <c r="BD86" i="6"/>
  <c r="BD87" i="6"/>
  <c r="BD88" i="6"/>
  <c r="BD89" i="6"/>
  <c r="BD90" i="6"/>
  <c r="BD91" i="6"/>
  <c r="BD92" i="6"/>
  <c r="BD93" i="6"/>
  <c r="BD94" i="6"/>
  <c r="BD95" i="6"/>
  <c r="BD96" i="6"/>
  <c r="BD97" i="6"/>
  <c r="BD98" i="6"/>
  <c r="BD99" i="6"/>
  <c r="BE100" i="6"/>
  <c r="BD100" i="6"/>
  <c r="BC57" i="3"/>
  <c r="BD57" i="3" s="1"/>
  <c r="BK46" i="3"/>
  <c r="BK45" i="3"/>
  <c r="BJ44" i="3"/>
  <c r="BK44" i="3"/>
  <c r="BJ45" i="3"/>
  <c r="BJ46" i="3"/>
  <c r="BK43" i="3"/>
  <c r="BJ43" i="3"/>
  <c r="BM46" i="3"/>
  <c r="BL44" i="3"/>
  <c r="BL46" i="3"/>
  <c r="BM44" i="3"/>
  <c r="BL45" i="3"/>
  <c r="BM45" i="3"/>
  <c r="BM43" i="3"/>
  <c r="BL43" i="3"/>
  <c r="BN46" i="3"/>
  <c r="BO45" i="3"/>
  <c r="BO46" i="3"/>
  <c r="BN45" i="3"/>
  <c r="BN44" i="3"/>
  <c r="BO43" i="3"/>
  <c r="BO44" i="3"/>
  <c r="BN43" i="3"/>
  <c r="BE57" i="3" l="1"/>
  <c r="BD75" i="6"/>
  <c r="BF75" i="6" s="1"/>
  <c r="BD66" i="6"/>
  <c r="BF66" i="6" s="1"/>
  <c r="BD70" i="6"/>
  <c r="BF70" i="6" s="1"/>
  <c r="BD78" i="6"/>
  <c r="BF78" i="6" s="1"/>
  <c r="BE60" i="6"/>
  <c r="K19" i="8"/>
  <c r="AR9" i="8" s="1"/>
  <c r="BE103" i="3"/>
  <c r="BG79" i="3" s="1"/>
  <c r="BH79" i="3" s="1"/>
  <c r="K42" i="8"/>
  <c r="AR32" i="8" s="1"/>
  <c r="K41" i="8"/>
  <c r="AR31" i="8" s="1"/>
  <c r="K40" i="8"/>
  <c r="AR30" i="8" s="1"/>
  <c r="K39" i="8"/>
  <c r="AR29" i="8" s="1"/>
  <c r="K38" i="8"/>
  <c r="AR28" i="8" s="1"/>
  <c r="K36" i="8"/>
  <c r="AR26" i="8" s="1"/>
  <c r="K35" i="8"/>
  <c r="AR25" i="8" s="1"/>
  <c r="K34" i="8"/>
  <c r="AR24" i="8" s="1"/>
  <c r="K33" i="8"/>
  <c r="AR23" i="8" s="1"/>
  <c r="K32" i="8"/>
  <c r="AR22" i="8" s="1"/>
  <c r="K31" i="8"/>
  <c r="AR21" i="8" s="1"/>
  <c r="K30" i="8"/>
  <c r="AR20" i="8" s="1"/>
  <c r="K29" i="8"/>
  <c r="AR19" i="8" s="1"/>
  <c r="K27" i="8"/>
  <c r="AR17" i="8" s="1"/>
  <c r="K23" i="8"/>
  <c r="AR13" i="8" s="1"/>
  <c r="BE57" i="7"/>
  <c r="BD57" i="7"/>
  <c r="BF57" i="7" s="1"/>
  <c r="BE56" i="7"/>
  <c r="BD56" i="7"/>
  <c r="BF56" i="7" s="1"/>
  <c r="BE55" i="7"/>
  <c r="BD55" i="7"/>
  <c r="BF55" i="7" s="1"/>
  <c r="BO46" i="7"/>
  <c r="BN46" i="7"/>
  <c r="BO45" i="7"/>
  <c r="BN45" i="7"/>
  <c r="BO44" i="7"/>
  <c r="BN44" i="7"/>
  <c r="BO43" i="7"/>
  <c r="BN43" i="7"/>
  <c r="BM46" i="7"/>
  <c r="BL46" i="7"/>
  <c r="BM45" i="7"/>
  <c r="BL45" i="7"/>
  <c r="BM44" i="7"/>
  <c r="BL44" i="7"/>
  <c r="BM43" i="7"/>
  <c r="BL43" i="7"/>
  <c r="BK46" i="7"/>
  <c r="BJ46" i="7"/>
  <c r="BK45" i="7"/>
  <c r="BJ45" i="7"/>
  <c r="BK44" i="7"/>
  <c r="BJ44" i="7"/>
  <c r="BK43" i="7"/>
  <c r="BJ43" i="7"/>
  <c r="BE54" i="7"/>
  <c r="BD54" i="7"/>
  <c r="I107" i="7"/>
  <c r="AO20" i="8" s="1"/>
  <c r="AQ105" i="7"/>
  <c r="AF20" i="8" s="1"/>
  <c r="G107" i="7"/>
  <c r="AN20" i="8" s="1"/>
  <c r="Y105" i="7"/>
  <c r="W20" i="8" s="1"/>
  <c r="E107" i="7"/>
  <c r="AM20" i="8" s="1"/>
  <c r="E105" i="7"/>
  <c r="M20" i="8" s="1"/>
  <c r="BE57" i="6"/>
  <c r="BD57" i="6"/>
  <c r="BF57" i="6" s="1"/>
  <c r="BE56" i="6"/>
  <c r="BD56" i="6"/>
  <c r="BF56" i="6" s="1"/>
  <c r="BE55" i="6"/>
  <c r="BD55" i="6"/>
  <c r="BF55" i="6" s="1"/>
  <c r="BO46" i="6"/>
  <c r="BN46" i="6"/>
  <c r="BO45" i="6"/>
  <c r="BN45" i="6"/>
  <c r="BO44" i="6"/>
  <c r="BN44" i="6"/>
  <c r="BO43" i="6"/>
  <c r="BN43" i="6"/>
  <c r="BM46" i="6"/>
  <c r="BL46" i="6"/>
  <c r="BM45" i="6"/>
  <c r="BL45" i="6"/>
  <c r="BM44" i="6"/>
  <c r="BL44" i="6"/>
  <c r="BM43" i="6"/>
  <c r="BL43" i="6"/>
  <c r="BK46" i="6"/>
  <c r="BJ46" i="6"/>
  <c r="BM15" i="8" s="1"/>
  <c r="BN15" i="8" s="1"/>
  <c r="BK45" i="6"/>
  <c r="BJ45" i="6"/>
  <c r="BM14" i="8" s="1"/>
  <c r="BN14" i="8" s="1"/>
  <c r="BK44" i="6"/>
  <c r="BJ44" i="6"/>
  <c r="BM13" i="8" s="1"/>
  <c r="BN13" i="8" s="1"/>
  <c r="BK43" i="6"/>
  <c r="BJ43" i="6"/>
  <c r="BM12" i="8" s="1"/>
  <c r="BN12" i="8" s="1"/>
  <c r="BE54" i="6"/>
  <c r="BD54" i="6"/>
  <c r="I107" i="6"/>
  <c r="AO19" i="8" s="1"/>
  <c r="AQ105" i="6"/>
  <c r="AF19" i="8" s="1"/>
  <c r="G107" i="6"/>
  <c r="AN19" i="8" s="1"/>
  <c r="Y105" i="6"/>
  <c r="W19" i="8" s="1"/>
  <c r="E107" i="6"/>
  <c r="AM19" i="8" s="1"/>
  <c r="K47" i="8" s="1"/>
  <c r="E105" i="6"/>
  <c r="M19" i="8" s="1"/>
  <c r="BF57" i="3"/>
  <c r="BD103" i="3"/>
  <c r="C54" i="8" s="1"/>
  <c r="BG77" i="3" l="1"/>
  <c r="BH77" i="3" s="1"/>
  <c r="BG78" i="3"/>
  <c r="BH78" i="3" s="1"/>
  <c r="BG75" i="3"/>
  <c r="BH75" i="3" s="1"/>
  <c r="BG76" i="3"/>
  <c r="BH76" i="3" s="1"/>
  <c r="BG57" i="3"/>
  <c r="BH57" i="3" s="1"/>
  <c r="BG72" i="3"/>
  <c r="BH72" i="3" s="1"/>
  <c r="BG74" i="3"/>
  <c r="BH74" i="3" s="1"/>
  <c r="BG56" i="3"/>
  <c r="BH56" i="3" s="1"/>
  <c r="BG73" i="3"/>
  <c r="BH73" i="3" s="1"/>
  <c r="BG70" i="3"/>
  <c r="BH70" i="3" s="1"/>
  <c r="BG71" i="3"/>
  <c r="BH71" i="3" s="1"/>
  <c r="BG68" i="3"/>
  <c r="BH68" i="3" s="1"/>
  <c r="BG69" i="3"/>
  <c r="BH69" i="3" s="1"/>
  <c r="BG66" i="3"/>
  <c r="BH66" i="3" s="1"/>
  <c r="BG67" i="3"/>
  <c r="BH67" i="3" s="1"/>
  <c r="BG54" i="3"/>
  <c r="BH54" i="3" s="1"/>
  <c r="BG64" i="3"/>
  <c r="BH64" i="3" s="1"/>
  <c r="BG65" i="3"/>
  <c r="BH65" i="3" s="1"/>
  <c r="BG60" i="3"/>
  <c r="BH60" i="3" s="1"/>
  <c r="BG63" i="3"/>
  <c r="BH63" i="3" s="1"/>
  <c r="BG59" i="3"/>
  <c r="BH59" i="3" s="1"/>
  <c r="BG55" i="3"/>
  <c r="BH55" i="3" s="1"/>
  <c r="D54" i="8"/>
  <c r="BG62" i="3"/>
  <c r="BH62" i="3" s="1"/>
  <c r="BG58" i="3"/>
  <c r="BH58" i="3" s="1"/>
  <c r="BG61" i="3"/>
  <c r="BH61" i="3" s="1"/>
  <c r="K18" i="8"/>
  <c r="AR8" i="8" s="1"/>
  <c r="K28" i="8"/>
  <c r="AR18" i="8" s="1"/>
  <c r="K48" i="8"/>
  <c r="K37" i="8"/>
  <c r="AR27" i="8" s="1"/>
  <c r="K49" i="8"/>
  <c r="BO12" i="8"/>
  <c r="BP12" i="8" s="1"/>
  <c r="BO13" i="8"/>
  <c r="BP13" i="8" s="1"/>
  <c r="BO14" i="8"/>
  <c r="BP14" i="8" s="1"/>
  <c r="BO15" i="8"/>
  <c r="BP15" i="8" s="1"/>
  <c r="BQ12" i="8"/>
  <c r="BR12" i="8" s="1"/>
  <c r="BQ13" i="8"/>
  <c r="BR13" i="8" s="1"/>
  <c r="BQ14" i="8"/>
  <c r="BR14" i="8" s="1"/>
  <c r="BQ15" i="8"/>
  <c r="BR15" i="8" s="1"/>
  <c r="BD103" i="7"/>
  <c r="C56" i="8" s="1"/>
  <c r="BF54" i="7"/>
  <c r="BE103" i="7"/>
  <c r="D56" i="8" s="1"/>
  <c r="BG54" i="7"/>
  <c r="BH54" i="7" s="1"/>
  <c r="BG55" i="7"/>
  <c r="BH55" i="7" s="1"/>
  <c r="BG56" i="7"/>
  <c r="BH56" i="7" s="1"/>
  <c r="BG57" i="7"/>
  <c r="BH57" i="7" s="1"/>
  <c r="BD103" i="6"/>
  <c r="C55" i="8" s="1"/>
  <c r="C57" i="8" s="1"/>
  <c r="BF54" i="6"/>
  <c r="BE103" i="6"/>
  <c r="BG85" i="6" s="1"/>
  <c r="BH85" i="6" s="1"/>
  <c r="BS85" i="3"/>
  <c r="BQ85" i="3"/>
  <c r="BR85" i="3"/>
  <c r="BG83" i="6" l="1"/>
  <c r="BH83" i="6" s="1"/>
  <c r="BG84" i="6"/>
  <c r="BH84" i="6" s="1"/>
  <c r="BG81" i="6"/>
  <c r="BH81" i="6" s="1"/>
  <c r="BG82" i="6"/>
  <c r="BH82" i="6" s="1"/>
  <c r="BG79" i="6"/>
  <c r="BH79" i="6" s="1"/>
  <c r="BG80" i="6"/>
  <c r="BH80" i="6" s="1"/>
  <c r="BI54" i="3"/>
  <c r="E54" i="8" s="1"/>
  <c r="BG77" i="6"/>
  <c r="BH77" i="6" s="1"/>
  <c r="BG78" i="6"/>
  <c r="BH78" i="6" s="1"/>
  <c r="BG75" i="6"/>
  <c r="BH75" i="6" s="1"/>
  <c r="BG76" i="6"/>
  <c r="BH76" i="6" s="1"/>
  <c r="BG73" i="6"/>
  <c r="BH73" i="6" s="1"/>
  <c r="BG74" i="6"/>
  <c r="BH74" i="6" s="1"/>
  <c r="BG71" i="6"/>
  <c r="BH71" i="6" s="1"/>
  <c r="BG72" i="6"/>
  <c r="BH72" i="6" s="1"/>
  <c r="BG69" i="6"/>
  <c r="BH69" i="6" s="1"/>
  <c r="BG70" i="6"/>
  <c r="BH70" i="6" s="1"/>
  <c r="BG67" i="6"/>
  <c r="BH67" i="6" s="1"/>
  <c r="BG68" i="6"/>
  <c r="BH68" i="6" s="1"/>
  <c r="BG65" i="6"/>
  <c r="BH65" i="6" s="1"/>
  <c r="BG66" i="6"/>
  <c r="BH66" i="6" s="1"/>
  <c r="BG63" i="6"/>
  <c r="BH63" i="6" s="1"/>
  <c r="BG64" i="6"/>
  <c r="BH64" i="6" s="1"/>
  <c r="BG61" i="6"/>
  <c r="BH61" i="6" s="1"/>
  <c r="BG62" i="6"/>
  <c r="BH62" i="6" s="1"/>
  <c r="BG59" i="6"/>
  <c r="BH59" i="6" s="1"/>
  <c r="BG60" i="6"/>
  <c r="BH60" i="6" s="1"/>
  <c r="D55" i="8"/>
  <c r="D57" i="8" s="1"/>
  <c r="BG58" i="6"/>
  <c r="BH58" i="6" s="1"/>
  <c r="BG57" i="6"/>
  <c r="BH57" i="6" s="1"/>
  <c r="BG56" i="6"/>
  <c r="BH56" i="6" s="1"/>
  <c r="BG55" i="6"/>
  <c r="BH55" i="6" s="1"/>
  <c r="BG54" i="6"/>
  <c r="BH54" i="6" s="1"/>
  <c r="BR86" i="3"/>
  <c r="BQ86" i="3"/>
  <c r="BS86" i="3"/>
  <c r="BI54" i="7"/>
  <c r="E56" i="8" s="1"/>
  <c r="BS85" i="7"/>
  <c r="BS86" i="7" s="1"/>
  <c r="BR85" i="7"/>
  <c r="BR86" i="7" s="1"/>
  <c r="BQ85" i="7"/>
  <c r="BQ86" i="7" s="1"/>
  <c r="BS85" i="6"/>
  <c r="BS86" i="6" s="1"/>
  <c r="BR85" i="6"/>
  <c r="BR86" i="6" s="1"/>
  <c r="BQ85" i="6"/>
  <c r="BQ86" i="6" s="1"/>
  <c r="BI54" i="6" l="1"/>
  <c r="E55" i="8" s="1"/>
  <c r="AU57" i="8"/>
  <c r="AS57" i="8"/>
  <c r="AT57" i="8"/>
  <c r="AV57" i="8" l="1"/>
  <c r="AU58" i="8" s="1"/>
  <c r="AS58" i="8" l="1"/>
  <c r="AT58" i="8"/>
</calcChain>
</file>

<file path=xl/comments1.xml><?xml version="1.0" encoding="utf-8"?>
<comments xmlns="http://schemas.openxmlformats.org/spreadsheetml/2006/main">
  <authors>
    <author>HP</author>
  </authors>
  <commentList>
    <comment ref="BC50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D50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E50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F50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C50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D50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E50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F50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C50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D50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E50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F50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<sst xmlns="http://schemas.openxmlformats.org/spreadsheetml/2006/main" count="559" uniqueCount="199">
  <si>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</si>
  <si>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</si>
  <si>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</si>
  <si>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</si>
  <si>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</si>
  <si>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</si>
  <si>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</si>
  <si>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</si>
  <si>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</si>
  <si>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</si>
  <si>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</si>
  <si>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</si>
  <si>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</si>
  <si>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</si>
  <si>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</si>
  <si>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</si>
  <si>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</si>
  <si>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</si>
  <si>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</si>
  <si>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</si>
  <si>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</si>
  <si>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</si>
  <si>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</si>
  <si>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</si>
  <si>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</si>
  <si>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</si>
  <si>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</si>
  <si>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</si>
  <si>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</si>
  <si>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</si>
  <si>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Puntaje Obtenido por Item</t>
  </si>
  <si>
    <t>Nº total de Als.</t>
  </si>
  <si>
    <t>% total de Als.</t>
  </si>
  <si>
    <t>Porcentaje de logro del grupo de curso por PREGUNTA</t>
  </si>
  <si>
    <t>EJES</t>
  </si>
  <si>
    <t>Estado:     Presente (p o P) Ausente (a o A)</t>
  </si>
  <si>
    <t>Porcentaje de logro grupo curso por INDICADORES</t>
  </si>
  <si>
    <t xml:space="preserve"> </t>
  </si>
  <si>
    <t>Porcentaje de logro grupo curso por EJES</t>
  </si>
  <si>
    <t>TERCERO BASICO</t>
  </si>
  <si>
    <t>3ro. Básico A</t>
  </si>
  <si>
    <t>% logro</t>
  </si>
  <si>
    <t xml:space="preserve">% logro </t>
  </si>
  <si>
    <t>1.- Historia</t>
  </si>
  <si>
    <t>2.- Geografía</t>
  </si>
  <si>
    <t>3.- Formación Ciudadana</t>
  </si>
  <si>
    <t>1) Identifican acciones de la vida cotidiana utilizando las categorías antes y después.</t>
  </si>
  <si>
    <t>2) Reconocen la secuencia de los meses del año a partir de un hecho significativo.</t>
  </si>
  <si>
    <t>3) Identifican la hora en un reloj analógico utilizando minutos y horas.</t>
  </si>
  <si>
    <t>4) Reconocen el orden cronológico de distintas etapas de la vida de una persona.</t>
  </si>
  <si>
    <t>5) Identifican el tipo de vivienda que utilizaban y caracterizan a la cultura mapuche.</t>
  </si>
  <si>
    <t>6) Reconocen elementos que permanecen y cambian a través del paso del tiempo.</t>
  </si>
  <si>
    <t>7) Identifican uno de los bailes tradicionales de la cultura chilena.</t>
  </si>
  <si>
    <t>8) Identifican aportes culinarios de la zona sur de Chile a nuestra cultura nacional.</t>
  </si>
  <si>
    <t>9) Asocian un plato típico con la celebración de las Fiestas Patrias.</t>
  </si>
  <si>
    <t>10 Reconocen personajes de la historia del país en relación a los hechos en que se destacaron.</t>
  </si>
  <si>
    <t>11) Localizan geográficamente lugares en un plano utilizando los puntos cardinales.</t>
  </si>
  <si>
    <t>12) Localizan geográficamente los continentes en un planisferio o mapamundi.</t>
  </si>
  <si>
    <t>13) Localizan océanos y continentes de acuerdo a los puntos cardinales.</t>
  </si>
  <si>
    <t>14) Identifican los elementos que son propios de un paisaje cultural.</t>
  </si>
  <si>
    <t>15) Explican la importancia de las coordenadas geográficas para ubicar distintas zonas en que dividimos el globo terráqueo.</t>
  </si>
  <si>
    <t>16) Localizan los países limítrofes de Chile en relación a los puntos cardinales.</t>
  </si>
  <si>
    <t>17) Analizan fuente visual y reconocen los tipos de recursos naturales.</t>
  </si>
  <si>
    <t>18) Identifican recursos naturales renovables y no renovables.</t>
  </si>
  <si>
    <t>19) Reconocen elementos característicos del relieve en Chile.</t>
  </si>
  <si>
    <t>20) Infieren los miembros que conforman una familia en la actualidad, a partir de la lectura de breve relato.</t>
  </si>
  <si>
    <t>21) Identifican normas de convivencia escolar al interior del curso.</t>
  </si>
  <si>
    <t>22) Reconocen los deberes propios de un niño o niña.</t>
  </si>
  <si>
    <t>23) Relacionan las funciones propias de una institución con la resolución de problemas de las personas.</t>
  </si>
  <si>
    <t>24) Distinguen la importancia de generar normas para una buena convivencia social.</t>
  </si>
  <si>
    <t>25) Concluyen sobre características comunes entre distintas instituciones, como carabineros y bomberos.</t>
  </si>
  <si>
    <t>3ro. Básico B</t>
  </si>
  <si>
    <t>3ro. Básico C</t>
  </si>
  <si>
    <t>dif</t>
  </si>
  <si>
    <t>cuad</t>
  </si>
  <si>
    <t>suma</t>
  </si>
  <si>
    <t>Bajo (B)          [0 - 25%]</t>
  </si>
  <si>
    <t>Medio Bajo (MB)  [26 - 50%]</t>
  </si>
  <si>
    <t>Medio Alto (MA)    [51- 75%]</t>
  </si>
  <si>
    <t>Alto (A)           [76- 100%]</t>
  </si>
  <si>
    <t xml:space="preserve">CANTIDAD Y PORCENTAJE DE ESTUDIANTES DISTRIBUIDOS SEGÚN EJES Y NIVELES DE DESEMPEÑO </t>
  </si>
  <si>
    <r>
      <t xml:space="preserve">Nº y % Als. Nvl. INICIAL </t>
    </r>
    <r>
      <rPr>
        <sz val="11"/>
        <color indexed="30"/>
        <rFont val="Arial"/>
        <family val="2"/>
      </rPr>
      <t>(0 - 49)%</t>
    </r>
  </si>
  <si>
    <r>
      <t xml:space="preserve">Nº y % Als. Nvl. INTERMEDIO  </t>
    </r>
    <r>
      <rPr>
        <sz val="11"/>
        <color indexed="30"/>
        <rFont val="Arial"/>
        <family val="2"/>
      </rPr>
      <t>(50 - 79)%</t>
    </r>
  </si>
  <si>
    <r>
      <t xml:space="preserve">Nº y Als. Nvl. AVANZADO  </t>
    </r>
    <r>
      <rPr>
        <sz val="11"/>
        <color indexed="30"/>
        <rFont val="Arial"/>
        <family val="2"/>
      </rPr>
      <t>(80 - 100)%</t>
    </r>
  </si>
  <si>
    <t>Vaciado de resultados PRUEBA INICIAL, HISTORIA 3º básico C, 2015</t>
  </si>
  <si>
    <t>CANTIDAD Y PORCENTAJE DE ESTUDIANTES DISTRIBUIDOS SEGÚN HABILIDADES Y NIVELES DE DESEMPEÑO</t>
  </si>
  <si>
    <t>Establecimiento</t>
  </si>
  <si>
    <t>Nº pregunta</t>
  </si>
  <si>
    <t>Promedio</t>
  </si>
  <si>
    <t>GEOGRAFÍA</t>
  </si>
  <si>
    <t>HISTORIA</t>
  </si>
  <si>
    <t>FORMACIÓN CIUDADANA</t>
  </si>
  <si>
    <t>Total Alumnos de los cursos (matrícula real)</t>
  </si>
  <si>
    <t>Total Alumnos presentes</t>
  </si>
  <si>
    <r>
      <t xml:space="preserve">Medio Bajo (MB)   </t>
    </r>
    <r>
      <rPr>
        <b/>
        <sz val="14"/>
        <color rgb="FF0070C0"/>
        <rFont val="Calibri"/>
        <family val="2"/>
        <scheme val="minor"/>
      </rPr>
      <t>[26 - 50%]</t>
    </r>
  </si>
  <si>
    <r>
      <t xml:space="preserve">Medio Alto (MA)   </t>
    </r>
    <r>
      <rPr>
        <b/>
        <sz val="14"/>
        <color rgb="FF0070C0"/>
        <rFont val="Calibri"/>
        <family val="2"/>
        <scheme val="minor"/>
      </rPr>
      <t>[51- 75%]</t>
    </r>
  </si>
  <si>
    <t>IND1</t>
  </si>
  <si>
    <t>IND2</t>
  </si>
  <si>
    <t>IND3</t>
  </si>
  <si>
    <t>IND4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</si>
  <si>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</si>
  <si>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</si>
  <si>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</si>
  <si>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</si>
  <si>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</si>
  <si>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</si>
  <si>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</si>
  <si>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</si>
  <si>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</si>
  <si>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</si>
  <si>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</si>
  <si>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IND16</t>
  </si>
  <si>
    <t>IND17</t>
  </si>
  <si>
    <t>IND18</t>
  </si>
  <si>
    <t>IND19</t>
  </si>
  <si>
    <t>IND20</t>
  </si>
  <si>
    <t>IND21</t>
  </si>
  <si>
    <t>IND22</t>
  </si>
  <si>
    <t>IND23</t>
  </si>
  <si>
    <t>IND24</t>
  </si>
  <si>
    <t>IND25</t>
  </si>
  <si>
    <t>AE1</t>
  </si>
  <si>
    <t>AE2</t>
  </si>
  <si>
    <t>AE3</t>
  </si>
  <si>
    <t>RENDIMIENTO POR CURSO</t>
  </si>
  <si>
    <t>CURSO</t>
  </si>
  <si>
    <t>PROMEDIO % LOGRO</t>
  </si>
  <si>
    <t>PROMEDIO NOTA</t>
  </si>
  <si>
    <t>DESVIACION ESTANDAR DE NOTAS</t>
  </si>
  <si>
    <r>
      <t xml:space="preserve">Nº y % Als. Nvl. INICIAL </t>
    </r>
    <r>
      <rPr>
        <b/>
        <sz val="10.5"/>
        <color indexed="30"/>
        <rFont val="Arial"/>
        <family val="2"/>
      </rPr>
      <t>(0 - 49)%</t>
    </r>
  </si>
  <si>
    <r>
      <t xml:space="preserve">Nº y % Als. Nvl. INTERMEDIO  </t>
    </r>
    <r>
      <rPr>
        <b/>
        <sz val="10.5"/>
        <color indexed="30"/>
        <rFont val="Arial"/>
        <family val="2"/>
      </rPr>
      <t>(50 - 79)%</t>
    </r>
  </si>
  <si>
    <r>
      <t xml:space="preserve">Nº y Als. Nvl. AVANZADO  </t>
    </r>
    <r>
      <rPr>
        <b/>
        <sz val="10.5"/>
        <color indexed="30"/>
        <rFont val="Arial"/>
        <family val="2"/>
      </rPr>
      <t>(80 - 100)%</t>
    </r>
  </si>
  <si>
    <t>Promedio Nivel</t>
  </si>
  <si>
    <t>INFORME GLOBAL, PRUEBA INICIAL DE HISTORIA Y GEOGRAFÍA,  TERCERO(S) BÁSICO(S) 2015</t>
  </si>
  <si>
    <t>PROMEDIO POR INDICADORES, DIAGNÓSTICO TERCERO BÁSICO AÑO 2015</t>
  </si>
  <si>
    <t>PROMEDIO POR EJES, DIAGNÓSTICO TERCERO BÁSICO, AÑO 2015</t>
  </si>
  <si>
    <t>3º Básico A</t>
  </si>
  <si>
    <t>3º Básico B</t>
  </si>
  <si>
    <t>3º Básico C</t>
  </si>
  <si>
    <t>3A</t>
  </si>
  <si>
    <t>3B</t>
  </si>
  <si>
    <t>3C</t>
  </si>
  <si>
    <t>1 a 10</t>
  </si>
  <si>
    <t>11 a 19</t>
  </si>
  <si>
    <t>20 a 25</t>
  </si>
  <si>
    <r>
      <t xml:space="preserve">Alto (A)                     </t>
    </r>
    <r>
      <rPr>
        <b/>
        <sz val="14"/>
        <color rgb="FF0070C0"/>
        <rFont val="Calibri"/>
        <family val="2"/>
        <scheme val="minor"/>
      </rPr>
      <t>[76- 100%]</t>
    </r>
  </si>
  <si>
    <r>
      <t xml:space="preserve">Bajo (B)                 </t>
    </r>
    <r>
      <rPr>
        <b/>
        <sz val="14"/>
        <color rgb="FF0070C0"/>
        <rFont val="Calibri"/>
        <family val="2"/>
        <scheme val="minor"/>
      </rPr>
      <t xml:space="preserve">    [0 - 25%]</t>
    </r>
  </si>
  <si>
    <t>% logro por preguntas, 3ro básico</t>
  </si>
  <si>
    <t>22686-6</t>
  </si>
  <si>
    <t>ESCUELA LAS CAMELIAS</t>
  </si>
  <si>
    <t>MARZO</t>
  </si>
  <si>
    <t>EQUIPO DE MEDICION, LAS CAMELIAS</t>
  </si>
  <si>
    <t>Vaciado de resultados PRUEBA INICIAL, HISTORIA 3º básico B, 2016</t>
  </si>
  <si>
    <t>ABURTO BARRÍA FERNANDA BELÉN</t>
  </si>
  <si>
    <t>AGUILERA FERNÁNDEZ CRISTIAN ADRIÁN BENJAMÍN</t>
  </si>
  <si>
    <t>AMPAY TEUQUIL FRANCISCO EDUARDO</t>
  </si>
  <si>
    <t>ANDLER COLIL ALEJANDRA PAOLA</t>
  </si>
  <si>
    <t>BUSTAMANTE RAMÍREZ DIEGO IGNACIO</t>
  </si>
  <si>
    <t>BUSTAMANTE VARGAS HÉCTOR EDUARDO</t>
  </si>
  <si>
    <t>CÁRCAMO CÁRDENAS YONATHAN DAVID</t>
  </si>
  <si>
    <t>COLI OJEDA BRIDNY SOLEDAD</t>
  </si>
  <si>
    <t>CORONADO URIBE FELIPE ANDRÉS</t>
  </si>
  <si>
    <t>CORREA URIBE ANNETTE DE LOS ANGELES</t>
  </si>
  <si>
    <t>CUITIÑO BARRÍA MATÍAS IGNACIO</t>
  </si>
  <si>
    <t>DÍAZ GALLARDO VÍCTOR ALEXIS</t>
  </si>
  <si>
    <t>ESPINOZA KREMA ALEXANDER PATRICIO</t>
  </si>
  <si>
    <t>FLORES GONZÁLEZ MISAEL ALEJANDRO</t>
  </si>
  <si>
    <t>GADALETA VELÁSQUEZ STEPHANIE ESPERANZA</t>
  </si>
  <si>
    <t>GALINDO MÁRQUEZ ELÍAS SEBASTIÁN</t>
  </si>
  <si>
    <t>GÓMEZ PAREDES DANIXSA SIMONEY</t>
  </si>
  <si>
    <t>GÓMEZ PAREDES VANIA AYLIN</t>
  </si>
  <si>
    <t>GONZALEZ GONZÁLEZ FELIPE AGUSTÍN</t>
  </si>
  <si>
    <t>GONZÁLEZ VARGAS ALAN DAMIÁN</t>
  </si>
  <si>
    <t>GUERRERO OJEDA CRISTOFER IGNACIO</t>
  </si>
  <si>
    <t>HERNÁNDEZ GALLARDO KATYA VALESCA</t>
  </si>
  <si>
    <t>IGOR ADIO BASTIÁN JAVIER</t>
  </si>
  <si>
    <t>IGOR FUENTES RICARDO BENJAMÍN</t>
  </si>
  <si>
    <t>MENA MALDONADO LEANDRO ISAIAS</t>
  </si>
  <si>
    <t>MILLATUREO FUENTEALBA JUAN PABLO</t>
  </si>
  <si>
    <t>MILLATUREO FUENTEALBA MAXIMILIANO ANDRÉS</t>
  </si>
  <si>
    <t>MONSALVE AGUILAR BENJAMÍN JUAN FRANCO</t>
  </si>
  <si>
    <t>MUÑOZ NAVARRO LUCAS ABIMAEL</t>
  </si>
  <si>
    <t>NANCUANTE BURGOS BORIS IGNACIO</t>
  </si>
  <si>
    <t>NEUMANN TÉLLEZ MONSERRATT ALEXANDRA</t>
  </si>
  <si>
    <t>OJEDA QUINTUL BRAYAN JOAQUÍN</t>
  </si>
  <si>
    <t>OJEDA VARGAS JUAN EROS</t>
  </si>
  <si>
    <t>PAILLACAR BARRÍA ROBIN RIGOBERTO</t>
  </si>
  <si>
    <t>PAREDES MARQUARDT OMI SEYEL</t>
  </si>
  <si>
    <t>PEÑA HERNÁNDEZ JAZHIEL DE JESÚS</t>
  </si>
  <si>
    <t>PUNOL OYARZO BIANKA ODETTE</t>
  </si>
  <si>
    <t>QUEZADA ARAUZ FRANCISCO ANDRÉS</t>
  </si>
  <si>
    <t>RETAMALES ALIANTE TIARE LICETE</t>
  </si>
  <si>
    <t>RUBILAR BARRÍA YARIS MONSERRAT</t>
  </si>
  <si>
    <t>SOTO FERNÁNDEZ TOMÁS ANDRÉS</t>
  </si>
  <si>
    <t>SOTO UNQUÉN CINTIA ARLETH</t>
  </si>
  <si>
    <t>ULLOA VELÁSQUEZ BANIA ESTEFANÍA</t>
  </si>
  <si>
    <t>VARGAS CARIMÁN KRISNA ALEJANDRA</t>
  </si>
  <si>
    <t>VERA POBLETE BENJAMÍN ALEXIS</t>
  </si>
  <si>
    <t>Vaciado de resultados PRUEBA INICIAL, HISTORIA 3º básico 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</si>
</sst>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2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30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.5"/>
      <color indexed="9"/>
      <name val="Arial"/>
      <family val="2"/>
    </font>
    <font>
      <b/>
      <sz val="10.5"/>
      <color indexed="3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49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wrapText="1"/>
    </xf>
    <xf numFmtId="0" fontId="24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16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NumberFormat="1" applyFont="1" applyFill="1" applyBorder="1" applyAlignment="1" applyProtection="1">
      <alignment horizontal="center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22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2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15" fillId="3" borderId="12" xfId="0" applyNumberFormat="1" applyFont="1" applyFill="1" applyBorder="1" applyAlignment="1">
      <alignment horizontal="center" vertical="distributed" wrapText="1"/>
    </xf>
    <xf numFmtId="0" fontId="1" fillId="0" borderId="13" xfId="0" applyNumberFormat="1" applyFont="1" applyFill="1" applyBorder="1" applyAlignment="1">
      <alignment horizontal="center"/>
    </xf>
    <xf numFmtId="0" fontId="1" fillId="7" borderId="3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/>
      <protection locked="0"/>
    </xf>
    <xf numFmtId="9" fontId="2" fillId="0" borderId="8" xfId="2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 vertical="distributed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1" fillId="10" borderId="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distributed"/>
    </xf>
    <xf numFmtId="9" fontId="2" fillId="0" borderId="15" xfId="2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9" fontId="2" fillId="0" borderId="17" xfId="2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9" fontId="2" fillId="0" borderId="18" xfId="2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9" fillId="0" borderId="6" xfId="0" applyNumberFormat="1" applyFont="1" applyFill="1" applyBorder="1" applyAlignment="1">
      <alignment horizontal="center" wrapText="1"/>
    </xf>
    <xf numFmtId="0" fontId="30" fillId="0" borderId="6" xfId="0" applyNumberFormat="1" applyFont="1" applyFill="1" applyBorder="1" applyAlignment="1">
      <alignment horizontal="center" wrapText="1"/>
    </xf>
    <xf numFmtId="0" fontId="13" fillId="0" borderId="20" xfId="0" applyNumberFormat="1" applyFont="1" applyFill="1" applyBorder="1" applyAlignment="1">
      <alignment horizontal="center" vertical="distributed"/>
    </xf>
    <xf numFmtId="0" fontId="13" fillId="0" borderId="21" xfId="0" applyNumberFormat="1" applyFont="1" applyFill="1" applyBorder="1" applyAlignment="1">
      <alignment horizontal="center" vertical="distributed"/>
    </xf>
    <xf numFmtId="0" fontId="13" fillId="0" borderId="22" xfId="0" applyNumberFormat="1" applyFont="1" applyFill="1" applyBorder="1" applyAlignment="1">
      <alignment horizontal="center" vertical="distributed"/>
    </xf>
    <xf numFmtId="0" fontId="13" fillId="0" borderId="22" xfId="0" applyNumberFormat="1" applyFont="1" applyFill="1" applyBorder="1" applyAlignment="1">
      <alignment horizontal="center" vertical="distributed" wrapText="1"/>
    </xf>
    <xf numFmtId="0" fontId="13" fillId="0" borderId="23" xfId="0" applyNumberFormat="1" applyFont="1" applyFill="1" applyBorder="1" applyAlignment="1">
      <alignment horizontal="center" vertical="distributed"/>
    </xf>
    <xf numFmtId="0" fontId="23" fillId="0" borderId="5" xfId="0" applyNumberFormat="1" applyFont="1" applyFill="1" applyBorder="1" applyAlignment="1" applyProtection="1">
      <alignment horizontal="center"/>
      <protection locked="0"/>
    </xf>
    <xf numFmtId="0" fontId="23" fillId="0" borderId="2" xfId="0" applyNumberFormat="1" applyFont="1" applyFill="1" applyBorder="1" applyAlignment="1">
      <alignment wrapText="1"/>
    </xf>
    <xf numFmtId="0" fontId="31" fillId="0" borderId="5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>
      <alignment horizontal="center"/>
    </xf>
    <xf numFmtId="0" fontId="23" fillId="0" borderId="0" xfId="0" applyFont="1">
      <alignment vertical="center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/>
    <xf numFmtId="0" fontId="2" fillId="0" borderId="25" xfId="0" applyNumberFormat="1" applyFont="1" applyFill="1" applyBorder="1" applyAlignment="1">
      <alignment vertical="distributed" wrapText="1"/>
    </xf>
    <xf numFmtId="0" fontId="2" fillId="0" borderId="25" xfId="0" applyNumberFormat="1" applyFont="1" applyFill="1" applyBorder="1" applyAlignment="1">
      <alignment wrapText="1"/>
    </xf>
    <xf numFmtId="0" fontId="2" fillId="0" borderId="26" xfId="0" applyNumberFormat="1" applyFont="1" applyFill="1" applyBorder="1" applyAlignment="1">
      <alignment wrapText="1"/>
    </xf>
    <xf numFmtId="9" fontId="2" fillId="0" borderId="29" xfId="2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9" fontId="2" fillId="0" borderId="30" xfId="2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9" fontId="19" fillId="0" borderId="3" xfId="2" applyFont="1" applyBorder="1" applyAlignment="1">
      <alignment horizontal="center" vertical="distributed"/>
    </xf>
    <xf numFmtId="9" fontId="19" fillId="0" borderId="27" xfId="2" applyFont="1" applyBorder="1" applyAlignment="1">
      <alignment horizontal="center" vertical="distributed"/>
    </xf>
    <xf numFmtId="0" fontId="32" fillId="0" borderId="25" xfId="0" applyFont="1" applyBorder="1" applyAlignment="1" applyProtection="1">
      <alignment horizontal="center" vertical="distributed"/>
    </xf>
    <xf numFmtId="0" fontId="32" fillId="0" borderId="3" xfId="0" applyFont="1" applyBorder="1" applyAlignment="1" applyProtection="1">
      <alignment horizontal="center" vertical="distributed"/>
    </xf>
    <xf numFmtId="0" fontId="32" fillId="0" borderId="26" xfId="0" applyFont="1" applyBorder="1" applyAlignment="1" applyProtection="1">
      <alignment horizontal="center" vertical="distributed"/>
    </xf>
    <xf numFmtId="0" fontId="32" fillId="0" borderId="27" xfId="0" applyFont="1" applyBorder="1" applyAlignment="1" applyProtection="1">
      <alignment horizontal="center" vertical="distributed"/>
    </xf>
    <xf numFmtId="0" fontId="22" fillId="0" borderId="0" xfId="0" applyFont="1" applyFill="1" applyBorder="1" applyAlignment="1" applyProtection="1">
      <alignment horizontal="center" vertical="distributed" wrapText="1"/>
    </xf>
    <xf numFmtId="0" fontId="16" fillId="0" borderId="3" xfId="0" applyNumberFormat="1" applyFont="1" applyFill="1" applyBorder="1" applyAlignment="1">
      <alignment horizontal="center"/>
    </xf>
    <xf numFmtId="0" fontId="2" fillId="11" borderId="0" xfId="0" applyNumberFormat="1" applyFont="1" applyFill="1" applyBorder="1" applyAlignment="1">
      <alignment horizontal="center"/>
    </xf>
    <xf numFmtId="0" fontId="33" fillId="0" borderId="0" xfId="0" applyFont="1" applyBorder="1" applyAlignment="1" applyProtection="1"/>
    <xf numFmtId="0" fontId="22" fillId="0" borderId="56" xfId="0" applyFont="1" applyBorder="1" applyAlignment="1" applyProtection="1"/>
    <xf numFmtId="0" fontId="22" fillId="0" borderId="57" xfId="0" applyFont="1" applyBorder="1" applyAlignment="1" applyProtection="1"/>
    <xf numFmtId="0" fontId="22" fillId="0" borderId="58" xfId="0" applyFont="1" applyBorder="1" applyAlignment="1" applyProtection="1"/>
    <xf numFmtId="0" fontId="39" fillId="10" borderId="38" xfId="0" applyNumberFormat="1" applyFont="1" applyFill="1" applyBorder="1" applyAlignment="1">
      <alignment horizontal="center" vertical="center" wrapText="1"/>
    </xf>
    <xf numFmtId="0" fontId="39" fillId="10" borderId="3" xfId="0" applyNumberFormat="1" applyFont="1" applyFill="1" applyBorder="1" applyAlignment="1">
      <alignment horizontal="center" vertical="center" wrapText="1"/>
    </xf>
    <xf numFmtId="0" fontId="39" fillId="8" borderId="27" xfId="0" applyNumberFormat="1" applyFont="1" applyFill="1" applyBorder="1" applyAlignment="1">
      <alignment horizontal="center" vertical="distributed" wrapText="1"/>
    </xf>
    <xf numFmtId="0" fontId="39" fillId="7" borderId="28" xfId="0" applyNumberFormat="1" applyFont="1" applyFill="1" applyBorder="1" applyAlignment="1">
      <alignment horizontal="center" vertical="center" wrapText="1"/>
    </xf>
    <xf numFmtId="0" fontId="39" fillId="7" borderId="27" xfId="0" applyNumberFormat="1" applyFont="1" applyFill="1" applyBorder="1" applyAlignment="1">
      <alignment horizontal="center" vertical="center" wrapText="1"/>
    </xf>
    <xf numFmtId="0" fontId="39" fillId="8" borderId="27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 applyProtection="1">
      <alignment horizontal="center" vertical="distributed"/>
    </xf>
    <xf numFmtId="9" fontId="19" fillId="0" borderId="8" xfId="2" applyFont="1" applyBorder="1" applyAlignment="1">
      <alignment horizontal="center" vertical="distributed"/>
    </xf>
    <xf numFmtId="0" fontId="32" fillId="0" borderId="8" xfId="0" applyFont="1" applyBorder="1" applyAlignment="1" applyProtection="1">
      <alignment horizontal="center" vertical="distributed"/>
    </xf>
    <xf numFmtId="0" fontId="39" fillId="10" borderId="27" xfId="0" applyNumberFormat="1" applyFont="1" applyFill="1" applyBorder="1" applyAlignment="1">
      <alignment horizontal="center" vertical="center" wrapText="1"/>
    </xf>
    <xf numFmtId="0" fontId="39" fillId="10" borderId="36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/>
    </xf>
    <xf numFmtId="0" fontId="23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>
      <alignment vertical="center"/>
    </xf>
    <xf numFmtId="0" fontId="45" fillId="0" borderId="3" xfId="0" applyNumberFormat="1" applyFont="1" applyFill="1" applyBorder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1" fontId="47" fillId="0" borderId="3" xfId="2" applyNumberFormat="1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41" fillId="0" borderId="0" xfId="0" applyFont="1" applyFill="1">
      <alignment vertical="center"/>
    </xf>
    <xf numFmtId="0" fontId="48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49" fillId="0" borderId="0" xfId="0" applyFont="1" applyBorder="1" applyAlignment="1" applyProtection="1">
      <alignment vertical="distributed"/>
    </xf>
    <xf numFmtId="0" fontId="50" fillId="0" borderId="20" xfId="0" applyFont="1" applyBorder="1" applyAlignment="1" applyProtection="1">
      <alignment vertical="distributed"/>
    </xf>
    <xf numFmtId="0" fontId="50" fillId="0" borderId="29" xfId="0" applyFont="1" applyBorder="1" applyAlignment="1" applyProtection="1">
      <alignment horizontal="center" vertical="distributed"/>
    </xf>
    <xf numFmtId="165" fontId="52" fillId="0" borderId="61" xfId="2" applyNumberFormat="1" applyFont="1" applyBorder="1" applyAlignment="1">
      <alignment horizontal="center" vertical="distributed"/>
    </xf>
    <xf numFmtId="165" fontId="52" fillId="0" borderId="31" xfId="2" applyNumberFormat="1" applyFont="1" applyBorder="1" applyAlignment="1">
      <alignment horizontal="center" vertical="distributed"/>
    </xf>
    <xf numFmtId="0" fontId="50" fillId="0" borderId="22" xfId="0" applyFont="1" applyBorder="1" applyAlignment="1" applyProtection="1">
      <alignment vertical="distributed"/>
    </xf>
    <xf numFmtId="0" fontId="50" fillId="0" borderId="11" xfId="0" applyFont="1" applyBorder="1" applyAlignment="1" applyProtection="1">
      <alignment horizontal="center" vertical="distributed"/>
    </xf>
    <xf numFmtId="165" fontId="52" fillId="0" borderId="12" xfId="2" applyNumberFormat="1" applyFont="1" applyBorder="1" applyAlignment="1">
      <alignment horizontal="center" vertical="distributed"/>
    </xf>
    <xf numFmtId="165" fontId="52" fillId="0" borderId="32" xfId="2" applyNumberFormat="1" applyFont="1" applyBorder="1" applyAlignment="1">
      <alignment horizontal="center" vertical="distributed"/>
    </xf>
    <xf numFmtId="0" fontId="50" fillId="0" borderId="23" xfId="0" applyFont="1" applyBorder="1" applyAlignment="1" applyProtection="1">
      <alignment vertical="distributed"/>
    </xf>
    <xf numFmtId="0" fontId="50" fillId="0" borderId="28" xfId="0" applyFont="1" applyBorder="1" applyAlignment="1" applyProtection="1">
      <alignment horizontal="center" vertical="distributed"/>
    </xf>
    <xf numFmtId="165" fontId="52" fillId="0" borderId="62" xfId="2" applyNumberFormat="1" applyFont="1" applyBorder="1" applyAlignment="1">
      <alignment horizontal="center" vertical="distributed"/>
    </xf>
    <xf numFmtId="165" fontId="52" fillId="0" borderId="36" xfId="2" applyNumberFormat="1" applyFont="1" applyBorder="1" applyAlignment="1">
      <alignment horizontal="center" vertical="distributed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/>
    <xf numFmtId="0" fontId="24" fillId="0" borderId="0" xfId="0" applyFont="1" applyBorder="1">
      <alignment vertical="center"/>
    </xf>
    <xf numFmtId="0" fontId="24" fillId="0" borderId="0" xfId="0" applyFont="1" applyFill="1">
      <alignment vertical="center"/>
    </xf>
    <xf numFmtId="0" fontId="38" fillId="0" borderId="63" xfId="0" applyNumberFormat="1" applyFont="1" applyFill="1" applyBorder="1" applyAlignment="1">
      <alignment horizontal="center" vertical="distributed"/>
    </xf>
    <xf numFmtId="0" fontId="44" fillId="0" borderId="63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7" fillId="0" borderId="57" xfId="0" applyNumberFormat="1" applyFont="1" applyFill="1" applyBorder="1" applyAlignment="1">
      <alignment horizontal="center" vertical="distributed"/>
    </xf>
    <xf numFmtId="1" fontId="44" fillId="0" borderId="57" xfId="0" applyNumberFormat="1" applyFont="1" applyBorder="1" applyAlignment="1">
      <alignment horizontal="center" vertical="distributed"/>
    </xf>
    <xf numFmtId="1" fontId="5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" fontId="47" fillId="0" borderId="0" xfId="2" applyNumberFormat="1" applyFont="1" applyFill="1" applyBorder="1" applyAlignment="1">
      <alignment horizontal="center" vertical="center"/>
    </xf>
    <xf numFmtId="0" fontId="37" fillId="0" borderId="58" xfId="0" applyNumberFormat="1" applyFont="1" applyFill="1" applyBorder="1" applyAlignment="1">
      <alignment horizontal="center" vertical="distributed"/>
    </xf>
    <xf numFmtId="1" fontId="44" fillId="0" borderId="58" xfId="0" applyNumberFormat="1" applyFont="1" applyBorder="1" applyAlignment="1">
      <alignment horizontal="center" vertical="distributed"/>
    </xf>
    <xf numFmtId="0" fontId="37" fillId="0" borderId="0" xfId="0" applyNumberFormat="1" applyFont="1" applyFill="1" applyBorder="1" applyAlignment="1">
      <alignment horizontal="center" vertical="distributed"/>
    </xf>
    <xf numFmtId="1" fontId="44" fillId="0" borderId="0" xfId="0" applyNumberFormat="1" applyFont="1" applyBorder="1" applyAlignment="1">
      <alignment horizontal="center" vertical="center"/>
    </xf>
    <xf numFmtId="0" fontId="38" fillId="0" borderId="56" xfId="0" applyNumberFormat="1" applyFont="1" applyFill="1" applyBorder="1" applyAlignment="1">
      <alignment horizontal="center" vertical="distributed"/>
    </xf>
    <xf numFmtId="0" fontId="44" fillId="0" borderId="56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Fill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wrapText="1"/>
    </xf>
    <xf numFmtId="0" fontId="39" fillId="0" borderId="41" xfId="0" applyNumberFormat="1" applyFont="1" applyFill="1" applyBorder="1" applyAlignment="1">
      <alignment horizontal="center" vertical="distributed"/>
    </xf>
    <xf numFmtId="0" fontId="39" fillId="0" borderId="63" xfId="0" applyNumberFormat="1" applyFont="1" applyFill="1" applyBorder="1" applyAlignment="1">
      <alignment horizontal="center" vertical="distributed"/>
    </xf>
    <xf numFmtId="0" fontId="39" fillId="0" borderId="42" xfId="0" applyNumberFormat="1" applyFont="1" applyFill="1" applyBorder="1" applyAlignment="1">
      <alignment horizontal="center" vertical="distributed"/>
    </xf>
    <xf numFmtId="0" fontId="20" fillId="0" borderId="0" xfId="0" applyNumberFormat="1" applyFont="1" applyFill="1" applyBorder="1" applyAlignment="1">
      <alignment horizontal="center" vertical="center" wrapText="1"/>
    </xf>
    <xf numFmtId="0" fontId="37" fillId="0" borderId="20" xfId="0" applyNumberFormat="1" applyFont="1" applyFill="1" applyBorder="1" applyAlignment="1">
      <alignment horizontal="center" vertical="distributed"/>
    </xf>
    <xf numFmtId="164" fontId="37" fillId="0" borderId="20" xfId="0" applyNumberFormat="1" applyFont="1" applyFill="1" applyBorder="1" applyAlignment="1">
      <alignment horizontal="center" vertical="distributed"/>
    </xf>
    <xf numFmtId="164" fontId="44" fillId="0" borderId="56" xfId="0" applyNumberFormat="1" applyFont="1" applyBorder="1" applyAlignment="1">
      <alignment horizontal="center" vertical="center"/>
    </xf>
    <xf numFmtId="9" fontId="37" fillId="0" borderId="22" xfId="2" applyFont="1" applyFill="1" applyBorder="1" applyAlignment="1">
      <alignment horizontal="center" vertical="distributed"/>
    </xf>
    <xf numFmtId="164" fontId="37" fillId="0" borderId="22" xfId="0" applyNumberFormat="1" applyFont="1" applyFill="1" applyBorder="1" applyAlignment="1">
      <alignment horizontal="center" vertical="distributed"/>
    </xf>
    <xf numFmtId="164" fontId="44" fillId="0" borderId="57" xfId="0" applyNumberFormat="1" applyFont="1" applyBorder="1" applyAlignment="1">
      <alignment horizontal="center" vertical="center"/>
    </xf>
    <xf numFmtId="0" fontId="37" fillId="11" borderId="23" xfId="0" applyNumberFormat="1" applyFont="1" applyFill="1" applyBorder="1" applyAlignment="1">
      <alignment horizontal="center" vertical="distributed"/>
    </xf>
    <xf numFmtId="164" fontId="37" fillId="0" borderId="23" xfId="0" applyNumberFormat="1" applyFont="1" applyFill="1" applyBorder="1" applyAlignment="1">
      <alignment horizontal="center" vertical="distributed"/>
    </xf>
    <xf numFmtId="164" fontId="44" fillId="0" borderId="58" xfId="0" applyNumberFormat="1" applyFont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distributed"/>
    </xf>
    <xf numFmtId="0" fontId="37" fillId="11" borderId="66" xfId="0" applyNumberFormat="1" applyFont="1" applyFill="1" applyBorder="1" applyAlignment="1">
      <alignment horizontal="center" vertical="distributed" wrapText="1"/>
    </xf>
    <xf numFmtId="9" fontId="37" fillId="11" borderId="66" xfId="0" applyNumberFormat="1" applyFont="1" applyFill="1" applyBorder="1" applyAlignment="1">
      <alignment horizontal="center" vertical="distributed" wrapText="1"/>
    </xf>
    <xf numFmtId="164" fontId="37" fillId="0" borderId="66" xfId="0" applyNumberFormat="1" applyFont="1" applyFill="1" applyBorder="1" applyAlignment="1">
      <alignment horizontal="center" vertical="distributed"/>
    </xf>
    <xf numFmtId="1" fontId="37" fillId="0" borderId="29" xfId="2" applyNumberFormat="1" applyFont="1" applyFill="1" applyBorder="1" applyAlignment="1">
      <alignment horizontal="center" vertical="distributed"/>
    </xf>
    <xf numFmtId="1" fontId="37" fillId="0" borderId="30" xfId="2" applyNumberFormat="1" applyFont="1" applyFill="1" applyBorder="1" applyAlignment="1">
      <alignment horizontal="center" vertical="distributed"/>
    </xf>
    <xf numFmtId="1" fontId="37" fillId="0" borderId="31" xfId="2" applyNumberFormat="1" applyFont="1" applyFill="1" applyBorder="1" applyAlignment="1">
      <alignment horizontal="center" vertical="distributed"/>
    </xf>
    <xf numFmtId="1" fontId="56" fillId="0" borderId="0" xfId="2" applyNumberFormat="1" applyFont="1" applyFill="1" applyBorder="1" applyAlignment="1">
      <alignment horizontal="center" vertical="distributed"/>
    </xf>
    <xf numFmtId="9" fontId="16" fillId="0" borderId="0" xfId="2" applyFont="1" applyFill="1" applyBorder="1" applyAlignment="1">
      <alignment horizontal="center" vertical="distributed"/>
    </xf>
    <xf numFmtId="9" fontId="38" fillId="0" borderId="28" xfId="2" applyFont="1" applyFill="1" applyBorder="1" applyAlignment="1">
      <alignment horizontal="center" vertical="center" wrapText="1"/>
    </xf>
    <xf numFmtId="9" fontId="38" fillId="0" borderId="27" xfId="2" applyFont="1" applyFill="1" applyBorder="1" applyAlignment="1">
      <alignment horizontal="center" vertical="center" wrapText="1"/>
    </xf>
    <xf numFmtId="9" fontId="38" fillId="0" borderId="36" xfId="2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9" fontId="2" fillId="11" borderId="0" xfId="0" applyNumberFormat="1" applyFont="1" applyFill="1" applyBorder="1" applyAlignment="1">
      <alignment horizontal="center"/>
    </xf>
    <xf numFmtId="9" fontId="2" fillId="11" borderId="0" xfId="2" applyFon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60" fillId="11" borderId="0" xfId="0" applyNumberFormat="1" applyFont="1" applyFill="1" applyBorder="1" applyAlignment="1">
      <alignment horizontal="center" vertical="center" wrapText="1"/>
    </xf>
    <xf numFmtId="0" fontId="60" fillId="11" borderId="0" xfId="0" applyNumberFormat="1" applyFont="1" applyFill="1" applyBorder="1" applyAlignment="1">
      <alignment horizontal="center" vertical="distributed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distributed" wrapText="1"/>
    </xf>
    <xf numFmtId="0" fontId="22" fillId="11" borderId="0" xfId="0" applyFont="1" applyFill="1" applyBorder="1" applyAlignment="1" applyProtection="1">
      <alignment horizontal="center"/>
    </xf>
    <xf numFmtId="9" fontId="61" fillId="11" borderId="0" xfId="2" applyFont="1" applyFill="1" applyBorder="1" applyAlignment="1">
      <alignment horizontal="center" vertical="distributed"/>
    </xf>
    <xf numFmtId="0" fontId="61" fillId="11" borderId="0" xfId="2" applyNumberFormat="1" applyFont="1" applyFill="1" applyBorder="1" applyAlignment="1">
      <alignment horizontal="center" vertical="distributed"/>
    </xf>
    <xf numFmtId="0" fontId="22" fillId="0" borderId="0" xfId="0" applyFont="1" applyBorder="1" applyAlignment="1" applyProtection="1">
      <alignment horizontal="center"/>
    </xf>
    <xf numFmtId="9" fontId="61" fillId="0" borderId="0" xfId="2" applyFont="1" applyBorder="1" applyAlignment="1">
      <alignment horizontal="center" vertical="distributed"/>
    </xf>
    <xf numFmtId="0" fontId="61" fillId="0" borderId="0" xfId="2" applyNumberFormat="1" applyFont="1" applyBorder="1" applyAlignment="1">
      <alignment horizontal="center" vertical="distributed"/>
    </xf>
    <xf numFmtId="0" fontId="37" fillId="0" borderId="22" xfId="0" applyNumberFormat="1" applyFont="1" applyFill="1" applyBorder="1" applyAlignment="1">
      <alignment horizontal="center" vertical="distributed"/>
    </xf>
    <xf numFmtId="0" fontId="37" fillId="0" borderId="23" xfId="0" applyNumberFormat="1" applyFont="1" applyFill="1" applyBorder="1" applyAlignment="1">
      <alignment horizontal="center" vertical="distributed"/>
    </xf>
    <xf numFmtId="1" fontId="44" fillId="0" borderId="53" xfId="0" applyNumberFormat="1" applyFont="1" applyBorder="1" applyAlignment="1">
      <alignment horizontal="center" vertical="distributed"/>
    </xf>
    <xf numFmtId="1" fontId="44" fillId="0" borderId="54" xfId="0" applyNumberFormat="1" applyFont="1" applyBorder="1" applyAlignment="1">
      <alignment horizontal="center" vertical="distributed"/>
    </xf>
    <xf numFmtId="1" fontId="44" fillId="0" borderId="55" xfId="0" applyNumberFormat="1" applyFont="1" applyBorder="1" applyAlignment="1">
      <alignment horizontal="center" vertical="distributed"/>
    </xf>
    <xf numFmtId="9" fontId="37" fillId="0" borderId="56" xfId="2" applyFont="1" applyFill="1" applyBorder="1" applyAlignment="1">
      <alignment horizontal="center" vertical="distributed"/>
    </xf>
    <xf numFmtId="9" fontId="37" fillId="0" borderId="57" xfId="2" applyFont="1" applyFill="1" applyBorder="1" applyAlignment="1">
      <alignment horizontal="center" vertical="distributed"/>
    </xf>
    <xf numFmtId="9" fontId="37" fillId="0" borderId="58" xfId="2" applyFont="1" applyFill="1" applyBorder="1" applyAlignment="1">
      <alignment horizontal="center" vertical="distributed"/>
    </xf>
    <xf numFmtId="0" fontId="39" fillId="7" borderId="43" xfId="0" applyNumberFormat="1" applyFont="1" applyFill="1" applyBorder="1" applyAlignment="1">
      <alignment horizontal="center" vertical="distributed" wrapText="1"/>
    </xf>
    <xf numFmtId="0" fontId="39" fillId="10" borderId="60" xfId="0" applyNumberFormat="1" applyFont="1" applyFill="1" applyBorder="1" applyAlignment="1">
      <alignment horizontal="center" vertical="center" wrapText="1"/>
    </xf>
    <xf numFmtId="0" fontId="39" fillId="7" borderId="37" xfId="0" applyNumberFormat="1" applyFont="1" applyFill="1" applyBorder="1" applyAlignment="1">
      <alignment horizontal="center" vertical="distributed" wrapText="1"/>
    </xf>
    <xf numFmtId="0" fontId="39" fillId="8" borderId="43" xfId="0" applyNumberFormat="1" applyFont="1" applyFill="1" applyBorder="1" applyAlignment="1">
      <alignment horizontal="center" vertical="distributed" wrapText="1"/>
    </xf>
    <xf numFmtId="0" fontId="39" fillId="8" borderId="60" xfId="0" applyNumberFormat="1" applyFont="1" applyFill="1" applyBorder="1" applyAlignment="1">
      <alignment horizontal="center" vertical="distributed" wrapText="1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0" fontId="36" fillId="12" borderId="29" xfId="0" applyFont="1" applyFill="1" applyBorder="1" applyAlignment="1" applyProtection="1">
      <alignment horizontal="center" vertical="distributed"/>
    </xf>
    <xf numFmtId="0" fontId="36" fillId="12" borderId="30" xfId="0" applyFont="1" applyFill="1" applyBorder="1" applyAlignment="1" applyProtection="1">
      <alignment horizontal="center" vertical="distributed"/>
    </xf>
    <xf numFmtId="0" fontId="36" fillId="12" borderId="43" xfId="0" applyFont="1" applyFill="1" applyBorder="1" applyAlignment="1" applyProtection="1">
      <alignment horizontal="center" vertical="distributed"/>
    </xf>
    <xf numFmtId="0" fontId="36" fillId="12" borderId="13" xfId="0" applyFont="1" applyFill="1" applyBorder="1" applyAlignment="1" applyProtection="1">
      <alignment horizontal="center" vertical="distributed"/>
    </xf>
    <xf numFmtId="0" fontId="39" fillId="7" borderId="29" xfId="0" applyNumberFormat="1" applyFont="1" applyFill="1" applyBorder="1" applyAlignment="1">
      <alignment horizontal="center" vertical="center" wrapText="1"/>
    </xf>
    <xf numFmtId="0" fontId="39" fillId="7" borderId="30" xfId="0" applyNumberFormat="1" applyFont="1" applyFill="1" applyBorder="1" applyAlignment="1">
      <alignment horizontal="center" vertical="center" wrapText="1"/>
    </xf>
    <xf numFmtId="0" fontId="39" fillId="7" borderId="11" xfId="0" applyNumberFormat="1" applyFont="1" applyFill="1" applyBorder="1" applyAlignment="1">
      <alignment horizontal="center" vertical="center" wrapText="1"/>
    </xf>
    <xf numFmtId="0" fontId="39" fillId="7" borderId="3" xfId="0" applyNumberFormat="1" applyFont="1" applyFill="1" applyBorder="1" applyAlignment="1">
      <alignment horizontal="center" vertical="center" wrapText="1"/>
    </xf>
    <xf numFmtId="0" fontId="40" fillId="10" borderId="37" xfId="0" applyNumberFormat="1" applyFont="1" applyFill="1" applyBorder="1" applyAlignment="1">
      <alignment horizontal="center" vertical="center" wrapText="1"/>
    </xf>
    <xf numFmtId="0" fontId="40" fillId="10" borderId="6" xfId="0" applyNumberFormat="1" applyFont="1" applyFill="1" applyBorder="1" applyAlignment="1">
      <alignment horizontal="center" vertical="center" wrapText="1"/>
    </xf>
    <xf numFmtId="0" fontId="40" fillId="10" borderId="44" xfId="0" applyNumberFormat="1" applyFont="1" applyFill="1" applyBorder="1" applyAlignment="1">
      <alignment horizontal="center" vertical="center" wrapText="1"/>
    </xf>
    <xf numFmtId="0" fontId="40" fillId="10" borderId="5" xfId="0" applyNumberFormat="1" applyFont="1" applyFill="1" applyBorder="1" applyAlignment="1">
      <alignment horizontal="center" vertical="center" wrapText="1"/>
    </xf>
    <xf numFmtId="0" fontId="40" fillId="10" borderId="0" xfId="0" applyNumberFormat="1" applyFont="1" applyFill="1" applyBorder="1" applyAlignment="1">
      <alignment horizontal="center" vertical="center" wrapText="1"/>
    </xf>
    <xf numFmtId="0" fontId="40" fillId="10" borderId="45" xfId="0" applyNumberFormat="1" applyFont="1" applyFill="1" applyBorder="1" applyAlignment="1">
      <alignment horizontal="center" vertical="center" wrapText="1"/>
    </xf>
    <xf numFmtId="0" fontId="40" fillId="10" borderId="46" xfId="0" applyNumberFormat="1" applyFont="1" applyFill="1" applyBorder="1" applyAlignment="1">
      <alignment horizontal="center" vertical="center" wrapText="1"/>
    </xf>
    <xf numFmtId="0" fontId="40" fillId="10" borderId="47" xfId="0" applyNumberFormat="1" applyFont="1" applyFill="1" applyBorder="1" applyAlignment="1">
      <alignment horizontal="center" vertical="center" wrapText="1"/>
    </xf>
    <xf numFmtId="0" fontId="40" fillId="10" borderId="48" xfId="0" applyNumberFormat="1" applyFont="1" applyFill="1" applyBorder="1" applyAlignment="1">
      <alignment horizontal="center" vertical="center" wrapText="1"/>
    </xf>
    <xf numFmtId="0" fontId="40" fillId="8" borderId="37" xfId="0" applyNumberFormat="1" applyFont="1" applyFill="1" applyBorder="1" applyAlignment="1">
      <alignment horizontal="center" vertical="center" wrapText="1"/>
    </xf>
    <xf numFmtId="0" fontId="40" fillId="8" borderId="6" xfId="0" applyNumberFormat="1" applyFont="1" applyFill="1" applyBorder="1" applyAlignment="1">
      <alignment horizontal="center" vertical="center" wrapText="1"/>
    </xf>
    <xf numFmtId="0" fontId="40" fillId="8" borderId="44" xfId="0" applyNumberFormat="1" applyFont="1" applyFill="1" applyBorder="1" applyAlignment="1">
      <alignment horizontal="center" vertical="center" wrapText="1"/>
    </xf>
    <xf numFmtId="0" fontId="40" fillId="8" borderId="5" xfId="0" applyNumberFormat="1" applyFont="1" applyFill="1" applyBorder="1" applyAlignment="1">
      <alignment horizontal="center" vertical="center" wrapText="1"/>
    </xf>
    <xf numFmtId="0" fontId="40" fillId="8" borderId="0" xfId="0" applyNumberFormat="1" applyFont="1" applyFill="1" applyBorder="1" applyAlignment="1">
      <alignment horizontal="center" vertical="center" wrapText="1"/>
    </xf>
    <xf numFmtId="0" fontId="40" fillId="8" borderId="45" xfId="0" applyNumberFormat="1" applyFont="1" applyFill="1" applyBorder="1" applyAlignment="1">
      <alignment horizontal="center" vertical="center" wrapText="1"/>
    </xf>
    <xf numFmtId="0" fontId="40" fillId="8" borderId="39" xfId="0" applyNumberFormat="1" applyFont="1" applyFill="1" applyBorder="1" applyAlignment="1">
      <alignment horizontal="center" vertical="center" wrapText="1"/>
    </xf>
    <xf numFmtId="0" fontId="40" fillId="8" borderId="1" xfId="0" applyNumberFormat="1" applyFont="1" applyFill="1" applyBorder="1" applyAlignment="1">
      <alignment horizontal="center" vertical="center" wrapText="1"/>
    </xf>
    <xf numFmtId="0" fontId="40" fillId="8" borderId="49" xfId="0" applyNumberFormat="1" applyFont="1" applyFill="1" applyBorder="1" applyAlignment="1">
      <alignment horizontal="center" vertical="center" wrapText="1"/>
    </xf>
    <xf numFmtId="0" fontId="16" fillId="11" borderId="11" xfId="0" applyNumberFormat="1" applyFont="1" applyFill="1" applyBorder="1" applyAlignment="1">
      <alignment horizontal="left" vertical="center" wrapText="1"/>
    </xf>
    <xf numFmtId="0" fontId="16" fillId="11" borderId="3" xfId="0" applyNumberFormat="1" applyFont="1" applyFill="1" applyBorder="1" applyAlignment="1">
      <alignment horizontal="left" vertical="center" wrapText="1"/>
    </xf>
    <xf numFmtId="0" fontId="16" fillId="11" borderId="32" xfId="0" applyNumberFormat="1" applyFont="1" applyFill="1" applyBorder="1" applyAlignment="1">
      <alignment horizontal="left" vertical="center" wrapText="1"/>
    </xf>
    <xf numFmtId="0" fontId="39" fillId="8" borderId="30" xfId="0" applyNumberFormat="1" applyFont="1" applyFill="1" applyBorder="1" applyAlignment="1">
      <alignment horizontal="center" vertical="center" wrapText="1"/>
    </xf>
    <xf numFmtId="0" fontId="39" fillId="8" borderId="3" xfId="0" applyNumberFormat="1" applyFont="1" applyFill="1" applyBorder="1" applyAlignment="1">
      <alignment horizontal="center" vertical="center" wrapText="1"/>
    </xf>
    <xf numFmtId="0" fontId="39" fillId="10" borderId="59" xfId="0" applyNumberFormat="1" applyFont="1" applyFill="1" applyBorder="1" applyAlignment="1">
      <alignment horizontal="center" vertical="center" wrapText="1"/>
    </xf>
    <xf numFmtId="0" fontId="39" fillId="10" borderId="42" xfId="0" applyNumberFormat="1" applyFont="1" applyFill="1" applyBorder="1" applyAlignment="1">
      <alignment horizontal="center" vertical="center" wrapText="1"/>
    </xf>
    <xf numFmtId="0" fontId="39" fillId="10" borderId="5" xfId="0" applyNumberFormat="1" applyFont="1" applyFill="1" applyBorder="1" applyAlignment="1">
      <alignment horizontal="center" vertical="center" wrapText="1"/>
    </xf>
    <xf numFmtId="0" fontId="39" fillId="10" borderId="45" xfId="0" applyNumberFormat="1" applyFont="1" applyFill="1" applyBorder="1" applyAlignment="1">
      <alignment horizontal="center" vertical="center" wrapText="1"/>
    </xf>
    <xf numFmtId="0" fontId="39" fillId="10" borderId="39" xfId="0" applyNumberFormat="1" applyFont="1" applyFill="1" applyBorder="1" applyAlignment="1">
      <alignment horizontal="center" vertical="center" wrapText="1"/>
    </xf>
    <xf numFmtId="0" fontId="39" fillId="10" borderId="4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center" vertical="distributed"/>
    </xf>
    <xf numFmtId="0" fontId="35" fillId="0" borderId="0" xfId="0" applyFont="1" applyFill="1" applyBorder="1" applyAlignment="1" applyProtection="1">
      <alignment horizontal="center" vertical="distributed"/>
    </xf>
    <xf numFmtId="0" fontId="22" fillId="0" borderId="0" xfId="0" applyFont="1" applyFill="1" applyBorder="1" applyAlignment="1" applyProtection="1">
      <alignment horizontal="center" vertical="distributed" wrapText="1"/>
    </xf>
    <xf numFmtId="0" fontId="17" fillId="12" borderId="41" xfId="0" applyNumberFormat="1" applyFont="1" applyFill="1" applyBorder="1" applyAlignment="1">
      <alignment horizontal="center" wrapText="1"/>
    </xf>
    <xf numFmtId="0" fontId="17" fillId="12" borderId="24" xfId="0" applyNumberFormat="1" applyFont="1" applyFill="1" applyBorder="1" applyAlignment="1">
      <alignment horizontal="center" wrapText="1"/>
    </xf>
    <xf numFmtId="0" fontId="17" fillId="12" borderId="42" xfId="0" applyNumberFormat="1" applyFont="1" applyFill="1" applyBorder="1" applyAlignment="1">
      <alignment horizontal="center" wrapText="1"/>
    </xf>
    <xf numFmtId="0" fontId="39" fillId="10" borderId="37" xfId="0" applyNumberFormat="1" applyFont="1" applyFill="1" applyBorder="1" applyAlignment="1">
      <alignment horizontal="center" vertical="center" wrapText="1"/>
    </xf>
    <xf numFmtId="0" fontId="39" fillId="10" borderId="38" xfId="0" applyNumberFormat="1" applyFont="1" applyFill="1" applyBorder="1" applyAlignment="1">
      <alignment horizontal="center" vertical="center" wrapText="1"/>
    </xf>
    <xf numFmtId="0" fontId="39" fillId="10" borderId="2" xfId="0" applyNumberFormat="1" applyFont="1" applyFill="1" applyBorder="1" applyAlignment="1">
      <alignment horizontal="center" vertical="center" wrapText="1"/>
    </xf>
    <xf numFmtId="0" fontId="39" fillId="10" borderId="4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3" fillId="0" borderId="2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center"/>
    </xf>
    <xf numFmtId="0" fontId="16" fillId="11" borderId="11" xfId="0" applyNumberFormat="1" applyFont="1" applyFill="1" applyBorder="1" applyAlignment="1">
      <alignment horizontal="left" vertical="distributed" wrapText="1"/>
    </xf>
    <xf numFmtId="0" fontId="16" fillId="11" borderId="3" xfId="0" applyNumberFormat="1" applyFont="1" applyFill="1" applyBorder="1" applyAlignment="1">
      <alignment horizontal="left" vertical="distributed" wrapText="1"/>
    </xf>
    <xf numFmtId="0" fontId="16" fillId="11" borderId="32" xfId="0" applyNumberFormat="1" applyFont="1" applyFill="1" applyBorder="1" applyAlignment="1">
      <alignment horizontal="left" vertical="distributed" wrapText="1"/>
    </xf>
    <xf numFmtId="0" fontId="19" fillId="11" borderId="11" xfId="0" applyFont="1" applyFill="1" applyBorder="1" applyAlignment="1">
      <alignment horizontal="left" vertical="center" wrapText="1"/>
    </xf>
    <xf numFmtId="0" fontId="19" fillId="11" borderId="3" xfId="0" applyFont="1" applyFill="1" applyBorder="1" applyAlignment="1">
      <alignment horizontal="left" vertical="center"/>
    </xf>
    <xf numFmtId="0" fontId="19" fillId="11" borderId="32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40" fillId="7" borderId="37" xfId="0" applyNumberFormat="1" applyFont="1" applyFill="1" applyBorder="1" applyAlignment="1">
      <alignment horizontal="center" vertical="center" wrapText="1"/>
    </xf>
    <xf numFmtId="0" fontId="40" fillId="7" borderId="6" xfId="0" applyNumberFormat="1" applyFont="1" applyFill="1" applyBorder="1" applyAlignment="1">
      <alignment horizontal="center" vertical="center" wrapText="1"/>
    </xf>
    <xf numFmtId="0" fontId="40" fillId="7" borderId="44" xfId="0" applyNumberFormat="1" applyFont="1" applyFill="1" applyBorder="1" applyAlignment="1">
      <alignment horizontal="center" vertical="center" wrapText="1"/>
    </xf>
    <xf numFmtId="0" fontId="40" fillId="7" borderId="5" xfId="0" applyNumberFormat="1" applyFont="1" applyFill="1" applyBorder="1" applyAlignment="1">
      <alignment horizontal="center" vertical="center" wrapText="1"/>
    </xf>
    <xf numFmtId="0" fontId="40" fillId="7" borderId="0" xfId="0" applyNumberFormat="1" applyFont="1" applyFill="1" applyBorder="1" applyAlignment="1">
      <alignment horizontal="center" vertical="center" wrapText="1"/>
    </xf>
    <xf numFmtId="0" fontId="40" fillId="7" borderId="45" xfId="0" applyNumberFormat="1" applyFont="1" applyFill="1" applyBorder="1" applyAlignment="1">
      <alignment horizontal="center" vertical="center" wrapText="1"/>
    </xf>
    <xf numFmtId="0" fontId="40" fillId="7" borderId="39" xfId="0" applyNumberFormat="1" applyFont="1" applyFill="1" applyBorder="1" applyAlignment="1">
      <alignment horizontal="center" vertical="center" wrapText="1"/>
    </xf>
    <xf numFmtId="0" fontId="40" fillId="7" borderId="1" xfId="0" applyNumberFormat="1" applyFont="1" applyFill="1" applyBorder="1" applyAlignment="1">
      <alignment horizontal="center" vertical="center" wrapText="1"/>
    </xf>
    <xf numFmtId="0" fontId="40" fillId="7" borderId="4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25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left"/>
    </xf>
    <xf numFmtId="0" fontId="16" fillId="0" borderId="25" xfId="0" applyNumberFormat="1" applyFont="1" applyFill="1" applyBorder="1" applyAlignment="1">
      <alignment horizontal="left"/>
    </xf>
    <xf numFmtId="0" fontId="16" fillId="11" borderId="28" xfId="0" applyNumberFormat="1" applyFont="1" applyFill="1" applyBorder="1" applyAlignment="1">
      <alignment horizontal="left" vertical="center" wrapText="1"/>
    </xf>
    <xf numFmtId="0" fontId="16" fillId="11" borderId="27" xfId="0" applyNumberFormat="1" applyFont="1" applyFill="1" applyBorder="1" applyAlignment="1">
      <alignment horizontal="left" vertical="center" wrapText="1"/>
    </xf>
    <xf numFmtId="0" fontId="16" fillId="11" borderId="3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4" borderId="33" xfId="0" applyNumberFormat="1" applyFont="1" applyFill="1" applyBorder="1" applyAlignment="1">
      <alignment horizontal="center"/>
    </xf>
    <xf numFmtId="0" fontId="1" fillId="4" borderId="34" xfId="0" applyNumberFormat="1" applyFont="1" applyFill="1" applyBorder="1" applyAlignment="1">
      <alignment horizontal="center"/>
    </xf>
    <xf numFmtId="0" fontId="1" fillId="4" borderId="35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" fillId="5" borderId="33" xfId="0" applyNumberFormat="1" applyFont="1" applyFill="1" applyBorder="1" applyAlignment="1">
      <alignment horizontal="center"/>
    </xf>
    <xf numFmtId="0" fontId="1" fillId="5" borderId="34" xfId="0" applyNumberFormat="1" applyFont="1" applyFill="1" applyBorder="1" applyAlignment="1">
      <alignment horizontal="center"/>
    </xf>
    <xf numFmtId="0" fontId="1" fillId="5" borderId="3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distributed"/>
    </xf>
    <xf numFmtId="0" fontId="1" fillId="0" borderId="50" xfId="0" applyNumberFormat="1" applyFont="1" applyFill="1" applyBorder="1" applyAlignment="1">
      <alignment horizontal="center" vertical="distributed"/>
    </xf>
    <xf numFmtId="0" fontId="1" fillId="0" borderId="51" xfId="0" applyNumberFormat="1" applyFont="1" applyFill="1" applyBorder="1" applyAlignment="1">
      <alignment horizontal="center" vertical="distributed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distributed"/>
    </xf>
    <xf numFmtId="0" fontId="1" fillId="3" borderId="7" xfId="0" applyNumberFormat="1" applyFont="1" applyFill="1" applyBorder="1" applyAlignment="1">
      <alignment horizontal="center" vertical="distributed"/>
    </xf>
    <xf numFmtId="0" fontId="1" fillId="3" borderId="25" xfId="0" applyNumberFormat="1" applyFont="1" applyFill="1" applyBorder="1" applyAlignment="1">
      <alignment horizontal="center" vertical="distributed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distributed" wrapText="1"/>
    </xf>
    <xf numFmtId="0" fontId="1" fillId="6" borderId="13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8" xfId="0" applyNumberFormat="1" applyFont="1" applyFill="1" applyBorder="1" applyAlignment="1">
      <alignment horizontal="center" vertical="distributed" wrapText="1"/>
    </xf>
    <xf numFmtId="0" fontId="1" fillId="3" borderId="3" xfId="0" applyNumberFormat="1" applyFont="1" applyFill="1" applyBorder="1" applyAlignment="1">
      <alignment horizontal="center" vertical="distributed" wrapText="1"/>
    </xf>
    <xf numFmtId="0" fontId="38" fillId="0" borderId="0" xfId="0" applyNumberFormat="1" applyFont="1" applyFill="1" applyAlignment="1">
      <alignment horizontal="center" vertical="distributed"/>
    </xf>
    <xf numFmtId="0" fontId="43" fillId="0" borderId="12" xfId="0" applyFont="1" applyFill="1" applyBorder="1" applyAlignment="1">
      <alignment horizontal="center" vertical="justify"/>
    </xf>
    <xf numFmtId="0" fontId="43" fillId="0" borderId="25" xfId="0" applyFont="1" applyFill="1" applyBorder="1" applyAlignment="1">
      <alignment horizontal="center" vertical="justify"/>
    </xf>
    <xf numFmtId="0" fontId="44" fillId="12" borderId="41" xfId="0" applyFont="1" applyFill="1" applyBorder="1" applyAlignment="1">
      <alignment horizontal="center" vertical="distributed"/>
    </xf>
    <xf numFmtId="0" fontId="44" fillId="12" borderId="24" xfId="0" applyFont="1" applyFill="1" applyBorder="1" applyAlignment="1">
      <alignment horizontal="center" vertical="distributed"/>
    </xf>
    <xf numFmtId="0" fontId="44" fillId="12" borderId="42" xfId="0" applyFont="1" applyFill="1" applyBorder="1" applyAlignment="1">
      <alignment horizontal="center" vertical="distributed"/>
    </xf>
    <xf numFmtId="0" fontId="44" fillId="12" borderId="52" xfId="0" applyFont="1" applyFill="1" applyBorder="1" applyAlignment="1">
      <alignment horizontal="center" vertical="distributed"/>
    </xf>
    <xf numFmtId="0" fontId="44" fillId="12" borderId="47" xfId="0" applyFont="1" applyFill="1" applyBorder="1" applyAlignment="1">
      <alignment horizontal="center" vertical="distributed"/>
    </xf>
    <xf numFmtId="0" fontId="44" fillId="12" borderId="48" xfId="0" applyFont="1" applyFill="1" applyBorder="1" applyAlignment="1">
      <alignment horizontal="center" vertical="distributed"/>
    </xf>
    <xf numFmtId="0" fontId="46" fillId="0" borderId="3" xfId="0" applyNumberFormat="1" applyFont="1" applyFill="1" applyBorder="1" applyAlignment="1" applyProtection="1">
      <alignment horizontal="center" vertical="distributed"/>
      <protection locked="0"/>
    </xf>
    <xf numFmtId="0" fontId="45" fillId="0" borderId="12" xfId="0" applyNumberFormat="1" applyFont="1" applyFill="1" applyBorder="1" applyAlignment="1" applyProtection="1">
      <alignment horizontal="center" vertical="distributed"/>
      <protection locked="0"/>
    </xf>
    <xf numFmtId="0" fontId="45" fillId="0" borderId="7" xfId="0" applyNumberFormat="1" applyFont="1" applyFill="1" applyBorder="1" applyAlignment="1" applyProtection="1">
      <alignment horizontal="center" vertical="distributed"/>
      <protection locked="0"/>
    </xf>
    <xf numFmtId="0" fontId="45" fillId="0" borderId="25" xfId="0" applyNumberFormat="1" applyFont="1" applyFill="1" applyBorder="1" applyAlignment="1" applyProtection="1">
      <alignment horizontal="center" vertical="distributed"/>
      <protection locked="0"/>
    </xf>
    <xf numFmtId="0" fontId="39" fillId="7" borderId="61" xfId="0" applyNumberFormat="1" applyFont="1" applyFill="1" applyBorder="1" applyAlignment="1">
      <alignment horizontal="center" vertical="center" wrapText="1"/>
    </xf>
    <xf numFmtId="0" fontId="39" fillId="7" borderId="12" xfId="0" applyNumberFormat="1" applyFont="1" applyFill="1" applyBorder="1" applyAlignment="1">
      <alignment horizontal="center" vertical="center" wrapText="1"/>
    </xf>
    <xf numFmtId="0" fontId="39" fillId="8" borderId="29" xfId="0" applyNumberFormat="1" applyFont="1" applyFill="1" applyBorder="1" applyAlignment="1">
      <alignment horizontal="center" vertical="center" wrapText="1"/>
    </xf>
    <xf numFmtId="0" fontId="39" fillId="8" borderId="31" xfId="0" applyNumberFormat="1" applyFont="1" applyFill="1" applyBorder="1" applyAlignment="1">
      <alignment horizontal="center" vertical="center" wrapText="1"/>
    </xf>
    <xf numFmtId="0" fontId="39" fillId="8" borderId="11" xfId="0" applyNumberFormat="1" applyFont="1" applyFill="1" applyBorder="1" applyAlignment="1">
      <alignment horizontal="center" vertical="center" wrapText="1"/>
    </xf>
    <xf numFmtId="0" fontId="39" fillId="8" borderId="32" xfId="0" applyNumberFormat="1" applyFont="1" applyFill="1" applyBorder="1" applyAlignment="1">
      <alignment horizontal="center" vertical="center" wrapText="1"/>
    </xf>
    <xf numFmtId="0" fontId="39" fillId="10" borderId="67" xfId="0" applyNumberFormat="1" applyFont="1" applyFill="1" applyBorder="1" applyAlignment="1">
      <alignment horizontal="center" vertical="center" wrapText="1"/>
    </xf>
    <xf numFmtId="0" fontId="39" fillId="10" borderId="31" xfId="0" applyNumberFormat="1" applyFont="1" applyFill="1" applyBorder="1" applyAlignment="1">
      <alignment horizontal="center" vertical="center" wrapText="1"/>
    </xf>
    <xf numFmtId="0" fontId="39" fillId="10" borderId="25" xfId="0" applyNumberFormat="1" applyFont="1" applyFill="1" applyBorder="1" applyAlignment="1">
      <alignment horizontal="center" vertical="center" wrapText="1"/>
    </xf>
    <xf numFmtId="0" fontId="39" fillId="10" borderId="32" xfId="0" applyNumberFormat="1" applyFont="1" applyFill="1" applyBorder="1" applyAlignment="1">
      <alignment horizontal="center" vertical="center" wrapText="1"/>
    </xf>
    <xf numFmtId="16" fontId="46" fillId="0" borderId="12" xfId="0" applyNumberFormat="1" applyFont="1" applyFill="1" applyBorder="1" applyAlignment="1" applyProtection="1">
      <alignment horizontal="center" vertical="distributed"/>
      <protection locked="0"/>
    </xf>
    <xf numFmtId="0" fontId="46" fillId="0" borderId="7" xfId="0" applyNumberFormat="1" applyFont="1" applyFill="1" applyBorder="1" applyAlignment="1" applyProtection="1">
      <alignment horizontal="center" vertical="distributed"/>
      <protection locked="0"/>
    </xf>
    <xf numFmtId="0" fontId="46" fillId="0" borderId="25" xfId="0" applyNumberFormat="1" applyFont="1" applyFill="1" applyBorder="1" applyAlignment="1" applyProtection="1">
      <alignment horizontal="center" vertical="distributed"/>
      <protection locked="0"/>
    </xf>
    <xf numFmtId="0" fontId="45" fillId="13" borderId="12" xfId="0" applyNumberFormat="1" applyFont="1" applyFill="1" applyBorder="1" applyAlignment="1">
      <alignment horizontal="left" vertical="distributed"/>
    </xf>
    <xf numFmtId="0" fontId="45" fillId="13" borderId="7" xfId="0" applyNumberFormat="1" applyFont="1" applyFill="1" applyBorder="1" applyAlignment="1">
      <alignment horizontal="left" vertical="distributed"/>
    </xf>
    <xf numFmtId="0" fontId="45" fillId="13" borderId="25" xfId="0" applyNumberFormat="1" applyFont="1" applyFill="1" applyBorder="1" applyAlignment="1">
      <alignment horizontal="left" vertical="distributed"/>
    </xf>
    <xf numFmtId="0" fontId="45" fillId="14" borderId="12" xfId="0" applyNumberFormat="1" applyFont="1" applyFill="1" applyBorder="1" applyAlignment="1">
      <alignment horizontal="center" vertical="distributed"/>
    </xf>
    <xf numFmtId="0" fontId="45" fillId="14" borderId="25" xfId="0" applyNumberFormat="1" applyFont="1" applyFill="1" applyBorder="1" applyAlignment="1">
      <alignment horizontal="center" vertical="distributed"/>
    </xf>
    <xf numFmtId="0" fontId="37" fillId="11" borderId="11" xfId="0" applyFont="1" applyFill="1" applyBorder="1" applyAlignment="1">
      <alignment horizontal="center" vertical="center" wrapText="1"/>
    </xf>
    <xf numFmtId="0" fontId="37" fillId="11" borderId="3" xfId="0" applyFont="1" applyFill="1" applyBorder="1" applyAlignment="1">
      <alignment horizontal="center" vertical="center" wrapText="1"/>
    </xf>
    <xf numFmtId="0" fontId="37" fillId="11" borderId="32" xfId="0" applyFont="1" applyFill="1" applyBorder="1" applyAlignment="1">
      <alignment horizontal="center" vertical="center" wrapText="1"/>
    </xf>
    <xf numFmtId="0" fontId="45" fillId="15" borderId="12" xfId="0" applyNumberFormat="1" applyFont="1" applyFill="1" applyBorder="1" applyAlignment="1">
      <alignment horizontal="left" vertical="distributed"/>
    </xf>
    <xf numFmtId="0" fontId="45" fillId="15" borderId="7" xfId="0" applyNumberFormat="1" applyFont="1" applyFill="1" applyBorder="1" applyAlignment="1">
      <alignment horizontal="left" vertical="distributed"/>
    </xf>
    <xf numFmtId="0" fontId="45" fillId="15" borderId="25" xfId="0" applyNumberFormat="1" applyFont="1" applyFill="1" applyBorder="1" applyAlignment="1">
      <alignment horizontal="left" vertical="distributed"/>
    </xf>
    <xf numFmtId="0" fontId="45" fillId="16" borderId="12" xfId="0" applyNumberFormat="1" applyFont="1" applyFill="1" applyBorder="1" applyAlignment="1">
      <alignment horizontal="left" vertical="distributed"/>
    </xf>
    <xf numFmtId="0" fontId="45" fillId="16" borderId="7" xfId="0" applyNumberFormat="1" applyFont="1" applyFill="1" applyBorder="1" applyAlignment="1">
      <alignment horizontal="left" vertical="distributed"/>
    </xf>
    <xf numFmtId="0" fontId="45" fillId="16" borderId="25" xfId="0" applyNumberFormat="1" applyFont="1" applyFill="1" applyBorder="1" applyAlignment="1">
      <alignment horizontal="left" vertical="distributed"/>
    </xf>
    <xf numFmtId="0" fontId="38" fillId="0" borderId="10" xfId="0" applyNumberFormat="1" applyFont="1" applyFill="1" applyBorder="1" applyAlignment="1">
      <alignment horizontal="center" vertical="distributed"/>
    </xf>
    <xf numFmtId="0" fontId="38" fillId="0" borderId="50" xfId="0" applyNumberFormat="1" applyFont="1" applyFill="1" applyBorder="1" applyAlignment="1">
      <alignment horizontal="center" vertical="distributed"/>
    </xf>
    <xf numFmtId="0" fontId="38" fillId="0" borderId="51" xfId="0" applyNumberFormat="1" applyFont="1" applyFill="1" applyBorder="1" applyAlignment="1">
      <alignment horizontal="center" vertical="distributed"/>
    </xf>
    <xf numFmtId="0" fontId="38" fillId="0" borderId="41" xfId="0" applyNumberFormat="1" applyFont="1" applyFill="1" applyBorder="1" applyAlignment="1">
      <alignment horizontal="center" vertical="distributed"/>
    </xf>
    <xf numFmtId="0" fontId="38" fillId="0" borderId="24" xfId="0" applyNumberFormat="1" applyFont="1" applyFill="1" applyBorder="1" applyAlignment="1">
      <alignment horizontal="center" vertical="distributed"/>
    </xf>
    <xf numFmtId="0" fontId="37" fillId="11" borderId="29" xfId="0" applyFont="1" applyFill="1" applyBorder="1" applyAlignment="1">
      <alignment horizontal="center" vertical="center" wrapText="1"/>
    </xf>
    <xf numFmtId="0" fontId="37" fillId="11" borderId="30" xfId="0" applyFont="1" applyFill="1" applyBorder="1" applyAlignment="1">
      <alignment horizontal="center" vertical="center" wrapText="1"/>
    </xf>
    <xf numFmtId="0" fontId="37" fillId="11" borderId="31" xfId="0" applyFont="1" applyFill="1" applyBorder="1" applyAlignment="1">
      <alignment horizontal="center" vertical="center" wrapText="1"/>
    </xf>
    <xf numFmtId="0" fontId="37" fillId="11" borderId="22" xfId="0" applyNumberFormat="1" applyFont="1" applyFill="1" applyBorder="1" applyAlignment="1">
      <alignment horizontal="center" vertical="center" wrapText="1"/>
    </xf>
    <xf numFmtId="0" fontId="37" fillId="11" borderId="7" xfId="0" applyNumberFormat="1" applyFont="1" applyFill="1" applyBorder="1" applyAlignment="1">
      <alignment horizontal="center" vertical="center" wrapText="1"/>
    </xf>
    <xf numFmtId="0" fontId="37" fillId="11" borderId="28" xfId="0" applyFont="1" applyFill="1" applyBorder="1" applyAlignment="1">
      <alignment horizontal="center" vertical="center" wrapText="1"/>
    </xf>
    <xf numFmtId="0" fontId="37" fillId="11" borderId="27" xfId="0" applyFont="1" applyFill="1" applyBorder="1" applyAlignment="1">
      <alignment horizontal="center" vertical="center" wrapText="1"/>
    </xf>
    <xf numFmtId="0" fontId="37" fillId="11" borderId="36" xfId="0" applyFont="1" applyFill="1" applyBorder="1" applyAlignment="1">
      <alignment horizontal="center" vertical="center" wrapText="1"/>
    </xf>
    <xf numFmtId="0" fontId="37" fillId="11" borderId="0" xfId="0" applyNumberFormat="1" applyFont="1" applyFill="1" applyBorder="1" applyAlignment="1">
      <alignment horizontal="center" vertical="center" wrapText="1"/>
    </xf>
    <xf numFmtId="0" fontId="38" fillId="0" borderId="33" xfId="0" applyNumberFormat="1" applyFont="1" applyFill="1" applyBorder="1" applyAlignment="1">
      <alignment horizontal="center" vertical="distributed"/>
    </xf>
    <xf numFmtId="0" fontId="38" fillId="0" borderId="34" xfId="0" applyNumberFormat="1" applyFont="1" applyFill="1" applyBorder="1" applyAlignment="1">
      <alignment horizontal="center" vertical="distributed"/>
    </xf>
    <xf numFmtId="0" fontId="38" fillId="0" borderId="35" xfId="0" applyNumberFormat="1" applyFont="1" applyFill="1" applyBorder="1" applyAlignment="1">
      <alignment horizontal="center" vertical="distributed"/>
    </xf>
    <xf numFmtId="0" fontId="38" fillId="0" borderId="29" xfId="0" applyNumberFormat="1" applyFont="1" applyFill="1" applyBorder="1" applyAlignment="1">
      <alignment horizontal="center" vertical="distributed"/>
    </xf>
    <xf numFmtId="0" fontId="38" fillId="0" borderId="30" xfId="0" applyNumberFormat="1" applyFont="1" applyFill="1" applyBorder="1" applyAlignment="1">
      <alignment horizontal="center" vertical="distributed"/>
    </xf>
    <xf numFmtId="0" fontId="38" fillId="0" borderId="61" xfId="0" applyNumberFormat="1" applyFont="1" applyFill="1" applyBorder="1" applyAlignment="1">
      <alignment horizontal="center" vertical="distributed"/>
    </xf>
    <xf numFmtId="0" fontId="37" fillId="11" borderId="11" xfId="0" applyNumberFormat="1" applyFont="1" applyFill="1" applyBorder="1" applyAlignment="1">
      <alignment horizontal="center" vertical="center" wrapText="1"/>
    </xf>
    <xf numFmtId="0" fontId="37" fillId="11" borderId="3" xfId="0" applyNumberFormat="1" applyFont="1" applyFill="1" applyBorder="1" applyAlignment="1">
      <alignment horizontal="center" vertical="center" wrapText="1"/>
    </xf>
    <xf numFmtId="0" fontId="37" fillId="11" borderId="12" xfId="0" applyNumberFormat="1" applyFont="1" applyFill="1" applyBorder="1" applyAlignment="1">
      <alignment horizontal="center" vertical="center" wrapText="1"/>
    </xf>
    <xf numFmtId="0" fontId="37" fillId="11" borderId="28" xfId="0" applyNumberFormat="1" applyFont="1" applyFill="1" applyBorder="1" applyAlignment="1">
      <alignment horizontal="center" vertical="center" wrapText="1"/>
    </xf>
    <xf numFmtId="0" fontId="37" fillId="11" borderId="27" xfId="0" applyNumberFormat="1" applyFont="1" applyFill="1" applyBorder="1" applyAlignment="1">
      <alignment horizontal="center" vertical="center" wrapText="1"/>
    </xf>
    <xf numFmtId="0" fontId="37" fillId="11" borderId="62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distributed"/>
    </xf>
    <xf numFmtId="0" fontId="54" fillId="0" borderId="50" xfId="0" applyNumberFormat="1" applyFont="1" applyFill="1" applyBorder="1" applyAlignment="1">
      <alignment horizontal="center" vertical="distributed"/>
    </xf>
    <xf numFmtId="0" fontId="54" fillId="0" borderId="51" xfId="0" applyNumberFormat="1" applyFont="1" applyFill="1" applyBorder="1" applyAlignment="1">
      <alignment horizontal="center" vertical="distributed"/>
    </xf>
    <xf numFmtId="0" fontId="57" fillId="0" borderId="33" xfId="0" applyNumberFormat="1" applyFont="1" applyFill="1" applyBorder="1" applyAlignment="1">
      <alignment horizontal="center" vertical="center" wrapText="1"/>
    </xf>
    <xf numFmtId="0" fontId="57" fillId="0" borderId="64" xfId="0" applyNumberFormat="1" applyFont="1" applyFill="1" applyBorder="1" applyAlignment="1">
      <alignment horizontal="center" vertical="center" wrapText="1"/>
    </xf>
    <xf numFmtId="0" fontId="57" fillId="0" borderId="35" xfId="0" applyNumberFormat="1" applyFont="1" applyFill="1" applyBorder="1" applyAlignment="1">
      <alignment horizontal="center" vertical="center" wrapText="1"/>
    </xf>
    <xf numFmtId="0" fontId="57" fillId="0" borderId="65" xfId="0" applyNumberFormat="1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/>
    </xf>
    <xf numFmtId="0" fontId="60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distributed" wrapText="1"/>
    </xf>
    <xf numFmtId="0" fontId="57" fillId="0" borderId="34" xfId="0" applyNumberFormat="1" applyFont="1" applyFill="1" applyBorder="1" applyAlignment="1">
      <alignment horizontal="center" vertical="center" wrapText="1"/>
    </xf>
    <xf numFmtId="0" fontId="57" fillId="0" borderId="4" xfId="0" applyNumberFormat="1" applyFont="1" applyFill="1" applyBorder="1" applyAlignment="1">
      <alignment horizontal="center" vertical="center" wrapText="1"/>
    </xf>
    <xf numFmtId="0" fontId="33" fillId="11" borderId="0" xfId="0" applyFont="1" applyFill="1" applyBorder="1" applyAlignment="1" applyProtection="1">
      <alignment horizontal="left"/>
    </xf>
    <xf numFmtId="0" fontId="22" fillId="11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35" fillId="0" borderId="0" xfId="0" applyFont="1" applyFill="1" applyBorder="1" applyAlignment="1" applyProtection="1">
      <alignment vertical="distributed"/>
    </xf>
  </cellXfs>
  <cellStyles count="3">
    <cellStyle name="Hipervínculo" xfId="1" builtinId="8"/>
    <cellStyle name="Normal" xfId="0" builtinId="0"/>
    <cellStyle name="Porcentaje" xfId="2" builtinId="5"/>
  </cellStyles>
  <dxfs count="173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INDICADORES
Prueba Inicial Historia 3º básico A, 2015</a:t>
            </a:r>
          </a:p>
        </c:rich>
      </c:tx>
      <c:layout>
        <c:manualLayout>
          <c:xMode val="edge"/>
          <c:yMode val="edge"/>
          <c:x val="0.37201741206545202"/>
          <c:y val="4.0896711722361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8632783123155711"/>
          <c:w val="0.78003797081751425"/>
          <c:h val="0.63976117310689085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A'!$E$105:$BB$105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32288"/>
        <c:axId val="128798080"/>
      </c:barChart>
      <c:catAx>
        <c:axId val="1443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200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9561376416356175"/>
              <c:y val="0.90887466483079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79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980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54031269957E-2"/>
              <c:y val="0.44124809902117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33228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15448962075326"/>
          <c:y val="0.49031912308007308"/>
          <c:w val="0.11403115738076486"/>
          <c:h val="5.79708408932104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Historia 3º básico B, año 2015</a:t>
            </a:r>
            <a:endParaRPr lang="es-CL"/>
          </a:p>
        </c:rich>
      </c:tx>
      <c:layout>
        <c:manualLayout>
          <c:xMode val="edge"/>
          <c:yMode val="edge"/>
          <c:x val="0.25899242850582416"/>
          <c:y val="2.8343629522374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49148625207976"/>
          <c:y val="0.17071029800531737"/>
          <c:w val="0.86524904040174166"/>
          <c:h val="0.721299263106073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'3º básico B'!$BQ$81:$BS$81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B'!$BQ$82:$BS$82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'3º básico B'!$BQ$81:$BS$81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B'!$BQ$83:$BS$83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'3º básico B'!$BQ$81:$BS$81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B'!$BQ$84:$BS$84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B'!$BQ$81:$BS$81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B'!$BQ$86:$BS$86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5233152"/>
        <c:axId val="166931264"/>
      </c:barChart>
      <c:catAx>
        <c:axId val="16523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931264"/>
        <c:crosses val="autoZero"/>
        <c:auto val="1"/>
        <c:lblAlgn val="ctr"/>
        <c:lblOffset val="100"/>
        <c:noMultiLvlLbl val="0"/>
      </c:catAx>
      <c:valAx>
        <c:axId val="166931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2331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Historia, 3º básico B, 2015</a:t>
            </a:r>
            <a:endParaRPr lang="es-CL" sz="1200"/>
          </a:p>
        </c:rich>
      </c:tx>
      <c:layout>
        <c:manualLayout>
          <c:xMode val="edge"/>
          <c:yMode val="edge"/>
          <c:x val="0.36859715846640295"/>
          <c:y val="2.9943434731693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78761875394041E-2"/>
          <c:y val="0.19625817740524373"/>
          <c:w val="0.83525143329647389"/>
          <c:h val="0.67110614399006574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B'!$CL$78:$CL$80</c:f>
              <c:strCache>
                <c:ptCount val="3"/>
                <c:pt idx="0">
                  <c:v>1.- Historia</c:v>
                </c:pt>
                <c:pt idx="1">
                  <c:v>2.- Geografía</c:v>
                </c:pt>
                <c:pt idx="2">
                  <c:v>3.- Formación Ciudadana</c:v>
                </c:pt>
              </c:strCache>
            </c:strRef>
          </c:cat>
          <c:val>
            <c:numRef>
              <c:f>'3º básico B'!$E$107:$I$107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34176"/>
        <c:axId val="166933568"/>
      </c:barChart>
      <c:catAx>
        <c:axId val="1652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933568"/>
        <c:crosses val="autoZero"/>
        <c:auto val="1"/>
        <c:lblAlgn val="ctr"/>
        <c:lblOffset val="100"/>
        <c:noMultiLvlLbl val="0"/>
      </c:catAx>
      <c:valAx>
        <c:axId val="1669335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3218928621873264E-2"/>
              <c:y val="0.4759135643087831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23417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3331302332240562"/>
          <c:y val="0.50436975300027576"/>
          <c:w val="5.3790231978960643E-2"/>
          <c:h val="5.2057029513639518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 básico B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"Historia"</a:t>
            </a:r>
            <a:endParaRPr lang="es-CL" sz="13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B'!$BF$43:$BI$46</c:f>
              <c:strCache>
                <c:ptCount val="4"/>
                <c:pt idx="0">
                  <c:v>Bajo (B)          [0 - 25%]</c:v>
                </c:pt>
                <c:pt idx="1">
                  <c:v>Medio Bajo (MB)  [26 - 50%]</c:v>
                </c:pt>
                <c:pt idx="2">
                  <c:v>Medio Alto (MA)    [51- 75%]</c:v>
                </c:pt>
                <c:pt idx="3">
                  <c:v>Alto (A)           [76- 100%]</c:v>
                </c:pt>
              </c:strCache>
            </c:strRef>
          </c:cat>
          <c:val>
            <c:numRef>
              <c:f>'3º básico B'!$BJ$43:$BJ$46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6144992745473"/>
          <c:y val="0.36583216287153297"/>
          <c:w val="0.39184971443786926"/>
          <c:h val="0.561679790026246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 básico B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"Geografía"</a:t>
            </a:r>
            <a:endParaRPr lang="es-CL" sz="13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B'!$BI$43:$BI$46</c:f>
              <c:strCache>
                <c:ptCount val="4"/>
                <c:pt idx="0">
                  <c:v>Bajo (B)          [0 - 25%]</c:v>
                </c:pt>
                <c:pt idx="1">
                  <c:v>Medio Bajo (MB)  [26 - 50%]</c:v>
                </c:pt>
                <c:pt idx="2">
                  <c:v>Medio Alto (MA)    [51- 75%]</c:v>
                </c:pt>
                <c:pt idx="3">
                  <c:v>Alto (A)           [76- 100%]</c:v>
                </c:pt>
              </c:strCache>
            </c:strRef>
          </c:cat>
          <c:val>
            <c:numRef>
              <c:f>'3º básico B'!$BL$43:$BL$46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6144992745473"/>
          <c:y val="0.36583216287153297"/>
          <c:w val="0.39184971443786926"/>
          <c:h val="0.56167979002624668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 básico B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"Formación Ciudadana"</a:t>
            </a:r>
            <a:endParaRPr lang="es-CL" sz="13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B'!$BI$43:$BI$46</c:f>
              <c:strCache>
                <c:ptCount val="4"/>
                <c:pt idx="0">
                  <c:v>Bajo (B)          [0 - 25%]</c:v>
                </c:pt>
                <c:pt idx="1">
                  <c:v>Medio Bajo (MB)  [26 - 50%]</c:v>
                </c:pt>
                <c:pt idx="2">
                  <c:v>Medio Alto (MA)    [51- 75%]</c:v>
                </c:pt>
                <c:pt idx="3">
                  <c:v>Alto (A)           [76- 100%]</c:v>
                </c:pt>
              </c:strCache>
            </c:strRef>
          </c:cat>
          <c:val>
            <c:numRef>
              <c:f>'3º básico B'!$BN$43:$BN$46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6144992745473"/>
          <c:y val="0.36583216287153297"/>
          <c:w val="0.39184971443786926"/>
          <c:h val="0.56167979002624668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INDICADORES
Prueba Inicial Historia 3º básico C, 2015</a:t>
            </a:r>
          </a:p>
        </c:rich>
      </c:tx>
      <c:layout>
        <c:manualLayout>
          <c:xMode val="edge"/>
          <c:yMode val="edge"/>
          <c:x val="0.37201741206545202"/>
          <c:y val="4.0896711722361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8632783123155711"/>
          <c:w val="0.78003797081751425"/>
          <c:h val="0.63976117310689085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C'!$E$105:$BB$105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72480"/>
        <c:axId val="193899328"/>
      </c:barChart>
      <c:catAx>
        <c:axId val="19477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200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9561376416356175"/>
              <c:y val="0.90887466483079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89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8993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54031269957E-2"/>
              <c:y val="0.44124809902117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77248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15448962075326"/>
          <c:y val="0.49031912308007308"/>
          <c:w val="0.11403115738076486"/>
          <c:h val="5.79708408932104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PREGUNTAS
Prueba Inicial Historia 3º básico C, 2015</a:t>
            </a:r>
          </a:p>
        </c:rich>
      </c:tx>
      <c:layout>
        <c:manualLayout>
          <c:xMode val="edge"/>
          <c:yMode val="edge"/>
          <c:x val="0.37506746572451799"/>
          <c:y val="3.3998399802042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7855441001076991"/>
          <c:w val="0.79874595151441352"/>
          <c:h val="0.67340723828949745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C'!$E$103:$BB$103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62112"/>
        <c:axId val="193901056"/>
      </c:barChart>
      <c:catAx>
        <c:axId val="19516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2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147072716595208"/>
              <c:y val="0.9250198691128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90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9010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507330484089869E-2"/>
              <c:y val="0.441248129887955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16211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42146870906081"/>
          <c:y val="0.50428136740177265"/>
          <c:w val="0.10000018332981953"/>
          <c:h val="5.79708397694307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Historia 3º básico C, año 2015</a:t>
            </a:r>
            <a:endParaRPr lang="es-CL"/>
          </a:p>
        </c:rich>
      </c:tx>
      <c:layout>
        <c:manualLayout>
          <c:xMode val="edge"/>
          <c:yMode val="edge"/>
          <c:x val="0.25899242850582416"/>
          <c:y val="2.8343629522374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49148625207976"/>
          <c:y val="0.17071029800531737"/>
          <c:w val="0.86524904040174166"/>
          <c:h val="0.721299263106073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'3º básico C'!$BQ$81:$BS$81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C'!$BQ$82:$BS$82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'3º básico C'!$BQ$81:$BS$81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C'!$BQ$83:$BS$83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'3º básico C'!$BQ$81:$BS$81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C'!$BQ$84:$BS$84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C'!$BQ$81:$BS$81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C'!$BQ$86:$BS$86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5162624"/>
        <c:axId val="193903360"/>
      </c:barChart>
      <c:catAx>
        <c:axId val="19516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903360"/>
        <c:crosses val="autoZero"/>
        <c:auto val="1"/>
        <c:lblAlgn val="ctr"/>
        <c:lblOffset val="100"/>
        <c:noMultiLvlLbl val="0"/>
      </c:catAx>
      <c:valAx>
        <c:axId val="19390336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1626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Historia, 3º básico C, 2015</a:t>
            </a:r>
            <a:endParaRPr lang="es-CL" sz="1200"/>
          </a:p>
        </c:rich>
      </c:tx>
      <c:layout>
        <c:manualLayout>
          <c:xMode val="edge"/>
          <c:yMode val="edge"/>
          <c:x val="0.36859715846640295"/>
          <c:y val="2.9943434731693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78761875394041E-2"/>
          <c:y val="0.19625817740524373"/>
          <c:w val="0.83525143329647389"/>
          <c:h val="0.67110614399006574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C'!$CL$78:$CL$80</c:f>
              <c:strCache>
                <c:ptCount val="3"/>
                <c:pt idx="0">
                  <c:v>1.- Historia</c:v>
                </c:pt>
                <c:pt idx="1">
                  <c:v>2.- Geografía</c:v>
                </c:pt>
                <c:pt idx="2">
                  <c:v>3.- Formación Ciudadana</c:v>
                </c:pt>
              </c:strCache>
            </c:strRef>
          </c:cat>
          <c:val>
            <c:numRef>
              <c:f>'3º básico C'!$E$107:$I$107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63648"/>
        <c:axId val="194954368"/>
      </c:barChart>
      <c:catAx>
        <c:axId val="1951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954368"/>
        <c:crosses val="autoZero"/>
        <c:auto val="1"/>
        <c:lblAlgn val="ctr"/>
        <c:lblOffset val="100"/>
        <c:noMultiLvlLbl val="0"/>
      </c:catAx>
      <c:valAx>
        <c:axId val="1949543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3218928621873264E-2"/>
              <c:y val="0.4759135643087831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16364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3331302332240562"/>
          <c:y val="0.50436975300027576"/>
          <c:w val="5.3790231978960643E-2"/>
          <c:h val="5.2057029513639518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 básico C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"Historia"</a:t>
            </a:r>
            <a:endParaRPr lang="es-CL" sz="13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C'!$BF$43:$BI$46</c:f>
              <c:strCache>
                <c:ptCount val="4"/>
                <c:pt idx="0">
                  <c:v>Bajo (B)          [0 - 25%]</c:v>
                </c:pt>
                <c:pt idx="1">
                  <c:v>Medio Bajo (MB)  [26 - 50%]</c:v>
                </c:pt>
                <c:pt idx="2">
                  <c:v>Medio Alto (MA)    [51- 75%]</c:v>
                </c:pt>
                <c:pt idx="3">
                  <c:v>Alto (A)           [76- 100%]</c:v>
                </c:pt>
              </c:strCache>
            </c:strRef>
          </c:cat>
          <c:val>
            <c:numRef>
              <c:f>'3º básico C'!$BJ$43:$BJ$46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6144992745473"/>
          <c:y val="0.36583216287153297"/>
          <c:w val="0.39184971443786926"/>
          <c:h val="0.561679790026246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PREGUNTAS
Prueba Inicial Historia 3º básico A, 2015</a:t>
            </a:r>
          </a:p>
        </c:rich>
      </c:tx>
      <c:layout>
        <c:manualLayout>
          <c:xMode val="edge"/>
          <c:yMode val="edge"/>
          <c:x val="0.37506746572451799"/>
          <c:y val="3.3998399802042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7855441001076991"/>
          <c:w val="0.79874595151441352"/>
          <c:h val="0.67340723828949745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A'!$E$103:$BB$103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32800"/>
        <c:axId val="128799232"/>
      </c:barChart>
      <c:catAx>
        <c:axId val="14433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2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147072716595208"/>
              <c:y val="0.9250198691128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79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992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507330484089869E-2"/>
              <c:y val="0.441248129887955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33280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42146870906081"/>
          <c:y val="0.50428136740177265"/>
          <c:w val="0.10000018332981953"/>
          <c:h val="5.79708397694307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 básico C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"Geografía"</a:t>
            </a:r>
            <a:endParaRPr lang="es-CL" sz="13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C'!$BI$43:$BI$46</c:f>
              <c:strCache>
                <c:ptCount val="4"/>
                <c:pt idx="0">
                  <c:v>Bajo (B)          [0 - 25%]</c:v>
                </c:pt>
                <c:pt idx="1">
                  <c:v>Medio Bajo (MB)  [26 - 50%]</c:v>
                </c:pt>
                <c:pt idx="2">
                  <c:v>Medio Alto (MA)    [51- 75%]</c:v>
                </c:pt>
                <c:pt idx="3">
                  <c:v>Alto (A)           [76- 100%]</c:v>
                </c:pt>
              </c:strCache>
            </c:strRef>
          </c:cat>
          <c:val>
            <c:numRef>
              <c:f>'3º básico C'!$BL$43:$BL$46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6144992745473"/>
          <c:y val="0.36583216287153297"/>
          <c:w val="0.39184971443786926"/>
          <c:h val="0.56167979002624668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 básico C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"Formación Ciudadana"</a:t>
            </a:r>
            <a:endParaRPr lang="es-CL" sz="13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C'!$BI$43:$BI$46</c:f>
              <c:strCache>
                <c:ptCount val="4"/>
                <c:pt idx="0">
                  <c:v>Bajo (B)          [0 - 25%]</c:v>
                </c:pt>
                <c:pt idx="1">
                  <c:v>Medio Bajo (MB)  [26 - 50%]</c:v>
                </c:pt>
                <c:pt idx="2">
                  <c:v>Medio Alto (MA)    [51- 75%]</c:v>
                </c:pt>
                <c:pt idx="3">
                  <c:v>Alto (A)           [76- 100%]</c:v>
                </c:pt>
              </c:strCache>
            </c:strRef>
          </c:cat>
          <c:val>
            <c:numRef>
              <c:f>'3º básico C'!$BN$43:$BN$46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6144992745473"/>
          <c:y val="0.36583216287153297"/>
          <c:w val="0.39184971443786926"/>
          <c:h val="0.56167979002624668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INDICADORES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3ros. básicos, año 2015</a:t>
            </a:r>
            <a:endParaRPr lang="es-CL" sz="1300"/>
          </a:p>
        </c:rich>
      </c:tx>
      <c:layout>
        <c:manualLayout>
          <c:xMode val="edge"/>
          <c:yMode val="edge"/>
          <c:x val="0.2974081045454029"/>
          <c:y val="3.4194580857563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5871083623794864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GLOBAL'!$K$18:$K$42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86528"/>
        <c:axId val="194960704"/>
      </c:barChart>
      <c:catAx>
        <c:axId val="19528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Nº</a:t>
                </a:r>
                <a:r>
                  <a:rPr lang="es-CL" sz="1200" baseline="0"/>
                  <a:t> de Indicadores</a:t>
                </a:r>
                <a:endParaRPr lang="es-CL" sz="12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9607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28652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EJES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3ros. básicos, año 2015</a:t>
            </a:r>
            <a:endParaRPr lang="es-CL" sz="1300"/>
          </a:p>
        </c:rich>
      </c:tx>
      <c:layout>
        <c:manualLayout>
          <c:xMode val="edge"/>
          <c:yMode val="edge"/>
          <c:x val="0.30036742817751971"/>
          <c:y val="2.735042735042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8929036768061209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GLOBAL'!$C$47:$J$49</c:f>
              <c:strCache>
                <c:ptCount val="3"/>
                <c:pt idx="0">
                  <c:v>HISTORIA</c:v>
                </c:pt>
                <c:pt idx="1">
                  <c:v>GEOGRAFÍA</c:v>
                </c:pt>
                <c:pt idx="2">
                  <c:v>FORMACIÓN CIUDADANA</c:v>
                </c:pt>
              </c:strCache>
            </c:strRef>
          </c:cat>
          <c:val>
            <c:numRef>
              <c:f>'INFORME GLOBAL'!$K$47:$K$49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87040"/>
        <c:axId val="195642496"/>
      </c:barChart>
      <c:catAx>
        <c:axId val="19528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6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42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5.3867976737186516E-3"/>
              <c:y val="0.452298001211387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28704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CURSO (% LOGRO )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3ros. básicos, año 2015</a:t>
            </a:r>
            <a:endParaRPr lang="es-CL" sz="1300"/>
          </a:p>
        </c:rich>
      </c:tx>
      <c:layout>
        <c:manualLayout>
          <c:xMode val="edge"/>
          <c:yMode val="edge"/>
          <c:x val="0.30036742817751971"/>
          <c:y val="2.735042735042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8929036768061209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GLOBAL'!$B$54:$B$56</c:f>
              <c:strCache>
                <c:ptCount val="3"/>
                <c:pt idx="0">
                  <c:v>3º Básico A</c:v>
                </c:pt>
                <c:pt idx="1">
                  <c:v>3º Básico B</c:v>
                </c:pt>
                <c:pt idx="2">
                  <c:v>3º Básico C</c:v>
                </c:pt>
              </c:strCache>
            </c:strRef>
          </c:cat>
          <c:val>
            <c:numRef>
              <c:f>'INFORME GLOBAL'!$C$54:$C$56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87552"/>
        <c:axId val="195644224"/>
      </c:barChart>
      <c:catAx>
        <c:axId val="19528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64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442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5.3867976737186516E-3"/>
              <c:y val="0.4522980012113870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28755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Porcentaje de estudiates según nivel de logro</a:t>
            </a:r>
          </a:p>
          <a:p>
            <a:pPr>
              <a:defRPr/>
            </a:pPr>
            <a:r>
              <a:rPr lang="es-CL"/>
              <a:t>Diagnóstico de HISTORIA</a:t>
            </a:r>
            <a:r>
              <a:rPr lang="es-CL" baseline="0"/>
              <a:t> Y GEOGRAFIA</a:t>
            </a:r>
            <a:r>
              <a:rPr lang="es-CL"/>
              <a:t>, 3ros. básicos año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GLOBAL'!$AS$53:$AU$56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'INFORME GLOBAL'!$AS$57:$AU$57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547410930069379"/>
          <c:y val="0.43801221011757091"/>
          <c:w val="0.37185262337257347"/>
          <c:h val="0.26194818250458418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PREGUNTAS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3ros. básicos, año 2015</a:t>
            </a:r>
            <a:endParaRPr lang="es-CL" sz="1300"/>
          </a:p>
        </c:rich>
      </c:tx>
      <c:layout>
        <c:manualLayout>
          <c:xMode val="edge"/>
          <c:yMode val="edge"/>
          <c:x val="0.29740811868306843"/>
          <c:y val="2.0512820512820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5871083623794864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GLOBAL'!$AR$8:$AR$32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64672"/>
        <c:axId val="195647104"/>
      </c:barChart>
      <c:catAx>
        <c:axId val="19516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Nº</a:t>
                </a:r>
                <a:r>
                  <a:rPr lang="es-CL" sz="1200" baseline="0"/>
                  <a:t> de Preguntas</a:t>
                </a:r>
                <a:endParaRPr lang="es-CL" sz="1200"/>
              </a:p>
            </c:rich>
          </c:tx>
          <c:layout>
            <c:manualLayout>
              <c:xMode val="edge"/>
              <c:yMode val="edge"/>
              <c:x val="0.43120341456839983"/>
              <c:y val="0.952204679797461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6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471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16467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3ros. básicos distribuidos según niveles de desempeño en EJE "HISTORIA"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GLOBAL'!$BL$12:$BL$15</c:f>
              <c:strCache>
                <c:ptCount val="4"/>
                <c:pt idx="0">
                  <c:v>Bajo (B)                     [0 - 25%]</c:v>
                </c:pt>
                <c:pt idx="1">
                  <c:v>Medio Bajo (MB)   [26 - 50%]</c:v>
                </c:pt>
                <c:pt idx="2">
                  <c:v>Medio Alto (MA)   [51- 75%]</c:v>
                </c:pt>
                <c:pt idx="3">
                  <c:v>Alto (A)                     [76- 100%]</c:v>
                </c:pt>
              </c:strCache>
            </c:strRef>
          </c:cat>
          <c:val>
            <c:numRef>
              <c:f>'INFORME GLOBAL'!$BM$12:$BM$15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61303615470339989"/>
          <c:y val="0.35103168603928092"/>
          <c:w val="0.37582695434532398"/>
          <c:h val="0.4265968968684957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3ros. básicos distribuidos según niveles de desempeño en EJE "GEOGRAFÍA"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GLOBAL'!$BL$12:$BL$15</c:f>
              <c:strCache>
                <c:ptCount val="4"/>
                <c:pt idx="0">
                  <c:v>Bajo (B)                     [0 - 25%]</c:v>
                </c:pt>
                <c:pt idx="1">
                  <c:v>Medio Bajo (MB)   [26 - 50%]</c:v>
                </c:pt>
                <c:pt idx="2">
                  <c:v>Medio Alto (MA)   [51- 75%]</c:v>
                </c:pt>
                <c:pt idx="3">
                  <c:v>Alto (A)                     [76- 100%]</c:v>
                </c:pt>
              </c:strCache>
            </c:strRef>
          </c:cat>
          <c:val>
            <c:numRef>
              <c:f>'INFORME GLOBAL'!$BO$12:$BO$15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61303615470339989"/>
          <c:y val="0.35103168603928092"/>
          <c:w val="0.37582695434532398"/>
          <c:h val="0.4265968968684957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3ros. básicos distribuidos según niveles de desempeño en EJE "FORMACIÓN CIUDADANA"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GLOBAL'!$BL$12:$BL$15</c:f>
              <c:strCache>
                <c:ptCount val="4"/>
                <c:pt idx="0">
                  <c:v>Bajo (B)                     [0 - 25%]</c:v>
                </c:pt>
                <c:pt idx="1">
                  <c:v>Medio Bajo (MB)   [26 - 50%]</c:v>
                </c:pt>
                <c:pt idx="2">
                  <c:v>Medio Alto (MA)   [51- 75%]</c:v>
                </c:pt>
                <c:pt idx="3">
                  <c:v>Alto (A)                     [76- 100%]</c:v>
                </c:pt>
              </c:strCache>
            </c:strRef>
          </c:cat>
          <c:val>
            <c:numRef>
              <c:f>'INFORME GLOBAL'!$BQ$12:$BQ$15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61303615470339989"/>
          <c:y val="0.35103168603928092"/>
          <c:w val="0.37582695434532398"/>
          <c:h val="0.4265968968684957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Historia 3º básico A, año 2015</a:t>
            </a:r>
            <a:endParaRPr lang="es-CL"/>
          </a:p>
        </c:rich>
      </c:tx>
      <c:layout>
        <c:manualLayout>
          <c:xMode val="edge"/>
          <c:yMode val="edge"/>
          <c:x val="0.25899242850582416"/>
          <c:y val="2.8343629522374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49148625207976"/>
          <c:y val="0.17071029800531737"/>
          <c:w val="0.86524904040174166"/>
          <c:h val="0.721299263106073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'3º básico A'!$BQ$81:$BS$81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A'!$BQ$82:$BS$82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'3º básico A'!$BQ$81:$BS$81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A'!$BQ$83:$BS$83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'3º básico A'!$BQ$81:$BS$81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A'!$BQ$84:$BS$84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A'!$BQ$81:$BS$81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'3º básico A'!$BQ$86:$BS$86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3387904"/>
        <c:axId val="128801536"/>
      </c:barChart>
      <c:catAx>
        <c:axId val="12338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8801536"/>
        <c:crosses val="autoZero"/>
        <c:auto val="1"/>
        <c:lblAlgn val="ctr"/>
        <c:lblOffset val="100"/>
        <c:noMultiLvlLbl val="0"/>
      </c:catAx>
      <c:valAx>
        <c:axId val="12880153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3879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Historia, 3º básico A, 2015</a:t>
            </a:r>
            <a:endParaRPr lang="es-CL" sz="1200"/>
          </a:p>
        </c:rich>
      </c:tx>
      <c:layout>
        <c:manualLayout>
          <c:xMode val="edge"/>
          <c:yMode val="edge"/>
          <c:x val="0.36859715846640295"/>
          <c:y val="2.9943434731693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78761875394041E-2"/>
          <c:y val="0.19625817740524373"/>
          <c:w val="0.83525143329647389"/>
          <c:h val="0.67110614399006574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A'!$CL$78:$CL$80</c:f>
              <c:strCache>
                <c:ptCount val="3"/>
                <c:pt idx="0">
                  <c:v>1.- Historia</c:v>
                </c:pt>
                <c:pt idx="1">
                  <c:v>2.- Geografía</c:v>
                </c:pt>
                <c:pt idx="2">
                  <c:v>3.- Formación Ciudadana</c:v>
                </c:pt>
              </c:strCache>
            </c:strRef>
          </c:cat>
          <c:val>
            <c:numRef>
              <c:f>'3º básico A'!$E$107:$I$107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88928"/>
        <c:axId val="165201024"/>
      </c:barChart>
      <c:catAx>
        <c:axId val="12338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201024"/>
        <c:crosses val="autoZero"/>
        <c:auto val="1"/>
        <c:lblAlgn val="ctr"/>
        <c:lblOffset val="100"/>
        <c:noMultiLvlLbl val="0"/>
      </c:catAx>
      <c:valAx>
        <c:axId val="16520102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3218928621873264E-2"/>
              <c:y val="0.4759135643087831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38892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3331302332240562"/>
          <c:y val="0.50436975300027576"/>
          <c:w val="5.3790231978960643E-2"/>
          <c:h val="5.2057029513639518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 básico A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"Historia"</a:t>
            </a:r>
            <a:endParaRPr lang="es-CL" sz="13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A'!$BF$43:$BI$46</c:f>
              <c:strCache>
                <c:ptCount val="4"/>
                <c:pt idx="0">
                  <c:v>Bajo (B)          [0 - 25%]</c:v>
                </c:pt>
                <c:pt idx="1">
                  <c:v>Medio Bajo (MB)  [26 - 50%]</c:v>
                </c:pt>
                <c:pt idx="2">
                  <c:v>Medio Alto (MA)    [51- 75%]</c:v>
                </c:pt>
                <c:pt idx="3">
                  <c:v>Alto (A)           [76- 100%]</c:v>
                </c:pt>
              </c:strCache>
            </c:strRef>
          </c:cat>
          <c:val>
            <c:numRef>
              <c:f>'3º básico A'!$BJ$43:$BJ$46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6144992745473"/>
          <c:y val="0.36583216287153297"/>
          <c:w val="0.39184971443786926"/>
          <c:h val="0.561679790026246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 básico A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"Geografía"</a:t>
            </a:r>
            <a:endParaRPr lang="es-CL" sz="13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A'!$BI$43:$BI$46</c:f>
              <c:strCache>
                <c:ptCount val="4"/>
                <c:pt idx="0">
                  <c:v>Bajo (B)          [0 - 25%]</c:v>
                </c:pt>
                <c:pt idx="1">
                  <c:v>Medio Bajo (MB)  [26 - 50%]</c:v>
                </c:pt>
                <c:pt idx="2">
                  <c:v>Medio Alto (MA)    [51- 75%]</c:v>
                </c:pt>
                <c:pt idx="3">
                  <c:v>Alto (A)           [76- 100%]</c:v>
                </c:pt>
              </c:strCache>
            </c:strRef>
          </c:cat>
          <c:val>
            <c:numRef>
              <c:f>'3º básico A'!$BL$43:$BL$46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6144992745473"/>
          <c:y val="0.36583216287153297"/>
          <c:w val="0.39184971443786926"/>
          <c:h val="0.56167979002624668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 básico A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"Formación Ciudadana"</a:t>
            </a:r>
            <a:endParaRPr lang="es-CL" sz="13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A'!$BI$43:$BI$46</c:f>
              <c:strCache>
                <c:ptCount val="4"/>
                <c:pt idx="0">
                  <c:v>Bajo (B)          [0 - 25%]</c:v>
                </c:pt>
                <c:pt idx="1">
                  <c:v>Medio Bajo (MB)  [26 - 50%]</c:v>
                </c:pt>
                <c:pt idx="2">
                  <c:v>Medio Alto (MA)    [51- 75%]</c:v>
                </c:pt>
                <c:pt idx="3">
                  <c:v>Alto (A)           [76- 100%]</c:v>
                </c:pt>
              </c:strCache>
            </c:strRef>
          </c:cat>
          <c:val>
            <c:numRef>
              <c:f>'3º básico A'!$BN$43:$BN$46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6144992745473"/>
          <c:y val="0.36583216287153297"/>
          <c:w val="0.39184971443786926"/>
          <c:h val="0.56167979002624668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INDICADORES
Prueba Inicial Historia 3º básico B, 2015</a:t>
            </a:r>
          </a:p>
        </c:rich>
      </c:tx>
      <c:layout>
        <c:manualLayout>
          <c:xMode val="edge"/>
          <c:yMode val="edge"/>
          <c:x val="0.37201741206545202"/>
          <c:y val="4.0896711722361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8632783123155711"/>
          <c:w val="0.78003797081751425"/>
          <c:h val="0.63976117310689085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B'!$E$105:$BB$105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00736"/>
        <c:axId val="165206784"/>
      </c:barChart>
      <c:catAx>
        <c:axId val="14450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200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9561376416356175"/>
              <c:y val="0.90887466483079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20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2067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54031269957E-2"/>
              <c:y val="0.44124809902117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50073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15448962075326"/>
          <c:y val="0.49031912308007308"/>
          <c:w val="0.11403115738076486"/>
          <c:h val="5.79708408932104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PREGUNTAS
Prueba Inicial Historia 3º básico B, 2015</a:t>
            </a:r>
          </a:p>
        </c:rich>
      </c:tx>
      <c:layout>
        <c:manualLayout>
          <c:xMode val="edge"/>
          <c:yMode val="edge"/>
          <c:x val="0.37506746572451799"/>
          <c:y val="3.3998399802042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7855441001076991"/>
          <c:w val="0.79874595151441352"/>
          <c:h val="0.67340723828949745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B'!$E$103:$BB$103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32640"/>
        <c:axId val="166928960"/>
      </c:barChart>
      <c:catAx>
        <c:axId val="16523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2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147072716595208"/>
              <c:y val="0.9250198691128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92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9289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507330484089869E-2"/>
              <c:y val="0.441248129887955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23264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42146870906081"/>
          <c:y val="0.50428136740177265"/>
          <c:w val="0.10000018332981953"/>
          <c:h val="5.79708397694307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7.xml"/><Relationship Id="rId7" Type="http://schemas.openxmlformats.org/officeDocument/2006/relationships/chart" Target="../charts/chart20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32</xdr:row>
      <xdr:rowOff>236931</xdr:rowOff>
    </xdr:from>
    <xdr:to>
      <xdr:col>99</xdr:col>
      <xdr:colOff>317500</xdr:colOff>
      <xdr:row>54</xdr:row>
      <xdr:rowOff>134938</xdr:rowOff>
    </xdr:to>
    <xdr:graphicFrame macro="">
      <xdr:nvGraphicFramePr>
        <xdr:cNvPr id="488283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0</xdr:colOff>
      <xdr:row>12</xdr:row>
      <xdr:rowOff>142874</xdr:rowOff>
    </xdr:from>
    <xdr:to>
      <xdr:col>99</xdr:col>
      <xdr:colOff>317500</xdr:colOff>
      <xdr:row>32</xdr:row>
      <xdr:rowOff>44450</xdr:rowOff>
    </xdr:to>
    <xdr:graphicFrame macro="">
      <xdr:nvGraphicFramePr>
        <xdr:cNvPr id="488283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67</xdr:col>
      <xdr:colOff>414336</xdr:colOff>
      <xdr:row>48</xdr:row>
      <xdr:rowOff>15876</xdr:rowOff>
    </xdr:from>
    <xdr:to>
      <xdr:col>76</xdr:col>
      <xdr:colOff>0</xdr:colOff>
      <xdr:row>79</xdr:row>
      <xdr:rowOff>35718</xdr:rowOff>
    </xdr:to>
    <xdr:graphicFrame macro="">
      <xdr:nvGraphicFramePr>
        <xdr:cNvPr id="488283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81</xdr:col>
      <xdr:colOff>1</xdr:colOff>
      <xdr:row>56</xdr:row>
      <xdr:rowOff>55410</xdr:rowOff>
    </xdr:from>
    <xdr:to>
      <xdr:col>99</xdr:col>
      <xdr:colOff>317500</xdr:colOff>
      <xdr:row>95</xdr:row>
      <xdr:rowOff>3970</xdr:rowOff>
    </xdr:to>
    <xdr:graphicFrame macro="">
      <xdr:nvGraphicFramePr>
        <xdr:cNvPr id="488283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60</xdr:col>
      <xdr:colOff>123031</xdr:colOff>
      <xdr:row>22</xdr:row>
      <xdr:rowOff>380998</xdr:rowOff>
    </xdr:from>
    <xdr:to>
      <xdr:col>67</xdr:col>
      <xdr:colOff>59531</xdr:colOff>
      <xdr:row>32</xdr:row>
      <xdr:rowOff>357187</xdr:rowOff>
    </xdr:to>
    <xdr:graphicFrame macro="">
      <xdr:nvGraphicFramePr>
        <xdr:cNvPr id="488283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67</xdr:col>
      <xdr:colOff>127000</xdr:colOff>
      <xdr:row>23</xdr:row>
      <xdr:rowOff>0</xdr:rowOff>
    </xdr:from>
    <xdr:to>
      <xdr:col>73</xdr:col>
      <xdr:colOff>337344</xdr:colOff>
      <xdr:row>32</xdr:row>
      <xdr:rowOff>357189</xdr:rowOff>
    </xdr:to>
    <xdr:graphicFrame macro="">
      <xdr:nvGraphicFramePr>
        <xdr:cNvPr id="1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408782</xdr:colOff>
      <xdr:row>23</xdr:row>
      <xdr:rowOff>0</xdr:rowOff>
    </xdr:from>
    <xdr:to>
      <xdr:col>79</xdr:col>
      <xdr:colOff>496095</xdr:colOff>
      <xdr:row>32</xdr:row>
      <xdr:rowOff>357189</xdr:rowOff>
    </xdr:to>
    <xdr:graphicFrame macro="">
      <xdr:nvGraphicFramePr>
        <xdr:cNvPr id="1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63500</xdr:rowOff>
    </xdr:from>
    <xdr:to>
      <xdr:col>1</xdr:col>
      <xdr:colOff>47625</xdr:colOff>
      <xdr:row>3</xdr:row>
      <xdr:rowOff>137174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476250" cy="549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32</xdr:row>
      <xdr:rowOff>236931</xdr:rowOff>
    </xdr:from>
    <xdr:to>
      <xdr:col>99</xdr:col>
      <xdr:colOff>317500</xdr:colOff>
      <xdr:row>54</xdr:row>
      <xdr:rowOff>134938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0</xdr:colOff>
      <xdr:row>12</xdr:row>
      <xdr:rowOff>142874</xdr:rowOff>
    </xdr:from>
    <xdr:to>
      <xdr:col>99</xdr:col>
      <xdr:colOff>317500</xdr:colOff>
      <xdr:row>32</xdr:row>
      <xdr:rowOff>44450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67</xdr:col>
      <xdr:colOff>414336</xdr:colOff>
      <xdr:row>48</xdr:row>
      <xdr:rowOff>15876</xdr:rowOff>
    </xdr:from>
    <xdr:to>
      <xdr:col>76</xdr:col>
      <xdr:colOff>0</xdr:colOff>
      <xdr:row>79</xdr:row>
      <xdr:rowOff>35718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81</xdr:col>
      <xdr:colOff>1</xdr:colOff>
      <xdr:row>56</xdr:row>
      <xdr:rowOff>55410</xdr:rowOff>
    </xdr:from>
    <xdr:to>
      <xdr:col>99</xdr:col>
      <xdr:colOff>317500</xdr:colOff>
      <xdr:row>95</xdr:row>
      <xdr:rowOff>3970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60</xdr:col>
      <xdr:colOff>123031</xdr:colOff>
      <xdr:row>22</xdr:row>
      <xdr:rowOff>380998</xdr:rowOff>
    </xdr:from>
    <xdr:to>
      <xdr:col>67</xdr:col>
      <xdr:colOff>59531</xdr:colOff>
      <xdr:row>32</xdr:row>
      <xdr:rowOff>357187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67</xdr:col>
      <xdr:colOff>127000</xdr:colOff>
      <xdr:row>23</xdr:row>
      <xdr:rowOff>0</xdr:rowOff>
    </xdr:from>
    <xdr:to>
      <xdr:col>73</xdr:col>
      <xdr:colOff>337344</xdr:colOff>
      <xdr:row>32</xdr:row>
      <xdr:rowOff>357189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408782</xdr:colOff>
      <xdr:row>23</xdr:row>
      <xdr:rowOff>0</xdr:rowOff>
    </xdr:from>
    <xdr:to>
      <xdr:col>79</xdr:col>
      <xdr:colOff>496095</xdr:colOff>
      <xdr:row>32</xdr:row>
      <xdr:rowOff>357189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1</xdr:row>
      <xdr:rowOff>63501</xdr:rowOff>
    </xdr:from>
    <xdr:to>
      <xdr:col>0</xdr:col>
      <xdr:colOff>476250</xdr:colOff>
      <xdr:row>4</xdr:row>
      <xdr:rowOff>137175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2251"/>
          <a:ext cx="476250" cy="549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0</xdr:colOff>
      <xdr:row>32</xdr:row>
      <xdr:rowOff>236931</xdr:rowOff>
    </xdr:from>
    <xdr:to>
      <xdr:col>99</xdr:col>
      <xdr:colOff>317500</xdr:colOff>
      <xdr:row>54</xdr:row>
      <xdr:rowOff>134938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0</xdr:colOff>
      <xdr:row>12</xdr:row>
      <xdr:rowOff>142874</xdr:rowOff>
    </xdr:from>
    <xdr:to>
      <xdr:col>99</xdr:col>
      <xdr:colOff>317500</xdr:colOff>
      <xdr:row>32</xdr:row>
      <xdr:rowOff>44450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67</xdr:col>
      <xdr:colOff>414336</xdr:colOff>
      <xdr:row>48</xdr:row>
      <xdr:rowOff>15876</xdr:rowOff>
    </xdr:from>
    <xdr:to>
      <xdr:col>76</xdr:col>
      <xdr:colOff>0</xdr:colOff>
      <xdr:row>79</xdr:row>
      <xdr:rowOff>35718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0</xdr:row>
      <xdr:rowOff>76200</xdr:rowOff>
    </xdr:from>
    <xdr:to>
      <xdr:col>0</xdr:col>
      <xdr:colOff>485775</xdr:colOff>
      <xdr:row>3</xdr:row>
      <xdr:rowOff>114300</xdr:rowOff>
    </xdr:to>
    <xdr:pic>
      <xdr:nvPicPr>
        <xdr:cNvPr id="5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419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81</xdr:col>
      <xdr:colOff>1</xdr:colOff>
      <xdr:row>56</xdr:row>
      <xdr:rowOff>55410</xdr:rowOff>
    </xdr:from>
    <xdr:to>
      <xdr:col>99</xdr:col>
      <xdr:colOff>317500</xdr:colOff>
      <xdr:row>95</xdr:row>
      <xdr:rowOff>3970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60</xdr:col>
      <xdr:colOff>123031</xdr:colOff>
      <xdr:row>22</xdr:row>
      <xdr:rowOff>380998</xdr:rowOff>
    </xdr:from>
    <xdr:to>
      <xdr:col>67</xdr:col>
      <xdr:colOff>59531</xdr:colOff>
      <xdr:row>32</xdr:row>
      <xdr:rowOff>357187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67</xdr:col>
      <xdr:colOff>127000</xdr:colOff>
      <xdr:row>23</xdr:row>
      <xdr:rowOff>0</xdr:rowOff>
    </xdr:from>
    <xdr:to>
      <xdr:col>73</xdr:col>
      <xdr:colOff>337344</xdr:colOff>
      <xdr:row>32</xdr:row>
      <xdr:rowOff>357189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73</xdr:col>
      <xdr:colOff>408782</xdr:colOff>
      <xdr:row>23</xdr:row>
      <xdr:rowOff>0</xdr:rowOff>
    </xdr:from>
    <xdr:to>
      <xdr:col>79</xdr:col>
      <xdr:colOff>496095</xdr:colOff>
      <xdr:row>32</xdr:row>
      <xdr:rowOff>357189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15</xdr:row>
      <xdr:rowOff>0</xdr:rowOff>
    </xdr:from>
    <xdr:to>
      <xdr:col>40</xdr:col>
      <xdr:colOff>133255</xdr:colOff>
      <xdr:row>29</xdr:row>
      <xdr:rowOff>250323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40</xdr:col>
      <xdr:colOff>130609</xdr:colOff>
      <xdr:row>46</xdr:row>
      <xdr:rowOff>85148</xdr:rowOff>
    </xdr:to>
    <xdr:graphicFrame macro="">
      <xdr:nvGraphicFramePr>
        <xdr:cNvPr id="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48</xdr:row>
      <xdr:rowOff>0</xdr:rowOff>
    </xdr:from>
    <xdr:to>
      <xdr:col>40</xdr:col>
      <xdr:colOff>130609</xdr:colOff>
      <xdr:row>67</xdr:row>
      <xdr:rowOff>121260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12370</xdr:colOff>
      <xdr:row>36</xdr:row>
      <xdr:rowOff>12370</xdr:rowOff>
    </xdr:from>
    <xdr:to>
      <xdr:col>55</xdr:col>
      <xdr:colOff>41234</xdr:colOff>
      <xdr:row>49</xdr:row>
      <xdr:rowOff>681148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0</xdr:colOff>
      <xdr:row>5</xdr:row>
      <xdr:rowOff>0</xdr:rowOff>
    </xdr:from>
    <xdr:to>
      <xdr:col>62</xdr:col>
      <xdr:colOff>2771665</xdr:colOff>
      <xdr:row>21</xdr:row>
      <xdr:rowOff>37316</xdr:rowOff>
    </xdr:to>
    <xdr:graphicFrame macro="">
      <xdr:nvGraphicFramePr>
        <xdr:cNvPr id="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17</xdr:row>
      <xdr:rowOff>12371</xdr:rowOff>
    </xdr:from>
    <xdr:to>
      <xdr:col>71</xdr:col>
      <xdr:colOff>293893</xdr:colOff>
      <xdr:row>29</xdr:row>
      <xdr:rowOff>6223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72</xdr:col>
      <xdr:colOff>0</xdr:colOff>
      <xdr:row>17</xdr:row>
      <xdr:rowOff>0</xdr:rowOff>
    </xdr:from>
    <xdr:to>
      <xdr:col>84</xdr:col>
      <xdr:colOff>269153</xdr:colOff>
      <xdr:row>28</xdr:row>
      <xdr:rowOff>389696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0</xdr:colOff>
      <xdr:row>30</xdr:row>
      <xdr:rowOff>0</xdr:rowOff>
    </xdr:from>
    <xdr:to>
      <xdr:col>71</xdr:col>
      <xdr:colOff>293893</xdr:colOff>
      <xdr:row>41</xdr:row>
      <xdr:rowOff>278365</xdr:rowOff>
    </xdr:to>
    <xdr:graphicFrame macro="">
      <xdr:nvGraphicFramePr>
        <xdr:cNvPr id="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2:CL113"/>
  <sheetViews>
    <sheetView showGridLines="0" tabSelected="1" topLeftCell="A42" zoomScale="60" zoomScaleNormal="60" workbookViewId="0">
      <pane xSplit="1" topLeftCell="B1" activePane="topRight" state="frozen"/>
      <selection pane="topRight" activeCell="AO64" sqref="AO64"/>
    </sheetView>
  </sheetViews>
  <sheetFormatPr baseColWidth="10" defaultColWidth="9.140625" defaultRowHeight="12.75" customHeight="1" x14ac:dyDescent="0.2"/>
  <cols>
    <col min="1" max="1" width="7.85546875" customWidth="1"/>
    <col min="2" max="2" width="9" customWidth="1"/>
    <col min="3" max="3" width="37.28515625" customWidth="1"/>
    <col min="4" max="4" width="14" style="21" bestFit="1" customWidth="1"/>
    <col min="5" max="5" width="5.42578125" customWidth="1"/>
    <col min="6" max="6" width="4.7109375" style="29" hidden="1" customWidth="1"/>
    <col min="7" max="7" width="5.42578125" customWidth="1"/>
    <col min="8" max="8" width="4.7109375" hidden="1" customWidth="1"/>
    <col min="9" max="9" width="5.42578125" customWidth="1"/>
    <col min="10" max="10" width="4.7109375" hidden="1" customWidth="1"/>
    <col min="11" max="11" width="5.42578125" customWidth="1"/>
    <col min="12" max="12" width="4.7109375" hidden="1" customWidth="1"/>
    <col min="13" max="13" width="5.42578125" style="21" customWidth="1"/>
    <col min="14" max="14" width="4.7109375" style="21" hidden="1" customWidth="1"/>
    <col min="15" max="15" width="5.42578125" customWidth="1"/>
    <col min="16" max="16" width="4.7109375" hidden="1" customWidth="1"/>
    <col min="17" max="17" width="5.42578125" customWidth="1"/>
    <col min="18" max="18" width="4.7109375" hidden="1" customWidth="1"/>
    <col min="19" max="19" width="5.42578125" customWidth="1"/>
    <col min="20" max="20" width="4.7109375" hidden="1" customWidth="1"/>
    <col min="21" max="21" width="5.42578125" customWidth="1"/>
    <col min="22" max="22" width="4.7109375" hidden="1" customWidth="1"/>
    <col min="23" max="23" width="5.42578125" customWidth="1"/>
    <col min="24" max="24" width="4.7109375" hidden="1" customWidth="1"/>
    <col min="25" max="25" width="5.42578125" customWidth="1"/>
    <col min="26" max="26" width="4.7109375" hidden="1" customWidth="1"/>
    <col min="27" max="27" width="5.42578125" customWidth="1"/>
    <col min="28" max="28" width="4.7109375" hidden="1" customWidth="1"/>
    <col min="29" max="29" width="5.42578125" customWidth="1"/>
    <col min="30" max="30" width="4.7109375" hidden="1" customWidth="1"/>
    <col min="31" max="31" width="5.42578125" customWidth="1"/>
    <col min="32" max="32" width="4" hidden="1" customWidth="1"/>
    <col min="33" max="33" width="5.42578125" customWidth="1"/>
    <col min="34" max="34" width="4.7109375" hidden="1" customWidth="1"/>
    <col min="35" max="35" width="4.7109375" customWidth="1"/>
    <col min="36" max="36" width="4.7109375" hidden="1" customWidth="1"/>
    <col min="37" max="37" width="4.7109375" customWidth="1"/>
    <col min="38" max="38" width="4.7109375" hidden="1" customWidth="1"/>
    <col min="39" max="39" width="4.7109375" customWidth="1"/>
    <col min="40" max="40" width="4.7109375" hidden="1" customWidth="1"/>
    <col min="41" max="41" width="4.7109375" customWidth="1"/>
    <col min="42" max="42" width="4.7109375" hidden="1" customWidth="1"/>
    <col min="43" max="43" width="4.7109375" customWidth="1"/>
    <col min="44" max="44" width="4.7109375" hidden="1" customWidth="1"/>
    <col min="45" max="45" width="4.7109375" customWidth="1"/>
    <col min="46" max="46" width="4.7109375" hidden="1" customWidth="1"/>
    <col min="47" max="47" width="4.7109375" customWidth="1"/>
    <col min="48" max="48" width="4.7109375" hidden="1" customWidth="1"/>
    <col min="49" max="49" width="4.7109375" customWidth="1"/>
    <col min="50" max="50" width="4.7109375" hidden="1" customWidth="1"/>
    <col min="51" max="51" width="4.7109375" customWidth="1"/>
    <col min="52" max="52" width="4.7109375" hidden="1" customWidth="1"/>
    <col min="53" max="53" width="4.7109375" customWidth="1"/>
    <col min="54" max="54" width="4.7109375" hidden="1" customWidth="1"/>
    <col min="55" max="55" width="7.85546875" customWidth="1"/>
    <col min="56" max="56" width="8" customWidth="1"/>
    <col min="57" max="57" width="10.85546875" customWidth="1"/>
    <col min="58" max="60" width="12" customWidth="1"/>
    <col min="61" max="61" width="28.7109375" style="57" customWidth="1"/>
    <col min="62" max="67" width="7.85546875" style="57" customWidth="1"/>
    <col min="68" max="68" width="8.28515625" style="57" customWidth="1"/>
    <col min="69" max="69" width="14.42578125" style="57" customWidth="1"/>
    <col min="70" max="70" width="15.85546875" style="57" customWidth="1"/>
    <col min="71" max="71" width="13.5703125" style="57" customWidth="1"/>
    <col min="72" max="72" width="0.5703125" style="57" customWidth="1"/>
    <col min="73" max="75" width="17.42578125" customWidth="1"/>
    <col min="76" max="76" width="13.42578125" customWidth="1"/>
    <col min="77" max="77" width="5.5703125" customWidth="1"/>
    <col min="84" max="84" width="5.42578125" customWidth="1"/>
    <col min="85" max="87" width="6.140625" customWidth="1"/>
  </cols>
  <sheetData>
    <row r="2" spans="1:76" ht="12.75" customHeight="1" x14ac:dyDescent="0.2">
      <c r="B2" s="344" t="s">
        <v>151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23"/>
    </row>
    <row r="3" spans="1:76" ht="12.75" customHeight="1" x14ac:dyDescent="0.2">
      <c r="B3" s="379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24"/>
    </row>
    <row r="4" spans="1:76" ht="12.75" customHeight="1" x14ac:dyDescent="0.2">
      <c r="B4" s="1"/>
      <c r="C4" s="1"/>
      <c r="D4" s="1"/>
      <c r="E4" s="1"/>
      <c r="F4" s="26"/>
      <c r="G4" s="1"/>
      <c r="H4" s="1"/>
      <c r="I4" s="1"/>
      <c r="J4" s="1"/>
      <c r="K4" s="1"/>
      <c r="L4" s="1"/>
      <c r="M4" s="1"/>
      <c r="N4" s="1"/>
    </row>
    <row r="5" spans="1:76" ht="12.75" customHeight="1" x14ac:dyDescent="0.2">
      <c r="B5" s="381" t="s">
        <v>198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1"/>
    </row>
    <row r="6" spans="1:76" ht="12.75" customHeight="1" x14ac:dyDescent="0.2">
      <c r="B6" s="2"/>
      <c r="C6" s="2"/>
      <c r="D6" s="19"/>
      <c r="E6" s="2"/>
      <c r="F6" s="27"/>
      <c r="G6" s="2"/>
      <c r="H6" s="17"/>
      <c r="K6" s="2"/>
      <c r="L6" s="2"/>
      <c r="M6" s="19"/>
      <c r="N6" s="19"/>
      <c r="O6" s="2"/>
      <c r="P6" s="17"/>
    </row>
    <row r="7" spans="1:76" ht="12.75" customHeight="1" x14ac:dyDescent="0.2">
      <c r="A7" s="3"/>
      <c r="B7" s="4" t="s">
        <v>15</v>
      </c>
      <c r="C7" s="345" t="s">
        <v>149</v>
      </c>
      <c r="D7" s="345"/>
      <c r="E7" s="345"/>
      <c r="F7" s="345"/>
      <c r="G7" s="345"/>
      <c r="H7" s="116"/>
      <c r="I7" s="72"/>
      <c r="J7" s="117"/>
      <c r="K7" s="7" t="s">
        <v>18</v>
      </c>
      <c r="L7" s="7"/>
      <c r="M7" s="346" t="s">
        <v>148</v>
      </c>
      <c r="N7" s="346"/>
      <c r="O7" s="346"/>
      <c r="P7" s="32"/>
      <c r="Q7" s="17"/>
      <c r="R7" s="17"/>
    </row>
    <row r="8" spans="1:76" ht="12.75" customHeight="1" x14ac:dyDescent="0.2">
      <c r="A8" s="3"/>
      <c r="B8" s="4" t="s">
        <v>1</v>
      </c>
      <c r="C8" s="347" t="s">
        <v>40</v>
      </c>
      <c r="D8" s="347"/>
      <c r="E8" s="347"/>
      <c r="F8" s="347"/>
      <c r="G8" s="347"/>
      <c r="H8" s="118"/>
      <c r="I8" s="99" t="s">
        <v>0</v>
      </c>
      <c r="J8" s="99">
        <v>0</v>
      </c>
      <c r="K8" s="33"/>
      <c r="L8" s="33"/>
      <c r="M8" s="33"/>
      <c r="N8" s="33"/>
      <c r="O8" s="34"/>
      <c r="P8" s="3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</row>
    <row r="9" spans="1:76" ht="12.75" customHeight="1" x14ac:dyDescent="0.2">
      <c r="A9" s="3"/>
      <c r="B9" s="4" t="s">
        <v>5</v>
      </c>
      <c r="C9" s="357"/>
      <c r="D9" s="358"/>
      <c r="E9" s="358"/>
      <c r="F9" s="358"/>
      <c r="G9" s="359"/>
      <c r="H9" s="119"/>
      <c r="I9" s="99" t="s">
        <v>24</v>
      </c>
      <c r="J9" s="99">
        <v>1</v>
      </c>
      <c r="K9" s="37"/>
      <c r="L9" s="37"/>
      <c r="M9" s="37"/>
      <c r="N9" s="37"/>
      <c r="O9" s="38"/>
      <c r="P9" s="3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</row>
    <row r="10" spans="1:76" ht="12.75" customHeight="1" x14ac:dyDescent="0.2">
      <c r="A10" s="3"/>
      <c r="B10" s="360" t="s">
        <v>10</v>
      </c>
      <c r="C10" s="361"/>
      <c r="D10" s="362"/>
      <c r="E10" s="363">
        <v>45</v>
      </c>
      <c r="F10" s="364"/>
      <c r="G10" s="365"/>
      <c r="H10" s="120"/>
      <c r="I10" s="99" t="s">
        <v>25</v>
      </c>
      <c r="J10" s="99">
        <v>2</v>
      </c>
      <c r="K10" s="37"/>
      <c r="L10" s="37"/>
      <c r="M10" s="37"/>
      <c r="N10" s="37"/>
      <c r="O10" s="38"/>
      <c r="P10" s="38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1:76" ht="12.75" customHeight="1" x14ac:dyDescent="0.2">
      <c r="A11" s="3"/>
      <c r="B11" s="360" t="s">
        <v>8</v>
      </c>
      <c r="C11" s="361"/>
      <c r="D11" s="362"/>
      <c r="E11" s="366">
        <f>COUNTIF(D54:D100,"=P")</f>
        <v>0</v>
      </c>
      <c r="F11" s="367"/>
      <c r="G11" s="368"/>
      <c r="H11" s="121"/>
      <c r="I11" s="99" t="s">
        <v>26</v>
      </c>
      <c r="J11" s="99"/>
      <c r="K11" s="37"/>
      <c r="L11" s="37"/>
      <c r="M11" s="37"/>
      <c r="N11" s="37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</row>
    <row r="12" spans="1:76" ht="12.75" customHeight="1" x14ac:dyDescent="0.2">
      <c r="A12" s="3"/>
      <c r="B12" s="360" t="s">
        <v>13</v>
      </c>
      <c r="C12" s="361"/>
      <c r="D12" s="362"/>
      <c r="E12" s="366">
        <f>COUNTIF(D54:D100,"=A")</f>
        <v>0</v>
      </c>
      <c r="F12" s="367"/>
      <c r="G12" s="368"/>
      <c r="H12" s="121"/>
      <c r="I12" s="48"/>
      <c r="J12" s="48"/>
      <c r="K12" s="37"/>
      <c r="L12" s="37"/>
      <c r="M12" s="37"/>
      <c r="N12" s="37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</row>
    <row r="13" spans="1:76" ht="12.75" customHeight="1" x14ac:dyDescent="0.2">
      <c r="B13" s="9"/>
      <c r="C13" s="9"/>
      <c r="D13" s="20"/>
      <c r="E13" s="9"/>
      <c r="F13" s="28"/>
      <c r="G13" s="9"/>
      <c r="H13" s="48"/>
      <c r="I13" s="122"/>
      <c r="J13" s="122"/>
      <c r="K13" s="37"/>
      <c r="L13" s="37"/>
      <c r="M13" s="37"/>
      <c r="N13" s="37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X13" s="25"/>
    </row>
    <row r="14" spans="1:76" ht="12.75" customHeight="1" x14ac:dyDescent="0.2">
      <c r="BX14" s="44" t="s">
        <v>0</v>
      </c>
    </row>
    <row r="15" spans="1:76" ht="12.75" customHeight="1" thickBot="1" x14ac:dyDescent="0.25">
      <c r="A15" s="17"/>
      <c r="B15" s="17"/>
      <c r="C15" s="17" t="s">
        <v>37</v>
      </c>
      <c r="BX15" s="44" t="s">
        <v>4</v>
      </c>
    </row>
    <row r="16" spans="1:76" ht="15.75" customHeight="1" thickBot="1" x14ac:dyDescent="0.25">
      <c r="A16" s="391" t="s">
        <v>39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3"/>
      <c r="BX16" s="36"/>
    </row>
    <row r="17" spans="1:71" ht="12.75" customHeight="1" thickBot="1" x14ac:dyDescent="0.25">
      <c r="A17" s="69" t="s">
        <v>2</v>
      </c>
      <c r="B17" s="123" t="s">
        <v>27</v>
      </c>
      <c r="C17" s="375" t="s">
        <v>12</v>
      </c>
      <c r="D17" s="376"/>
      <c r="E17" s="376"/>
      <c r="F17" s="376"/>
      <c r="G17" s="376"/>
      <c r="H17" s="376"/>
      <c r="I17" s="376"/>
      <c r="J17" s="376"/>
      <c r="K17" s="376"/>
      <c r="L17" s="376"/>
      <c r="M17" s="377"/>
      <c r="N17" s="124"/>
      <c r="O17" s="388" t="s">
        <v>34</v>
      </c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90"/>
      <c r="AF17" s="73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P17" s="59"/>
      <c r="BQ17" s="59"/>
      <c r="BR17" s="59"/>
      <c r="BS17" s="59"/>
    </row>
    <row r="18" spans="1:71" ht="30" customHeight="1" x14ac:dyDescent="0.2">
      <c r="A18" s="102">
        <v>1</v>
      </c>
      <c r="B18" s="111">
        <v>1</v>
      </c>
      <c r="C18" s="307" t="s">
        <v>46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9"/>
      <c r="N18" s="125"/>
      <c r="O18" s="348" t="s">
        <v>43</v>
      </c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50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P18" s="59"/>
      <c r="BQ18" s="59"/>
      <c r="BR18" s="59"/>
      <c r="BS18" s="59"/>
    </row>
    <row r="19" spans="1:71" ht="30" customHeight="1" x14ac:dyDescent="0.2">
      <c r="A19" s="102">
        <f>A18+1</f>
        <v>2</v>
      </c>
      <c r="B19" s="112">
        <v>1</v>
      </c>
      <c r="C19" s="307" t="s">
        <v>47</v>
      </c>
      <c r="D19" s="308"/>
      <c r="E19" s="308"/>
      <c r="F19" s="308"/>
      <c r="G19" s="308"/>
      <c r="H19" s="308"/>
      <c r="I19" s="308"/>
      <c r="J19" s="308"/>
      <c r="K19" s="308"/>
      <c r="L19" s="308"/>
      <c r="M19" s="309"/>
      <c r="N19" s="125"/>
      <c r="O19" s="351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P19" s="59"/>
      <c r="BQ19" s="59"/>
      <c r="BR19" s="59"/>
      <c r="BS19" s="59"/>
    </row>
    <row r="20" spans="1:71" ht="30" customHeight="1" x14ac:dyDescent="0.2">
      <c r="A20" s="102">
        <f t="shared" ref="A20:A42" si="0">A19+1</f>
        <v>3</v>
      </c>
      <c r="B20" s="112">
        <v>1</v>
      </c>
      <c r="C20" s="307" t="s">
        <v>48</v>
      </c>
      <c r="D20" s="308"/>
      <c r="E20" s="308"/>
      <c r="F20" s="308"/>
      <c r="G20" s="308"/>
      <c r="H20" s="308"/>
      <c r="I20" s="308"/>
      <c r="J20" s="308"/>
      <c r="K20" s="308"/>
      <c r="L20" s="308"/>
      <c r="M20" s="309"/>
      <c r="N20" s="125"/>
      <c r="O20" s="351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P20" s="59"/>
      <c r="BQ20" s="59"/>
      <c r="BR20" s="59"/>
      <c r="BS20" s="59"/>
    </row>
    <row r="21" spans="1:71" ht="30" customHeight="1" x14ac:dyDescent="0.2">
      <c r="A21" s="102">
        <f t="shared" si="0"/>
        <v>4</v>
      </c>
      <c r="B21" s="112">
        <v>1</v>
      </c>
      <c r="C21" s="307" t="s">
        <v>49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9"/>
      <c r="N21" s="125"/>
      <c r="O21" s="351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P21" s="59"/>
      <c r="BQ21" s="59"/>
      <c r="BR21" s="59"/>
      <c r="BS21" s="59"/>
    </row>
    <row r="22" spans="1:71" ht="30" customHeight="1" x14ac:dyDescent="0.2">
      <c r="A22" s="102">
        <f t="shared" si="0"/>
        <v>5</v>
      </c>
      <c r="B22" s="112">
        <v>1</v>
      </c>
      <c r="C22" s="307" t="s">
        <v>50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9"/>
      <c r="N22" s="125"/>
      <c r="O22" s="351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P22" s="59"/>
      <c r="BQ22" s="59"/>
      <c r="BR22" s="59"/>
      <c r="BS22" s="59"/>
    </row>
    <row r="23" spans="1:71" ht="30" customHeight="1" x14ac:dyDescent="0.2">
      <c r="A23" s="102">
        <f t="shared" si="0"/>
        <v>6</v>
      </c>
      <c r="B23" s="112">
        <v>1</v>
      </c>
      <c r="C23" s="307" t="s">
        <v>51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125"/>
      <c r="O23" s="351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3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P23" s="59"/>
      <c r="BQ23" s="59"/>
      <c r="BR23" s="59"/>
      <c r="BS23" s="59"/>
    </row>
    <row r="24" spans="1:71" ht="30" customHeight="1" x14ac:dyDescent="0.2">
      <c r="A24" s="102">
        <f t="shared" si="0"/>
        <v>7</v>
      </c>
      <c r="B24" s="112">
        <v>1</v>
      </c>
      <c r="C24" s="307" t="s">
        <v>52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9"/>
      <c r="N24" s="125"/>
      <c r="O24" s="351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3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P24" s="59"/>
      <c r="BQ24" s="59"/>
      <c r="BR24" s="59"/>
      <c r="BS24" s="59"/>
    </row>
    <row r="25" spans="1:71" ht="30" customHeight="1" x14ac:dyDescent="0.2">
      <c r="A25" s="102">
        <f t="shared" si="0"/>
        <v>8</v>
      </c>
      <c r="B25" s="112">
        <v>1</v>
      </c>
      <c r="C25" s="307" t="s">
        <v>53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N25" s="125"/>
      <c r="O25" s="351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3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P25" s="59"/>
      <c r="BQ25" s="59"/>
      <c r="BR25" s="59"/>
      <c r="BS25" s="59"/>
    </row>
    <row r="26" spans="1:71" ht="30" customHeight="1" x14ac:dyDescent="0.2">
      <c r="A26" s="102">
        <f t="shared" si="0"/>
        <v>9</v>
      </c>
      <c r="B26" s="113">
        <v>1</v>
      </c>
      <c r="C26" s="307" t="s">
        <v>54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9"/>
      <c r="N26" s="125"/>
      <c r="O26" s="351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3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P26" s="59"/>
      <c r="BQ26" s="59"/>
      <c r="BR26" s="59"/>
      <c r="BS26" s="59"/>
    </row>
    <row r="27" spans="1:71" ht="30" customHeight="1" x14ac:dyDescent="0.2">
      <c r="A27" s="102">
        <f t="shared" si="0"/>
        <v>10</v>
      </c>
      <c r="B27" s="113">
        <v>1</v>
      </c>
      <c r="C27" s="307" t="s">
        <v>55</v>
      </c>
      <c r="D27" s="308"/>
      <c r="E27" s="308"/>
      <c r="F27" s="308"/>
      <c r="G27" s="308"/>
      <c r="H27" s="308"/>
      <c r="I27" s="308"/>
      <c r="J27" s="308"/>
      <c r="K27" s="308"/>
      <c r="L27" s="308"/>
      <c r="M27" s="309"/>
      <c r="N27" s="125"/>
      <c r="O27" s="354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6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P27" s="59"/>
      <c r="BQ27" s="59"/>
      <c r="BR27" s="59"/>
      <c r="BS27" s="59"/>
    </row>
    <row r="28" spans="1:71" ht="30" customHeight="1" x14ac:dyDescent="0.2">
      <c r="A28" s="102">
        <f t="shared" si="0"/>
        <v>11</v>
      </c>
      <c r="B28" s="113">
        <v>1</v>
      </c>
      <c r="C28" s="307" t="s">
        <v>56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125"/>
      <c r="O28" s="298" t="s">
        <v>44</v>
      </c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300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P28" s="59"/>
      <c r="BQ28" s="59"/>
      <c r="BR28" s="59"/>
      <c r="BS28" s="59"/>
    </row>
    <row r="29" spans="1:71" ht="30" customHeight="1" x14ac:dyDescent="0.2">
      <c r="A29" s="102">
        <f t="shared" si="0"/>
        <v>12</v>
      </c>
      <c r="B29" s="113">
        <v>1</v>
      </c>
      <c r="C29" s="307" t="s">
        <v>57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9"/>
      <c r="N29" s="126"/>
      <c r="O29" s="301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3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P29" s="60"/>
      <c r="BQ29" s="60"/>
      <c r="BR29" s="60"/>
      <c r="BS29" s="60"/>
    </row>
    <row r="30" spans="1:71" ht="30" customHeight="1" x14ac:dyDescent="0.2">
      <c r="A30" s="102">
        <f t="shared" si="0"/>
        <v>13</v>
      </c>
      <c r="B30" s="114">
        <v>1</v>
      </c>
      <c r="C30" s="307" t="s">
        <v>58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9"/>
      <c r="N30" s="126"/>
      <c r="O30" s="301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3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P30" s="60"/>
      <c r="BQ30" s="60"/>
      <c r="BR30" s="60"/>
      <c r="BS30" s="60"/>
    </row>
    <row r="31" spans="1:71" ht="30" customHeight="1" x14ac:dyDescent="0.2">
      <c r="A31" s="102">
        <f t="shared" si="0"/>
        <v>14</v>
      </c>
      <c r="B31" s="113">
        <v>1</v>
      </c>
      <c r="C31" s="307" t="s">
        <v>59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9"/>
      <c r="N31" s="125"/>
      <c r="O31" s="301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3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P31" s="60"/>
      <c r="BQ31" s="60"/>
      <c r="BR31" s="60"/>
      <c r="BS31" s="60"/>
    </row>
    <row r="32" spans="1:71" ht="30" customHeight="1" x14ac:dyDescent="0.2">
      <c r="A32" s="102">
        <f t="shared" si="0"/>
        <v>15</v>
      </c>
      <c r="B32" s="113">
        <v>1</v>
      </c>
      <c r="C32" s="307" t="s">
        <v>60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9"/>
      <c r="N32" s="125"/>
      <c r="O32" s="301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3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P32" s="60"/>
      <c r="BQ32" s="60"/>
      <c r="BR32" s="60"/>
      <c r="BS32" s="60"/>
    </row>
    <row r="33" spans="1:76" ht="30" customHeight="1" x14ac:dyDescent="0.2">
      <c r="A33" s="102">
        <f t="shared" si="0"/>
        <v>16</v>
      </c>
      <c r="B33" s="113">
        <v>1</v>
      </c>
      <c r="C33" s="307" t="s">
        <v>61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125"/>
      <c r="O33" s="301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3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P33" s="60"/>
      <c r="BQ33" s="60"/>
      <c r="BR33" s="60"/>
      <c r="BS33" s="60"/>
    </row>
    <row r="34" spans="1:76" ht="30" customHeight="1" x14ac:dyDescent="0.2">
      <c r="A34" s="102">
        <f t="shared" si="0"/>
        <v>17</v>
      </c>
      <c r="B34" s="113">
        <v>1</v>
      </c>
      <c r="C34" s="307" t="s">
        <v>62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9"/>
      <c r="N34" s="126"/>
      <c r="O34" s="301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3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P34" s="60"/>
      <c r="BQ34" s="60"/>
      <c r="BR34" s="60"/>
      <c r="BS34" s="60"/>
    </row>
    <row r="35" spans="1:76" ht="30" customHeight="1" x14ac:dyDescent="0.2">
      <c r="A35" s="102">
        <f t="shared" si="0"/>
        <v>18</v>
      </c>
      <c r="B35" s="113">
        <v>1</v>
      </c>
      <c r="C35" s="307" t="s">
        <v>63</v>
      </c>
      <c r="D35" s="308"/>
      <c r="E35" s="308"/>
      <c r="F35" s="308"/>
      <c r="G35" s="308"/>
      <c r="H35" s="308"/>
      <c r="I35" s="308"/>
      <c r="J35" s="308"/>
      <c r="K35" s="308"/>
      <c r="L35" s="308"/>
      <c r="M35" s="309"/>
      <c r="N35" s="126"/>
      <c r="O35" s="301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3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P35" s="40"/>
      <c r="BQ35" s="40"/>
      <c r="BR35" s="40"/>
      <c r="BS35" s="40"/>
    </row>
    <row r="36" spans="1:76" ht="30" customHeight="1" thickBot="1" x14ac:dyDescent="0.25">
      <c r="A36" s="102">
        <f t="shared" si="0"/>
        <v>19</v>
      </c>
      <c r="B36" s="113">
        <v>1</v>
      </c>
      <c r="C36" s="307" t="s">
        <v>64</v>
      </c>
      <c r="D36" s="308"/>
      <c r="E36" s="308"/>
      <c r="F36" s="308"/>
      <c r="G36" s="308"/>
      <c r="H36" s="308"/>
      <c r="I36" s="308"/>
      <c r="J36" s="308"/>
      <c r="K36" s="308"/>
      <c r="L36" s="308"/>
      <c r="M36" s="309"/>
      <c r="N36" s="126"/>
      <c r="O36" s="304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P36" s="40"/>
      <c r="BQ36" s="40"/>
      <c r="BR36" s="40"/>
      <c r="BS36" s="40"/>
    </row>
    <row r="37" spans="1:76" ht="30" customHeight="1" x14ac:dyDescent="0.2">
      <c r="A37" s="102">
        <f t="shared" si="0"/>
        <v>20</v>
      </c>
      <c r="B37" s="113">
        <v>1</v>
      </c>
      <c r="C37" s="335" t="s">
        <v>65</v>
      </c>
      <c r="D37" s="336"/>
      <c r="E37" s="336"/>
      <c r="F37" s="336"/>
      <c r="G37" s="336"/>
      <c r="H37" s="336"/>
      <c r="I37" s="336"/>
      <c r="J37" s="336"/>
      <c r="K37" s="336"/>
      <c r="L37" s="336"/>
      <c r="M37" s="337"/>
      <c r="N37" s="126"/>
      <c r="O37" s="289" t="s">
        <v>45</v>
      </c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1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J37" s="281" t="s">
        <v>80</v>
      </c>
      <c r="BK37" s="282"/>
      <c r="BL37" s="282"/>
      <c r="BM37" s="282"/>
      <c r="BN37" s="282"/>
      <c r="BO37" s="282"/>
      <c r="BP37" s="40"/>
      <c r="BQ37" s="40"/>
      <c r="BR37" s="40"/>
      <c r="BS37" s="40"/>
    </row>
    <row r="38" spans="1:76" ht="30" customHeight="1" thickBot="1" x14ac:dyDescent="0.3">
      <c r="A38" s="102">
        <f t="shared" si="0"/>
        <v>21</v>
      </c>
      <c r="B38" s="113">
        <v>1</v>
      </c>
      <c r="C38" s="338" t="s">
        <v>66</v>
      </c>
      <c r="D38" s="339"/>
      <c r="E38" s="339"/>
      <c r="F38" s="339"/>
      <c r="G38" s="339"/>
      <c r="H38" s="339"/>
      <c r="I38" s="339"/>
      <c r="J38" s="339"/>
      <c r="K38" s="339"/>
      <c r="L38" s="339"/>
      <c r="M38" s="340"/>
      <c r="N38" s="126"/>
      <c r="O38" s="292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F38" s="78"/>
      <c r="BG38" s="78"/>
      <c r="BH38" s="78"/>
      <c r="BI38" s="78"/>
      <c r="BJ38" s="283"/>
      <c r="BK38" s="284"/>
      <c r="BL38" s="284"/>
      <c r="BM38" s="284"/>
      <c r="BN38" s="284"/>
      <c r="BO38" s="284"/>
      <c r="BP38" s="40"/>
      <c r="BQ38" s="40"/>
      <c r="BR38" s="40"/>
      <c r="BS38" s="40"/>
    </row>
    <row r="39" spans="1:76" ht="30" customHeight="1" x14ac:dyDescent="0.25">
      <c r="A39" s="102">
        <f t="shared" si="0"/>
        <v>22</v>
      </c>
      <c r="B39" s="113">
        <v>1</v>
      </c>
      <c r="C39" s="338" t="s">
        <v>67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40"/>
      <c r="N39" s="126"/>
      <c r="O39" s="292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F39" s="78"/>
      <c r="BG39" s="78"/>
      <c r="BH39" s="78"/>
      <c r="BI39" s="78"/>
      <c r="BJ39" s="285" t="str">
        <f>BJ50</f>
        <v>1.- Historia</v>
      </c>
      <c r="BK39" s="286"/>
      <c r="BL39" s="310" t="str">
        <f>BL50</f>
        <v>2.- Geografía</v>
      </c>
      <c r="BM39" s="310"/>
      <c r="BN39" s="312" t="str">
        <f>BN50</f>
        <v>3.- Formación Ciudadana</v>
      </c>
      <c r="BO39" s="313"/>
      <c r="BP39" s="40"/>
      <c r="BQ39" s="40"/>
      <c r="BR39" s="40"/>
      <c r="BS39" s="40"/>
    </row>
    <row r="40" spans="1:76" ht="30" customHeight="1" x14ac:dyDescent="0.25">
      <c r="A40" s="102">
        <f t="shared" si="0"/>
        <v>23</v>
      </c>
      <c r="B40" s="113">
        <v>1</v>
      </c>
      <c r="C40" s="338" t="s">
        <v>68</v>
      </c>
      <c r="D40" s="339"/>
      <c r="E40" s="339"/>
      <c r="F40" s="339"/>
      <c r="G40" s="339"/>
      <c r="H40" s="339"/>
      <c r="I40" s="339"/>
      <c r="J40" s="339"/>
      <c r="K40" s="339"/>
      <c r="L40" s="339"/>
      <c r="M40" s="340"/>
      <c r="N40" s="126"/>
      <c r="O40" s="292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F40" s="78"/>
      <c r="BG40" s="78"/>
      <c r="BH40" s="78"/>
      <c r="BI40" s="78"/>
      <c r="BJ40" s="287"/>
      <c r="BK40" s="288"/>
      <c r="BL40" s="311"/>
      <c r="BM40" s="311"/>
      <c r="BN40" s="314"/>
      <c r="BO40" s="315"/>
      <c r="BP40" s="40"/>
      <c r="BQ40" s="40"/>
      <c r="BR40" s="40"/>
      <c r="BS40" s="40"/>
    </row>
    <row r="41" spans="1:76" ht="30" customHeight="1" x14ac:dyDescent="0.25">
      <c r="A41" s="102">
        <f t="shared" si="0"/>
        <v>24</v>
      </c>
      <c r="B41" s="113">
        <v>1</v>
      </c>
      <c r="C41" s="338" t="s">
        <v>69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40"/>
      <c r="N41" s="126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4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F41" s="78"/>
      <c r="BG41" s="78"/>
      <c r="BH41" s="78"/>
      <c r="BI41" s="78"/>
      <c r="BJ41" s="287"/>
      <c r="BK41" s="288"/>
      <c r="BL41" s="311"/>
      <c r="BM41" s="311"/>
      <c r="BN41" s="316"/>
      <c r="BO41" s="317"/>
      <c r="BP41" s="40"/>
      <c r="BQ41" s="40"/>
      <c r="BR41" s="40"/>
      <c r="BS41" s="40"/>
    </row>
    <row r="42" spans="1:76" ht="30" customHeight="1" thickBot="1" x14ac:dyDescent="0.25">
      <c r="A42" s="102">
        <f t="shared" si="0"/>
        <v>25</v>
      </c>
      <c r="B42" s="115">
        <v>1</v>
      </c>
      <c r="C42" s="371" t="s">
        <v>70</v>
      </c>
      <c r="D42" s="372"/>
      <c r="E42" s="372"/>
      <c r="F42" s="372"/>
      <c r="G42" s="372"/>
      <c r="H42" s="372"/>
      <c r="I42" s="372"/>
      <c r="J42" s="372"/>
      <c r="K42" s="372"/>
      <c r="L42" s="372"/>
      <c r="M42" s="373"/>
      <c r="N42" s="127"/>
      <c r="O42" s="295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7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F42" s="79"/>
      <c r="BG42" s="79"/>
      <c r="BH42" s="79"/>
      <c r="BI42" s="79"/>
      <c r="BJ42" s="148" t="s">
        <v>31</v>
      </c>
      <c r="BK42" s="149" t="s">
        <v>32</v>
      </c>
      <c r="BL42" s="147" t="s">
        <v>31</v>
      </c>
      <c r="BM42" s="147" t="s">
        <v>32</v>
      </c>
      <c r="BN42" s="154" t="s">
        <v>31</v>
      </c>
      <c r="BO42" s="155" t="s">
        <v>32</v>
      </c>
      <c r="BP42" s="40"/>
      <c r="BQ42" s="40"/>
      <c r="BR42" s="40"/>
      <c r="BS42" s="40"/>
    </row>
    <row r="43" spans="1:76" ht="18" customHeight="1" thickBot="1" x14ac:dyDescent="0.3">
      <c r="A43" s="70" t="s">
        <v>17</v>
      </c>
      <c r="B43" s="71">
        <f>SUM(B18:B42)</f>
        <v>25</v>
      </c>
      <c r="C43" s="17"/>
      <c r="D43" s="40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141"/>
      <c r="BG43" s="141"/>
      <c r="BH43" s="141"/>
      <c r="BI43" s="142" t="s">
        <v>76</v>
      </c>
      <c r="BJ43" s="151">
        <f>COUNTIF($BK$54:$BK$100, "B")</f>
        <v>0</v>
      </c>
      <c r="BK43" s="152" t="e">
        <f>COUNTIF($BK$54:$BK$100,"B")/COUNTIF($D$54:$D$100,"P")</f>
        <v>#DIV/0!</v>
      </c>
      <c r="BL43" s="153">
        <f>COUNTIF($BM$54:$BM$100,"B")</f>
        <v>0</v>
      </c>
      <c r="BM43" s="152" t="e">
        <f>COUNTIF($BM$54:$BM$100,"B")/COUNTIF($D$54:$D$100,"P")</f>
        <v>#DIV/0!</v>
      </c>
      <c r="BN43" s="153">
        <f>COUNTIF($BO$54:$BO$100,"B")</f>
        <v>0</v>
      </c>
      <c r="BO43" s="152" t="e">
        <f>COUNTIF($BO$54:$BO$100,"B")/COUNTIF($D$54:$D$100,"P")</f>
        <v>#DIV/0!</v>
      </c>
      <c r="BQ43" s="40"/>
      <c r="BR43" s="40"/>
      <c r="BS43" s="40"/>
      <c r="BT43" s="40"/>
      <c r="BW43" s="57"/>
      <c r="BX43" s="57"/>
    </row>
    <row r="44" spans="1:76" ht="18" customHeight="1" x14ac:dyDescent="0.25">
      <c r="A44" s="17"/>
      <c r="B44" s="17"/>
      <c r="H44" s="57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BF44" s="141"/>
      <c r="BG44" s="141"/>
      <c r="BH44" s="141"/>
      <c r="BI44" s="143" t="s">
        <v>77</v>
      </c>
      <c r="BJ44" s="134">
        <f>COUNTIF($BK$54:$BK$100, "MB")</f>
        <v>0</v>
      </c>
      <c r="BK44" s="132" t="e">
        <f>COUNTIF($BK$54:$BK$100,"MB")/COUNTIF($D$54:$D$100,"P")</f>
        <v>#DIV/0!</v>
      </c>
      <c r="BL44" s="135">
        <f>COUNTIF($BM$54:$BM$100,"MB")</f>
        <v>0</v>
      </c>
      <c r="BM44" s="132" t="e">
        <f>COUNTIF($BM$54:$BM$100,"MB")/COUNTIF($D$54:$D$100,"P")</f>
        <v>#DIV/0!</v>
      </c>
      <c r="BN44" s="135">
        <f>COUNTIF($BO$54:$BO$100,"MB")</f>
        <v>0</v>
      </c>
      <c r="BO44" s="132" t="e">
        <f>COUNTIF($BO$54:$BO$100,"MB")/COUNTIF($D$54:$D$100,"P")</f>
        <v>#DIV/0!</v>
      </c>
    </row>
    <row r="45" spans="1:76" ht="18" customHeight="1" x14ac:dyDescent="0.25">
      <c r="C45" s="2"/>
      <c r="D45" s="19"/>
      <c r="E45" s="2"/>
      <c r="F45" s="3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BF45" s="141"/>
      <c r="BG45" s="141"/>
      <c r="BH45" s="141"/>
      <c r="BI45" s="143" t="s">
        <v>78</v>
      </c>
      <c r="BJ45" s="134">
        <f>COUNTIF($BK$54:$BK$100, "MA")</f>
        <v>0</v>
      </c>
      <c r="BK45" s="132" t="e">
        <f>COUNTIF($BK$54:$BK$100,"MA")/COUNTIF($D$54:$D$100,"P")</f>
        <v>#DIV/0!</v>
      </c>
      <c r="BL45" s="135">
        <f>COUNTIF($BM$54:$BM$100,"MA")</f>
        <v>0</v>
      </c>
      <c r="BM45" s="132" t="e">
        <f>COUNTIF($BM$54:$BM$100,"MA")/COUNTIF($D$54:$D$100,"P")</f>
        <v>#DIV/0!</v>
      </c>
      <c r="BN45" s="135">
        <f>COUNTIF($BO$54:$BO$100,"MA")</f>
        <v>0</v>
      </c>
      <c r="BO45" s="132" t="e">
        <f>COUNTIF($BO$54:$BO$100,"MA")/COUNTIF($D$54:$D$100,"P")</f>
        <v>#DIV/0!</v>
      </c>
    </row>
    <row r="46" spans="1:76" ht="18" customHeight="1" thickBot="1" x14ac:dyDescent="0.3">
      <c r="B46" s="3"/>
      <c r="C46" s="369" t="s">
        <v>6</v>
      </c>
      <c r="D46" s="370"/>
      <c r="E46" s="139">
        <f>B43</f>
        <v>25</v>
      </c>
      <c r="F46" s="31"/>
      <c r="G46" s="17"/>
      <c r="H46" s="17"/>
      <c r="BF46" s="141"/>
      <c r="BG46" s="141"/>
      <c r="BH46" s="141"/>
      <c r="BI46" s="144" t="s">
        <v>79</v>
      </c>
      <c r="BJ46" s="136">
        <f>COUNTIF($BK$54:$BK$100, "A")</f>
        <v>0</v>
      </c>
      <c r="BK46" s="133" t="e">
        <f>COUNTIF($BK$54:$BK$100,"A")/COUNTIF($D$54:$D$100,"P")</f>
        <v>#DIV/0!</v>
      </c>
      <c r="BL46" s="137">
        <f>COUNTIF($BM$54:$BM$100,"A")</f>
        <v>0</v>
      </c>
      <c r="BM46" s="133" t="e">
        <f>COUNTIF($BM$54:$BM$100,"A")/COUNTIF($D$54:$D$100,"P")</f>
        <v>#DIV/0!</v>
      </c>
      <c r="BN46" s="137">
        <f>COUNTIF($BO$54:$BO$100,"A")</f>
        <v>0</v>
      </c>
      <c r="BO46" s="133" t="e">
        <f>COUNTIF($BO$54:$BO$100,"A")/COUNTIF($D$54:$D$100,"P")</f>
        <v>#DIV/0!</v>
      </c>
    </row>
    <row r="47" spans="1:76" ht="15.75" customHeight="1" x14ac:dyDescent="0.2">
      <c r="B47" s="3"/>
      <c r="C47" s="369" t="s">
        <v>9</v>
      </c>
      <c r="D47" s="370"/>
      <c r="E47" s="139">
        <f>E46*0.6</f>
        <v>15</v>
      </c>
      <c r="F47" s="31"/>
      <c r="G47" s="17"/>
      <c r="H47" s="17"/>
    </row>
    <row r="48" spans="1:76" ht="12.75" customHeight="1" thickBot="1" x14ac:dyDescent="0.25">
      <c r="B48" s="17"/>
      <c r="C48" s="85"/>
      <c r="D48" s="85"/>
      <c r="E48" s="87"/>
      <c r="F48" s="86"/>
      <c r="G48" s="17"/>
      <c r="H48" s="17"/>
    </row>
    <row r="49" spans="1:73" ht="12.75" customHeight="1" thickBot="1" x14ac:dyDescent="0.25">
      <c r="C49" s="17"/>
      <c r="D49" s="40"/>
      <c r="E49" s="88"/>
      <c r="F49" s="89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2"/>
      <c r="BD49" s="2"/>
      <c r="BE49" s="2"/>
      <c r="BF49" s="2"/>
      <c r="BG49" s="17"/>
      <c r="BH49" s="17"/>
      <c r="BI49" s="17"/>
      <c r="BJ49" s="322" t="s">
        <v>34</v>
      </c>
      <c r="BK49" s="323"/>
      <c r="BL49" s="323"/>
      <c r="BM49" s="323"/>
      <c r="BN49" s="323"/>
      <c r="BO49" s="324"/>
      <c r="BP49" s="17"/>
      <c r="BQ49" s="17"/>
      <c r="BR49" s="17"/>
      <c r="BS49" s="17"/>
    </row>
    <row r="50" spans="1:73" ht="42.75" customHeight="1" x14ac:dyDescent="0.2">
      <c r="A50" s="17"/>
      <c r="B50" s="17"/>
      <c r="C50" s="17"/>
      <c r="D50" s="45"/>
      <c r="E50" s="397" t="s">
        <v>30</v>
      </c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9"/>
      <c r="BC50" s="394" t="s">
        <v>21</v>
      </c>
      <c r="BD50" s="394" t="s">
        <v>22</v>
      </c>
      <c r="BE50" s="404" t="s">
        <v>16</v>
      </c>
      <c r="BF50" s="403" t="s">
        <v>14</v>
      </c>
      <c r="BG50" s="158"/>
      <c r="BH50" s="158"/>
      <c r="BI50" s="159"/>
      <c r="BJ50" s="285" t="str">
        <f>O18</f>
        <v>1.- Historia</v>
      </c>
      <c r="BK50" s="286"/>
      <c r="BL50" s="310" t="str">
        <f>O28</f>
        <v>2.- Geografía</v>
      </c>
      <c r="BM50" s="310"/>
      <c r="BN50" s="325" t="str">
        <f>O37</f>
        <v>3.- Formación Ciudadana</v>
      </c>
      <c r="BO50" s="326"/>
      <c r="BP50" s="75"/>
      <c r="BS50" s="61"/>
      <c r="BT50" s="17"/>
      <c r="BU50" s="41"/>
    </row>
    <row r="51" spans="1:73" ht="12.75" hidden="1" customHeight="1" x14ac:dyDescent="0.2">
      <c r="A51" s="17"/>
      <c r="B51" s="17"/>
      <c r="C51" s="17"/>
      <c r="D51" s="46" t="s">
        <v>23</v>
      </c>
      <c r="E51" s="100" t="s">
        <v>26</v>
      </c>
      <c r="F51" s="100"/>
      <c r="G51" s="100" t="s">
        <v>25</v>
      </c>
      <c r="H51" s="100"/>
      <c r="I51" s="100" t="s">
        <v>0</v>
      </c>
      <c r="J51" s="100"/>
      <c r="K51" s="100" t="s">
        <v>24</v>
      </c>
      <c r="L51" s="100"/>
      <c r="M51" s="100" t="s">
        <v>25</v>
      </c>
      <c r="N51" s="100"/>
      <c r="O51" s="100" t="s">
        <v>26</v>
      </c>
      <c r="P51" s="100"/>
      <c r="Q51" s="100" t="s">
        <v>0</v>
      </c>
      <c r="R51" s="100"/>
      <c r="S51" s="100" t="s">
        <v>25</v>
      </c>
      <c r="T51" s="100"/>
      <c r="U51" s="100" t="s">
        <v>24</v>
      </c>
      <c r="V51" s="100"/>
      <c r="W51" s="100" t="s">
        <v>24</v>
      </c>
      <c r="X51" s="100"/>
      <c r="Y51" s="100" t="s">
        <v>0</v>
      </c>
      <c r="Z51" s="100"/>
      <c r="AA51" s="100" t="s">
        <v>25</v>
      </c>
      <c r="AB51" s="100"/>
      <c r="AC51" s="100" t="s">
        <v>26</v>
      </c>
      <c r="AD51" s="100"/>
      <c r="AE51" s="100" t="s">
        <v>0</v>
      </c>
      <c r="AF51" s="100"/>
      <c r="AG51" s="100" t="s">
        <v>24</v>
      </c>
      <c r="AH51" s="100"/>
      <c r="AI51" s="100" t="s">
        <v>25</v>
      </c>
      <c r="AJ51" s="100"/>
      <c r="AK51" s="100" t="s">
        <v>24</v>
      </c>
      <c r="AL51" s="100"/>
      <c r="AM51" s="100" t="s">
        <v>25</v>
      </c>
      <c r="AN51" s="100"/>
      <c r="AO51" s="100" t="s">
        <v>0</v>
      </c>
      <c r="AP51" s="100"/>
      <c r="AQ51" s="100" t="s">
        <v>26</v>
      </c>
      <c r="AR51" s="100"/>
      <c r="AS51" s="100" t="s">
        <v>25</v>
      </c>
      <c r="AT51" s="100"/>
      <c r="AU51" s="100" t="s">
        <v>0</v>
      </c>
      <c r="AV51" s="100"/>
      <c r="AW51" s="100" t="s">
        <v>25</v>
      </c>
      <c r="AX51" s="100"/>
      <c r="AY51" s="100" t="s">
        <v>0</v>
      </c>
      <c r="AZ51" s="100"/>
      <c r="BA51" s="100" t="s">
        <v>24</v>
      </c>
      <c r="BB51" s="100"/>
      <c r="BC51" s="395"/>
      <c r="BD51" s="395"/>
      <c r="BE51" s="405"/>
      <c r="BF51" s="403"/>
      <c r="BG51" s="158"/>
      <c r="BH51" s="158"/>
      <c r="BI51" s="159"/>
      <c r="BJ51" s="287"/>
      <c r="BK51" s="288"/>
      <c r="BL51" s="311"/>
      <c r="BM51" s="311"/>
      <c r="BN51" s="314"/>
      <c r="BO51" s="327"/>
      <c r="BP51" s="75"/>
      <c r="BS51" s="61"/>
      <c r="BT51" s="17"/>
      <c r="BU51" s="41"/>
    </row>
    <row r="52" spans="1:73" ht="12.75" hidden="1" customHeight="1" x14ac:dyDescent="0.2">
      <c r="A52" s="2"/>
      <c r="B52" s="2"/>
      <c r="C52" s="2"/>
      <c r="D52" s="46"/>
      <c r="E52" s="91">
        <v>1</v>
      </c>
      <c r="F52" s="91"/>
      <c r="G52" s="91">
        <v>1</v>
      </c>
      <c r="H52" s="91"/>
      <c r="I52" s="91">
        <v>1</v>
      </c>
      <c r="J52" s="91"/>
      <c r="K52" s="91">
        <v>1</v>
      </c>
      <c r="L52" s="91"/>
      <c r="M52" s="91">
        <v>1</v>
      </c>
      <c r="N52" s="91"/>
      <c r="O52" s="91">
        <v>1</v>
      </c>
      <c r="P52" s="91"/>
      <c r="Q52" s="91">
        <v>1</v>
      </c>
      <c r="R52" s="91"/>
      <c r="S52" s="91">
        <v>1</v>
      </c>
      <c r="T52" s="91"/>
      <c r="U52" s="91">
        <v>1</v>
      </c>
      <c r="V52" s="91"/>
      <c r="W52" s="91">
        <v>1</v>
      </c>
      <c r="X52" s="91"/>
      <c r="Y52" s="91">
        <v>1</v>
      </c>
      <c r="Z52" s="7"/>
      <c r="AA52" s="7">
        <v>1</v>
      </c>
      <c r="AB52" s="7"/>
      <c r="AC52" s="91">
        <v>1</v>
      </c>
      <c r="AD52" s="7"/>
      <c r="AE52" s="91">
        <v>1</v>
      </c>
      <c r="AF52" s="91"/>
      <c r="AG52" s="91">
        <v>1</v>
      </c>
      <c r="AH52" s="91"/>
      <c r="AI52" s="91">
        <v>1</v>
      </c>
      <c r="AJ52" s="7"/>
      <c r="AK52" s="91">
        <v>1</v>
      </c>
      <c r="AL52" s="7"/>
      <c r="AM52" s="7">
        <v>1</v>
      </c>
      <c r="AN52" s="7"/>
      <c r="AO52" s="7">
        <v>1</v>
      </c>
      <c r="AP52" s="7"/>
      <c r="AQ52" s="7">
        <v>1</v>
      </c>
      <c r="AR52" s="7"/>
      <c r="AS52" s="7">
        <v>1</v>
      </c>
      <c r="AT52" s="7"/>
      <c r="AU52" s="7">
        <v>1</v>
      </c>
      <c r="AV52" s="7"/>
      <c r="AW52" s="7">
        <v>1</v>
      </c>
      <c r="AX52" s="7"/>
      <c r="AY52" s="7">
        <v>1</v>
      </c>
      <c r="AZ52" s="7"/>
      <c r="BA52" s="7">
        <v>1</v>
      </c>
      <c r="BB52" s="7"/>
      <c r="BC52" s="395"/>
      <c r="BD52" s="395"/>
      <c r="BE52" s="405"/>
      <c r="BF52" s="403"/>
      <c r="BG52" s="158"/>
      <c r="BH52" s="158"/>
      <c r="BI52" s="159"/>
      <c r="BJ52" s="287"/>
      <c r="BK52" s="288"/>
      <c r="BL52" s="311"/>
      <c r="BM52" s="311"/>
      <c r="BN52" s="316"/>
      <c r="BO52" s="328"/>
      <c r="BP52" s="75"/>
      <c r="BS52" s="61"/>
      <c r="BT52" s="17"/>
      <c r="BU52" s="41"/>
    </row>
    <row r="53" spans="1:73" ht="50.25" customHeight="1" thickBot="1" x14ac:dyDescent="0.25">
      <c r="A53" s="16" t="s">
        <v>7</v>
      </c>
      <c r="B53" s="407" t="s">
        <v>11</v>
      </c>
      <c r="C53" s="407"/>
      <c r="D53" s="90" t="s">
        <v>35</v>
      </c>
      <c r="E53" s="92">
        <v>1</v>
      </c>
      <c r="F53" s="92"/>
      <c r="G53" s="92">
        <v>2</v>
      </c>
      <c r="H53" s="92"/>
      <c r="I53" s="92">
        <v>3</v>
      </c>
      <c r="J53" s="92"/>
      <c r="K53" s="92">
        <v>4</v>
      </c>
      <c r="L53" s="92"/>
      <c r="M53" s="92">
        <v>5</v>
      </c>
      <c r="N53" s="92"/>
      <c r="O53" s="92">
        <v>6</v>
      </c>
      <c r="P53" s="92"/>
      <c r="Q53" s="92">
        <v>7</v>
      </c>
      <c r="R53" s="92"/>
      <c r="S53" s="92">
        <v>8</v>
      </c>
      <c r="T53" s="92"/>
      <c r="U53" s="92">
        <v>9</v>
      </c>
      <c r="V53" s="92"/>
      <c r="W53" s="92">
        <v>10</v>
      </c>
      <c r="X53" s="92"/>
      <c r="Y53" s="98">
        <v>11</v>
      </c>
      <c r="Z53" s="98"/>
      <c r="AA53" s="98">
        <v>12</v>
      </c>
      <c r="AB53" s="98"/>
      <c r="AC53" s="98">
        <v>13</v>
      </c>
      <c r="AD53" s="98"/>
      <c r="AE53" s="98">
        <v>14</v>
      </c>
      <c r="AF53" s="98"/>
      <c r="AG53" s="98">
        <v>15</v>
      </c>
      <c r="AH53" s="98"/>
      <c r="AI53" s="98">
        <v>16</v>
      </c>
      <c r="AJ53" s="98"/>
      <c r="AK53" s="98">
        <v>17</v>
      </c>
      <c r="AL53" s="98"/>
      <c r="AM53" s="98">
        <v>18</v>
      </c>
      <c r="AN53" s="98"/>
      <c r="AO53" s="98">
        <v>19</v>
      </c>
      <c r="AP53" s="98"/>
      <c r="AQ53" s="101">
        <v>20</v>
      </c>
      <c r="AR53" s="101"/>
      <c r="AS53" s="101">
        <v>21</v>
      </c>
      <c r="AT53" s="101"/>
      <c r="AU53" s="101">
        <v>22</v>
      </c>
      <c r="AV53" s="101"/>
      <c r="AW53" s="101">
        <v>23</v>
      </c>
      <c r="AX53" s="101"/>
      <c r="AY53" s="101">
        <v>24</v>
      </c>
      <c r="AZ53" s="101"/>
      <c r="BA53" s="101">
        <v>25</v>
      </c>
      <c r="BB53" s="101"/>
      <c r="BC53" s="396"/>
      <c r="BD53" s="396"/>
      <c r="BE53" s="406"/>
      <c r="BF53" s="403"/>
      <c r="BG53" s="276" t="s">
        <v>73</v>
      </c>
      <c r="BH53" s="276" t="s">
        <v>74</v>
      </c>
      <c r="BI53" s="190" t="s">
        <v>75</v>
      </c>
      <c r="BJ53" s="148" t="s">
        <v>41</v>
      </c>
      <c r="BK53" s="149" t="s">
        <v>14</v>
      </c>
      <c r="BL53" s="150" t="s">
        <v>42</v>
      </c>
      <c r="BM53" s="150" t="s">
        <v>14</v>
      </c>
      <c r="BN53" s="146" t="s">
        <v>41</v>
      </c>
      <c r="BO53" s="146" t="s">
        <v>14</v>
      </c>
      <c r="BP53" s="75"/>
      <c r="BS53" s="61"/>
      <c r="BT53" s="17"/>
      <c r="BU53" s="41"/>
    </row>
    <row r="54" spans="1:73" ht="12.75" customHeight="1" x14ac:dyDescent="0.2">
      <c r="A54" s="5">
        <v>1</v>
      </c>
      <c r="B54" s="332" t="s">
        <v>153</v>
      </c>
      <c r="C54" s="333" t="s">
        <v>153</v>
      </c>
      <c r="D54" s="18"/>
      <c r="E54" s="76"/>
      <c r="F54" s="77">
        <f t="shared" ref="F54:F79" si="1">IF(E54=$E$51,$E$52,0)</f>
        <v>0</v>
      </c>
      <c r="G54" s="76"/>
      <c r="H54" s="77">
        <f t="shared" ref="H54:H83" si="2">IF(G54=$G$51,$G$52,0)</f>
        <v>0</v>
      </c>
      <c r="I54" s="76"/>
      <c r="J54" s="77">
        <f t="shared" ref="J54:J83" si="3">IF(I54=$I$51,$I$52,0)</f>
        <v>0</v>
      </c>
      <c r="K54" s="76"/>
      <c r="L54" s="77">
        <f t="shared" ref="L54:L83" si="4">IF(K54=$K$51,$K$52,0)</f>
        <v>0</v>
      </c>
      <c r="M54" s="76"/>
      <c r="N54" s="77">
        <f t="shared" ref="N54:N83" si="5">IF(M54=$M$51,$M$52,0)</f>
        <v>0</v>
      </c>
      <c r="O54" s="76"/>
      <c r="P54" s="77">
        <f t="shared" ref="P54:P83" si="6">IF(O54=$O$51,$O$52,0)</f>
        <v>0</v>
      </c>
      <c r="Q54" s="76"/>
      <c r="R54" s="77">
        <f t="shared" ref="R54:R83" si="7">IF(Q54=$Q$51,$Q$52,0)</f>
        <v>0</v>
      </c>
      <c r="S54" s="76"/>
      <c r="T54" s="77">
        <f t="shared" ref="T54:T83" si="8">IF(S54=$S$51,$S$52,0)</f>
        <v>0</v>
      </c>
      <c r="U54" s="76"/>
      <c r="V54" s="77">
        <f t="shared" ref="V54:V83" si="9">IF(U54=$U$51,$U$52,0)</f>
        <v>0</v>
      </c>
      <c r="W54" s="76"/>
      <c r="X54" s="77">
        <f t="shared" ref="X54:X83" si="10">IF(W54=$W$51,$W$52,0)</f>
        <v>0</v>
      </c>
      <c r="Y54" s="76"/>
      <c r="Z54" s="77">
        <f t="shared" ref="Z54:Z83" si="11">IF(Y54=$Y$51,$Y$52,0)</f>
        <v>0</v>
      </c>
      <c r="AA54" s="76"/>
      <c r="AB54" s="77">
        <f t="shared" ref="AB54:AB83" si="12">IF(AA54=$AA$51,$AA$52,0)</f>
        <v>0</v>
      </c>
      <c r="AC54" s="93"/>
      <c r="AD54" s="77">
        <f t="shared" ref="AD54:AD83" si="13">IF(AC54=$AC$51,$AC$52,0)</f>
        <v>0</v>
      </c>
      <c r="AE54" s="76"/>
      <c r="AF54" s="77">
        <f t="shared" ref="AF54:AF83" si="14">IF(AE54=$AE$51,$AE$52,0)</f>
        <v>0</v>
      </c>
      <c r="AG54" s="76"/>
      <c r="AH54" s="77">
        <f t="shared" ref="AH54:AH83" si="15">IF(AG54=$AG$51,$AG$52,0)</f>
        <v>0</v>
      </c>
      <c r="AI54" s="76"/>
      <c r="AJ54" s="77">
        <f t="shared" ref="AJ54:AJ83" si="16">IF(AI54=$AI$51,$AI$52,0)</f>
        <v>0</v>
      </c>
      <c r="AK54" s="76"/>
      <c r="AL54" s="77">
        <f t="shared" ref="AL54:AL83" si="17">IF(AK54=$AK$51,$AK$52,0)</f>
        <v>0</v>
      </c>
      <c r="AM54" s="76"/>
      <c r="AN54" s="77">
        <f t="shared" ref="AN54:AN83" si="18">IF(AM54=$AM$51,$AM$52,0)</f>
        <v>0</v>
      </c>
      <c r="AO54" s="76"/>
      <c r="AP54" s="77">
        <f t="shared" ref="AP54:AP83" si="19">IF(AO54=$AO$51,$AO$52,0)</f>
        <v>0</v>
      </c>
      <c r="AQ54" s="76"/>
      <c r="AR54" s="77">
        <f t="shared" ref="AR54:AR83" si="20">IF(AQ54=$AQ$51,$AQ$52,0)</f>
        <v>0</v>
      </c>
      <c r="AS54" s="76"/>
      <c r="AT54" s="77">
        <f t="shared" ref="AT54:AT83" si="21">IF(AS54=$AS$51,$AS$52,0)</f>
        <v>0</v>
      </c>
      <c r="AU54" s="76"/>
      <c r="AV54" s="77">
        <f t="shared" ref="AV54:AV83" si="22">IF(AU54=$AU$51,$AU$52,0)</f>
        <v>0</v>
      </c>
      <c r="AW54" s="76"/>
      <c r="AX54" s="77">
        <f t="shared" ref="AX54:AX83" si="23">IF(AW54=$AW$51,$AW$52,0)</f>
        <v>0</v>
      </c>
      <c r="AY54" s="76"/>
      <c r="AZ54" s="77">
        <f t="shared" ref="AZ54:AZ83" si="24">IF(AY54=$AY$51,$AY$52,0)</f>
        <v>0</v>
      </c>
      <c r="BA54" s="76"/>
      <c r="BB54" s="77">
        <f>IF(BA54=$BA$51,$BA$52,0)</f>
        <v>0</v>
      </c>
      <c r="BC54" s="5">
        <f t="shared" ref="BC54:BC100" si="25">IF((D54="P"),SUM(E54:BB54),0)</f>
        <v>0</v>
      </c>
      <c r="BD54" s="11">
        <f t="shared" ref="BD54:BD100" si="26">(BC54*100)/E$46</f>
        <v>0</v>
      </c>
      <c r="BE54" s="12">
        <f>IF(BC54&gt;=E$47,0.3*BC54-0.5,0.1333333*BC54+2)</f>
        <v>2</v>
      </c>
      <c r="BF54" s="5">
        <f>IF($D$54:$D$100="P",IF(AND((BD54&lt;50),(BD54&gt;=0)),"INICIAL",IF(AND((BD54&lt;80),(BD54&gt;49)),"INTERMEDIO",IF(AND((BD54&lt;=100),(BD54&gt;79)),"AVANZADO"))),0)</f>
        <v>0</v>
      </c>
      <c r="BG54" s="276" t="str">
        <f>IF((D54="P"),IFERROR(ROUND(BE54-$BE$103,1),""),"")</f>
        <v/>
      </c>
      <c r="BH54" s="276" t="str">
        <f>IF((D54="P"),IFERROR(ROUND(POWER(BG54,2),3),""),"")</f>
        <v/>
      </c>
      <c r="BI54" s="190">
        <f>SUM(BH54:BH100)</f>
        <v>0</v>
      </c>
      <c r="BJ54" s="128">
        <f>(SUM(E54:X54)/10)</f>
        <v>0</v>
      </c>
      <c r="BK54" s="129">
        <f>IF($D$54:$D$100="P",IF(BJ54&lt;=0.25,"B",IF(BJ54&lt;=0.5,"MB",IF(BJ54&lt;=0.75,"MA",IF(BJ54&lt;=1,"A")))),0)</f>
        <v>0</v>
      </c>
      <c r="BL54" s="130">
        <f>SUM(Y54:AP54)/9</f>
        <v>0</v>
      </c>
      <c r="BM54" s="129">
        <f>IF($D$54:$D$100="P",IF(BL54&lt;=0.25,"B",IF(BL54&lt;=0.5,"MB",IF(BL54&lt;=0.75,"MA",IF(BL54&lt;=1,"A")))),0)</f>
        <v>0</v>
      </c>
      <c r="BN54" s="130">
        <f>SUM(AQ54:BB54)/6</f>
        <v>0</v>
      </c>
      <c r="BO54" s="131">
        <f>IF($D$54:$D$100="P",IF(BN54&lt;=0.25,"B",IF(BN54&lt;=0.5,"MB",IF(BN54&lt;=0.75,"MA",IF(BN54&lt;=1,"A")))),0)</f>
        <v>0</v>
      </c>
      <c r="BP54" s="62"/>
      <c r="BS54" s="61"/>
      <c r="BT54" s="17"/>
      <c r="BU54" s="41"/>
    </row>
    <row r="55" spans="1:73" ht="12.75" customHeight="1" x14ac:dyDescent="0.2">
      <c r="A55" s="5">
        <v>2</v>
      </c>
      <c r="B55" s="332" t="s">
        <v>154</v>
      </c>
      <c r="C55" s="333" t="s">
        <v>154</v>
      </c>
      <c r="D55" s="18"/>
      <c r="E55" s="76"/>
      <c r="F55" s="77">
        <f t="shared" si="1"/>
        <v>0</v>
      </c>
      <c r="G55" s="76"/>
      <c r="H55" s="77">
        <f t="shared" si="2"/>
        <v>0</v>
      </c>
      <c r="I55" s="76"/>
      <c r="J55" s="77">
        <f t="shared" si="3"/>
        <v>0</v>
      </c>
      <c r="K55" s="76"/>
      <c r="L55" s="77">
        <f t="shared" si="4"/>
        <v>0</v>
      </c>
      <c r="M55" s="76"/>
      <c r="N55" s="77">
        <f t="shared" si="5"/>
        <v>0</v>
      </c>
      <c r="O55" s="76"/>
      <c r="P55" s="77">
        <f t="shared" si="6"/>
        <v>0</v>
      </c>
      <c r="Q55" s="76"/>
      <c r="R55" s="77">
        <f t="shared" si="7"/>
        <v>0</v>
      </c>
      <c r="S55" s="76"/>
      <c r="T55" s="77">
        <f t="shared" si="8"/>
        <v>0</v>
      </c>
      <c r="U55" s="76"/>
      <c r="V55" s="77">
        <f t="shared" si="9"/>
        <v>0</v>
      </c>
      <c r="W55" s="76"/>
      <c r="X55" s="77">
        <f t="shared" si="10"/>
        <v>0</v>
      </c>
      <c r="Y55" s="76"/>
      <c r="Z55" s="77">
        <f t="shared" si="11"/>
        <v>0</v>
      </c>
      <c r="AA55" s="76"/>
      <c r="AB55" s="77">
        <f t="shared" si="12"/>
        <v>0</v>
      </c>
      <c r="AC55" s="93"/>
      <c r="AD55" s="77">
        <f t="shared" si="13"/>
        <v>0</v>
      </c>
      <c r="AE55" s="76"/>
      <c r="AF55" s="77">
        <f t="shared" si="14"/>
        <v>0</v>
      </c>
      <c r="AG55" s="76"/>
      <c r="AH55" s="77">
        <f t="shared" si="15"/>
        <v>0</v>
      </c>
      <c r="AI55" s="76"/>
      <c r="AJ55" s="77">
        <f t="shared" si="16"/>
        <v>0</v>
      </c>
      <c r="AK55" s="76"/>
      <c r="AL55" s="77">
        <f t="shared" si="17"/>
        <v>0</v>
      </c>
      <c r="AM55" s="76"/>
      <c r="AN55" s="77">
        <f t="shared" si="18"/>
        <v>0</v>
      </c>
      <c r="AO55" s="76"/>
      <c r="AP55" s="77">
        <f t="shared" si="19"/>
        <v>0</v>
      </c>
      <c r="AQ55" s="76"/>
      <c r="AR55" s="77">
        <f t="shared" si="20"/>
        <v>0</v>
      </c>
      <c r="AS55" s="76"/>
      <c r="AT55" s="77">
        <f t="shared" si="21"/>
        <v>0</v>
      </c>
      <c r="AU55" s="76"/>
      <c r="AV55" s="77">
        <f t="shared" si="22"/>
        <v>0</v>
      </c>
      <c r="AW55" s="76"/>
      <c r="AX55" s="77">
        <f t="shared" si="23"/>
        <v>0</v>
      </c>
      <c r="AY55" s="76"/>
      <c r="AZ55" s="77">
        <f t="shared" si="24"/>
        <v>0</v>
      </c>
      <c r="BA55" s="76"/>
      <c r="BB55" s="77">
        <f t="shared" ref="BB55:BB100" si="27">IF(BA55=$BA$51,$BA$52,0)</f>
        <v>0</v>
      </c>
      <c r="BC55" s="5">
        <f t="shared" si="25"/>
        <v>0</v>
      </c>
      <c r="BD55" s="11">
        <f t="shared" si="26"/>
        <v>0</v>
      </c>
      <c r="BE55" s="12">
        <f t="shared" ref="BE55:BE100" si="28">IF(BC55&gt;=E$47,0.3*BC55-0.5,0.1333333*BC55+2)</f>
        <v>2</v>
      </c>
      <c r="BF55" s="5">
        <f t="shared" ref="BF55:BF100" si="29">IF($D$54:$D$100="P",IF(AND((BD55&lt;50),(BD55&gt;=0)),"INICIAL",IF(AND((BD55&lt;80),(BD55&gt;49)),"INTERMEDIO",IF(AND((BD55&lt;=100),(BD55&gt;79)),"AVANZADO"))),0)</f>
        <v>0</v>
      </c>
      <c r="BG55" s="276" t="str">
        <f t="shared" ref="BG55:BG99" si="30">IF((D55="P"),IFERROR(ROUND(BE55-$BE$103,1),""),"")</f>
        <v/>
      </c>
      <c r="BH55" s="276" t="str">
        <f t="shared" ref="BH55:BH100" si="31">IF((D55="P"),IFERROR(ROUND(POWER(BG55,2),3),""),"")</f>
        <v/>
      </c>
      <c r="BI55" s="190">
        <f>COUNTIF(D54:D100,"=P")</f>
        <v>0</v>
      </c>
      <c r="BJ55" s="103">
        <f t="shared" ref="BJ55:BJ100" si="32">(SUM(E55:X55)/10)</f>
        <v>0</v>
      </c>
      <c r="BK55" s="68">
        <f t="shared" ref="BK55:BK100" si="33">IF($D$54:$D$100="P",IF(BJ55&lt;=0.25,"B",IF(BJ55&lt;=0.5,"MB",IF(BJ55&lt;=0.75,"MA",IF(BJ55&lt;=1,"A")))),0)</f>
        <v>0</v>
      </c>
      <c r="BL55" s="94">
        <f t="shared" ref="BL55:BL100" si="34">SUM(Y55:AP55)/9</f>
        <v>0</v>
      </c>
      <c r="BM55" s="68">
        <f t="shared" ref="BM55:BM100" si="35">IF($D$54:$D$100="P",IF(BL55&lt;=0.25,"B",IF(BL55&lt;=0.5,"MB",IF(BL55&lt;=0.75,"MA",IF(BL55&lt;=1,"A")))),0)</f>
        <v>0</v>
      </c>
      <c r="BN55" s="94">
        <f t="shared" ref="BN55:BN100" si="36">SUM(AQ55:BB55)/6</f>
        <v>0</v>
      </c>
      <c r="BO55" s="104">
        <f t="shared" ref="BO55:BO100" si="37">IF($D$54:$D$100="P",IF(BN55&lt;=0.25,"B",IF(BN55&lt;=0.5,"MB",IF(BN55&lt;=0.75,"MA",IF(BN55&lt;=1,"A")))),0)</f>
        <v>0</v>
      </c>
      <c r="BP55" s="62"/>
      <c r="BS55" s="61"/>
      <c r="BT55" s="17"/>
      <c r="BU55" s="41"/>
    </row>
    <row r="56" spans="1:73" ht="12.75" customHeight="1" x14ac:dyDescent="0.2">
      <c r="A56" s="5">
        <v>3</v>
      </c>
      <c r="B56" s="332" t="s">
        <v>155</v>
      </c>
      <c r="C56" s="333" t="s">
        <v>155</v>
      </c>
      <c r="D56" s="18"/>
      <c r="E56" s="76"/>
      <c r="F56" s="77">
        <f t="shared" si="1"/>
        <v>0</v>
      </c>
      <c r="G56" s="76"/>
      <c r="H56" s="77">
        <f t="shared" si="2"/>
        <v>0</v>
      </c>
      <c r="I56" s="76"/>
      <c r="J56" s="77">
        <f t="shared" si="3"/>
        <v>0</v>
      </c>
      <c r="K56" s="76"/>
      <c r="L56" s="77">
        <f t="shared" si="4"/>
        <v>0</v>
      </c>
      <c r="M56" s="76"/>
      <c r="N56" s="77">
        <f t="shared" si="5"/>
        <v>0</v>
      </c>
      <c r="O56" s="76"/>
      <c r="P56" s="77">
        <f t="shared" si="6"/>
        <v>0</v>
      </c>
      <c r="Q56" s="76"/>
      <c r="R56" s="77">
        <f t="shared" si="7"/>
        <v>0</v>
      </c>
      <c r="S56" s="76"/>
      <c r="T56" s="77">
        <f t="shared" si="8"/>
        <v>0</v>
      </c>
      <c r="U56" s="76"/>
      <c r="V56" s="77">
        <f t="shared" si="9"/>
        <v>0</v>
      </c>
      <c r="W56" s="76"/>
      <c r="X56" s="77">
        <f t="shared" si="10"/>
        <v>0</v>
      </c>
      <c r="Y56" s="76"/>
      <c r="Z56" s="77">
        <f t="shared" si="11"/>
        <v>0</v>
      </c>
      <c r="AA56" s="76"/>
      <c r="AB56" s="77">
        <f t="shared" si="12"/>
        <v>0</v>
      </c>
      <c r="AC56" s="93"/>
      <c r="AD56" s="77">
        <f t="shared" si="13"/>
        <v>0</v>
      </c>
      <c r="AE56" s="76"/>
      <c r="AF56" s="77">
        <f t="shared" si="14"/>
        <v>0</v>
      </c>
      <c r="AG56" s="76"/>
      <c r="AH56" s="77">
        <f t="shared" si="15"/>
        <v>0</v>
      </c>
      <c r="AI56" s="76"/>
      <c r="AJ56" s="77">
        <f t="shared" si="16"/>
        <v>0</v>
      </c>
      <c r="AK56" s="76"/>
      <c r="AL56" s="77">
        <f t="shared" si="17"/>
        <v>0</v>
      </c>
      <c r="AM56" s="76"/>
      <c r="AN56" s="77">
        <f t="shared" si="18"/>
        <v>0</v>
      </c>
      <c r="AO56" s="76"/>
      <c r="AP56" s="77">
        <f t="shared" si="19"/>
        <v>0</v>
      </c>
      <c r="AQ56" s="76"/>
      <c r="AR56" s="77">
        <f t="shared" si="20"/>
        <v>0</v>
      </c>
      <c r="AS56" s="76"/>
      <c r="AT56" s="77">
        <f t="shared" si="21"/>
        <v>0</v>
      </c>
      <c r="AU56" s="76"/>
      <c r="AV56" s="77">
        <f t="shared" si="22"/>
        <v>0</v>
      </c>
      <c r="AW56" s="76"/>
      <c r="AX56" s="77">
        <f t="shared" si="23"/>
        <v>0</v>
      </c>
      <c r="AY56" s="76"/>
      <c r="AZ56" s="77">
        <f t="shared" si="24"/>
        <v>0</v>
      </c>
      <c r="BA56" s="76"/>
      <c r="BB56" s="77">
        <f t="shared" si="27"/>
        <v>0</v>
      </c>
      <c r="BC56" s="5">
        <f t="shared" si="25"/>
        <v>0</v>
      </c>
      <c r="BD56" s="11">
        <f t="shared" si="26"/>
        <v>0</v>
      </c>
      <c r="BE56" s="12">
        <f t="shared" si="28"/>
        <v>2</v>
      </c>
      <c r="BF56" s="5">
        <f t="shared" si="29"/>
        <v>0</v>
      </c>
      <c r="BG56" s="276" t="str">
        <f t="shared" si="30"/>
        <v/>
      </c>
      <c r="BH56" s="276" t="str">
        <f t="shared" si="31"/>
        <v/>
      </c>
      <c r="BI56" s="190"/>
      <c r="BJ56" s="103">
        <f t="shared" si="32"/>
        <v>0</v>
      </c>
      <c r="BK56" s="68">
        <f t="shared" si="33"/>
        <v>0</v>
      </c>
      <c r="BL56" s="94">
        <f t="shared" si="34"/>
        <v>0</v>
      </c>
      <c r="BM56" s="68">
        <f t="shared" si="35"/>
        <v>0</v>
      </c>
      <c r="BN56" s="94">
        <f t="shared" si="36"/>
        <v>0</v>
      </c>
      <c r="BO56" s="104">
        <f t="shared" si="37"/>
        <v>0</v>
      </c>
      <c r="BP56" s="62"/>
      <c r="BQ56" s="62"/>
      <c r="BR56" s="62"/>
      <c r="BS56" s="62"/>
      <c r="BT56" s="17"/>
    </row>
    <row r="57" spans="1:73" ht="12.75" customHeight="1" x14ac:dyDescent="0.2">
      <c r="A57" s="5">
        <f t="shared" ref="A57:A99" si="38">A56+1</f>
        <v>4</v>
      </c>
      <c r="B57" s="332" t="s">
        <v>156</v>
      </c>
      <c r="C57" s="333" t="s">
        <v>156</v>
      </c>
      <c r="D57" s="18"/>
      <c r="E57" s="76"/>
      <c r="F57" s="77">
        <f t="shared" si="1"/>
        <v>0</v>
      </c>
      <c r="G57" s="76"/>
      <c r="H57" s="77">
        <f t="shared" si="2"/>
        <v>0</v>
      </c>
      <c r="I57" s="76"/>
      <c r="J57" s="77">
        <f t="shared" si="3"/>
        <v>0</v>
      </c>
      <c r="K57" s="76"/>
      <c r="L57" s="77">
        <f t="shared" si="4"/>
        <v>0</v>
      </c>
      <c r="M57" s="76"/>
      <c r="N57" s="77">
        <f t="shared" si="5"/>
        <v>0</v>
      </c>
      <c r="O57" s="76"/>
      <c r="P57" s="77">
        <f t="shared" si="6"/>
        <v>0</v>
      </c>
      <c r="Q57" s="76"/>
      <c r="R57" s="77">
        <f t="shared" si="7"/>
        <v>0</v>
      </c>
      <c r="S57" s="76"/>
      <c r="T57" s="77">
        <f t="shared" si="8"/>
        <v>0</v>
      </c>
      <c r="U57" s="76"/>
      <c r="V57" s="77">
        <f t="shared" si="9"/>
        <v>0</v>
      </c>
      <c r="W57" s="76"/>
      <c r="X57" s="77">
        <f t="shared" si="10"/>
        <v>0</v>
      </c>
      <c r="Y57" s="76"/>
      <c r="Z57" s="77">
        <f t="shared" si="11"/>
        <v>0</v>
      </c>
      <c r="AA57" s="76"/>
      <c r="AB57" s="77">
        <f t="shared" si="12"/>
        <v>0</v>
      </c>
      <c r="AC57" s="93"/>
      <c r="AD57" s="77">
        <f t="shared" si="13"/>
        <v>0</v>
      </c>
      <c r="AE57" s="76"/>
      <c r="AF57" s="77">
        <f t="shared" si="14"/>
        <v>0</v>
      </c>
      <c r="AG57" s="76"/>
      <c r="AH57" s="77">
        <f t="shared" si="15"/>
        <v>0</v>
      </c>
      <c r="AI57" s="76"/>
      <c r="AJ57" s="77">
        <f t="shared" si="16"/>
        <v>0</v>
      </c>
      <c r="AK57" s="76"/>
      <c r="AL57" s="77">
        <f t="shared" si="17"/>
        <v>0</v>
      </c>
      <c r="AM57" s="76"/>
      <c r="AN57" s="77">
        <f t="shared" si="18"/>
        <v>0</v>
      </c>
      <c r="AO57" s="76"/>
      <c r="AP57" s="77">
        <f t="shared" si="19"/>
        <v>0</v>
      </c>
      <c r="AQ57" s="76"/>
      <c r="AR57" s="77">
        <f t="shared" si="20"/>
        <v>0</v>
      </c>
      <c r="AS57" s="76"/>
      <c r="AT57" s="77">
        <f t="shared" si="21"/>
        <v>0</v>
      </c>
      <c r="AU57" s="76"/>
      <c r="AV57" s="77">
        <f t="shared" si="22"/>
        <v>0</v>
      </c>
      <c r="AW57" s="76"/>
      <c r="AX57" s="77">
        <f t="shared" si="23"/>
        <v>0</v>
      </c>
      <c r="AY57" s="76"/>
      <c r="AZ57" s="77">
        <f t="shared" si="24"/>
        <v>0</v>
      </c>
      <c r="BA57" s="76"/>
      <c r="BB57" s="77">
        <f t="shared" si="27"/>
        <v>0</v>
      </c>
      <c r="BC57" s="5">
        <f t="shared" si="25"/>
        <v>0</v>
      </c>
      <c r="BD57" s="11">
        <f t="shared" si="26"/>
        <v>0</v>
      </c>
      <c r="BE57" s="12">
        <f t="shared" si="28"/>
        <v>2</v>
      </c>
      <c r="BF57" s="5">
        <f t="shared" si="29"/>
        <v>0</v>
      </c>
      <c r="BG57" s="276" t="str">
        <f t="shared" si="30"/>
        <v/>
      </c>
      <c r="BH57" s="276" t="str">
        <f t="shared" si="31"/>
        <v/>
      </c>
      <c r="BI57" s="190"/>
      <c r="BJ57" s="103">
        <f t="shared" si="32"/>
        <v>0</v>
      </c>
      <c r="BK57" s="68">
        <f t="shared" si="33"/>
        <v>0</v>
      </c>
      <c r="BL57" s="94">
        <f t="shared" si="34"/>
        <v>0</v>
      </c>
      <c r="BM57" s="68">
        <f t="shared" si="35"/>
        <v>0</v>
      </c>
      <c r="BN57" s="94">
        <f t="shared" si="36"/>
        <v>0</v>
      </c>
      <c r="BO57" s="104">
        <f t="shared" si="37"/>
        <v>0</v>
      </c>
      <c r="BP57" s="62"/>
      <c r="BQ57" s="62"/>
      <c r="BR57" s="62"/>
      <c r="BS57" s="62"/>
      <c r="BT57" s="17"/>
    </row>
    <row r="58" spans="1:73" ht="12.75" customHeight="1" x14ac:dyDescent="0.2">
      <c r="A58" s="5">
        <f t="shared" si="38"/>
        <v>5</v>
      </c>
      <c r="B58" s="332" t="s">
        <v>157</v>
      </c>
      <c r="C58" s="333" t="s">
        <v>157</v>
      </c>
      <c r="D58" s="18"/>
      <c r="E58" s="76"/>
      <c r="F58" s="77">
        <f t="shared" si="1"/>
        <v>0</v>
      </c>
      <c r="G58" s="76"/>
      <c r="H58" s="77">
        <f t="shared" si="2"/>
        <v>0</v>
      </c>
      <c r="I58" s="76"/>
      <c r="J58" s="77">
        <f t="shared" si="3"/>
        <v>0</v>
      </c>
      <c r="K58" s="76"/>
      <c r="L58" s="77">
        <f t="shared" si="4"/>
        <v>0</v>
      </c>
      <c r="M58" s="76"/>
      <c r="N58" s="77">
        <f t="shared" si="5"/>
        <v>0</v>
      </c>
      <c r="O58" s="76"/>
      <c r="P58" s="77">
        <f t="shared" si="6"/>
        <v>0</v>
      </c>
      <c r="Q58" s="76"/>
      <c r="R58" s="77">
        <f t="shared" si="7"/>
        <v>0</v>
      </c>
      <c r="S58" s="76"/>
      <c r="T58" s="77">
        <f t="shared" si="8"/>
        <v>0</v>
      </c>
      <c r="U58" s="76"/>
      <c r="V58" s="77">
        <f t="shared" si="9"/>
        <v>0</v>
      </c>
      <c r="W58" s="76"/>
      <c r="X58" s="77">
        <f t="shared" si="10"/>
        <v>0</v>
      </c>
      <c r="Y58" s="76"/>
      <c r="Z58" s="77">
        <f t="shared" si="11"/>
        <v>0</v>
      </c>
      <c r="AA58" s="76"/>
      <c r="AB58" s="77">
        <f t="shared" si="12"/>
        <v>0</v>
      </c>
      <c r="AC58" s="93"/>
      <c r="AD58" s="77">
        <f t="shared" si="13"/>
        <v>0</v>
      </c>
      <c r="AE58" s="76"/>
      <c r="AF58" s="77">
        <f t="shared" si="14"/>
        <v>0</v>
      </c>
      <c r="AG58" s="76"/>
      <c r="AH58" s="77">
        <f t="shared" si="15"/>
        <v>0</v>
      </c>
      <c r="AI58" s="76"/>
      <c r="AJ58" s="77">
        <f t="shared" si="16"/>
        <v>0</v>
      </c>
      <c r="AK58" s="76"/>
      <c r="AL58" s="77">
        <f t="shared" si="17"/>
        <v>0</v>
      </c>
      <c r="AM58" s="76"/>
      <c r="AN58" s="77">
        <f t="shared" si="18"/>
        <v>0</v>
      </c>
      <c r="AO58" s="76"/>
      <c r="AP58" s="77">
        <f t="shared" si="19"/>
        <v>0</v>
      </c>
      <c r="AQ58" s="76"/>
      <c r="AR58" s="77">
        <f t="shared" si="20"/>
        <v>0</v>
      </c>
      <c r="AS58" s="76"/>
      <c r="AT58" s="77">
        <f t="shared" si="21"/>
        <v>0</v>
      </c>
      <c r="AU58" s="76"/>
      <c r="AV58" s="77">
        <f t="shared" si="22"/>
        <v>0</v>
      </c>
      <c r="AW58" s="76"/>
      <c r="AX58" s="77">
        <f t="shared" si="23"/>
        <v>0</v>
      </c>
      <c r="AY58" s="76"/>
      <c r="AZ58" s="77">
        <f t="shared" si="24"/>
        <v>0</v>
      </c>
      <c r="BA58" s="76"/>
      <c r="BB58" s="77">
        <f t="shared" si="27"/>
        <v>0</v>
      </c>
      <c r="BC58" s="5">
        <f t="shared" si="25"/>
        <v>0</v>
      </c>
      <c r="BD58" s="11">
        <f t="shared" si="26"/>
        <v>0</v>
      </c>
      <c r="BE58" s="12">
        <f t="shared" si="28"/>
        <v>2</v>
      </c>
      <c r="BF58" s="5">
        <f t="shared" si="29"/>
        <v>0</v>
      </c>
      <c r="BG58" s="276" t="str">
        <f t="shared" si="30"/>
        <v/>
      </c>
      <c r="BH58" s="276" t="str">
        <f t="shared" si="31"/>
        <v/>
      </c>
      <c r="BI58" s="190"/>
      <c r="BJ58" s="103">
        <f t="shared" si="32"/>
        <v>0</v>
      </c>
      <c r="BK58" s="68">
        <f t="shared" si="33"/>
        <v>0</v>
      </c>
      <c r="BL58" s="94">
        <f t="shared" si="34"/>
        <v>0</v>
      </c>
      <c r="BM58" s="68">
        <f t="shared" si="35"/>
        <v>0</v>
      </c>
      <c r="BN58" s="94">
        <f t="shared" si="36"/>
        <v>0</v>
      </c>
      <c r="BO58" s="104">
        <f t="shared" si="37"/>
        <v>0</v>
      </c>
      <c r="BP58" s="62"/>
      <c r="BQ58" s="62"/>
      <c r="BR58" s="62"/>
      <c r="BS58" s="62"/>
      <c r="BT58" s="17"/>
    </row>
    <row r="59" spans="1:73" ht="12.75" customHeight="1" x14ac:dyDescent="0.2">
      <c r="A59" s="5">
        <f t="shared" si="38"/>
        <v>6</v>
      </c>
      <c r="B59" s="332" t="s">
        <v>158</v>
      </c>
      <c r="C59" s="333" t="s">
        <v>158</v>
      </c>
      <c r="D59" s="18"/>
      <c r="E59" s="76"/>
      <c r="F59" s="77">
        <f t="shared" si="1"/>
        <v>0</v>
      </c>
      <c r="G59" s="76"/>
      <c r="H59" s="77">
        <f t="shared" si="2"/>
        <v>0</v>
      </c>
      <c r="I59" s="76"/>
      <c r="J59" s="77">
        <f t="shared" si="3"/>
        <v>0</v>
      </c>
      <c r="K59" s="76"/>
      <c r="L59" s="77">
        <f t="shared" si="4"/>
        <v>0</v>
      </c>
      <c r="M59" s="76"/>
      <c r="N59" s="77">
        <f t="shared" si="5"/>
        <v>0</v>
      </c>
      <c r="O59" s="76"/>
      <c r="P59" s="77">
        <f t="shared" si="6"/>
        <v>0</v>
      </c>
      <c r="Q59" s="76"/>
      <c r="R59" s="77">
        <f t="shared" si="7"/>
        <v>0</v>
      </c>
      <c r="S59" s="76"/>
      <c r="T59" s="77">
        <f t="shared" si="8"/>
        <v>0</v>
      </c>
      <c r="U59" s="76"/>
      <c r="V59" s="77">
        <f t="shared" si="9"/>
        <v>0</v>
      </c>
      <c r="W59" s="76"/>
      <c r="X59" s="77">
        <f t="shared" si="10"/>
        <v>0</v>
      </c>
      <c r="Y59" s="76"/>
      <c r="Z59" s="77">
        <f t="shared" si="11"/>
        <v>0</v>
      </c>
      <c r="AA59" s="76"/>
      <c r="AB59" s="77">
        <f t="shared" si="12"/>
        <v>0</v>
      </c>
      <c r="AC59" s="93"/>
      <c r="AD59" s="77">
        <f t="shared" si="13"/>
        <v>0</v>
      </c>
      <c r="AE59" s="76"/>
      <c r="AF59" s="77">
        <f t="shared" si="14"/>
        <v>0</v>
      </c>
      <c r="AG59" s="76"/>
      <c r="AH59" s="77">
        <f t="shared" si="15"/>
        <v>0</v>
      </c>
      <c r="AI59" s="76"/>
      <c r="AJ59" s="77">
        <f t="shared" si="16"/>
        <v>0</v>
      </c>
      <c r="AK59" s="76"/>
      <c r="AL59" s="77">
        <f t="shared" si="17"/>
        <v>0</v>
      </c>
      <c r="AM59" s="76"/>
      <c r="AN59" s="77">
        <f t="shared" si="18"/>
        <v>0</v>
      </c>
      <c r="AO59" s="76"/>
      <c r="AP59" s="77">
        <f t="shared" si="19"/>
        <v>0</v>
      </c>
      <c r="AQ59" s="76"/>
      <c r="AR59" s="77">
        <f t="shared" si="20"/>
        <v>0</v>
      </c>
      <c r="AS59" s="76"/>
      <c r="AT59" s="77">
        <f t="shared" si="21"/>
        <v>0</v>
      </c>
      <c r="AU59" s="76"/>
      <c r="AV59" s="77">
        <f t="shared" si="22"/>
        <v>0</v>
      </c>
      <c r="AW59" s="76"/>
      <c r="AX59" s="77">
        <f t="shared" si="23"/>
        <v>0</v>
      </c>
      <c r="AY59" s="76"/>
      <c r="AZ59" s="77">
        <f t="shared" si="24"/>
        <v>0</v>
      </c>
      <c r="BA59" s="76"/>
      <c r="BB59" s="77">
        <f t="shared" si="27"/>
        <v>0</v>
      </c>
      <c r="BC59" s="5">
        <f t="shared" si="25"/>
        <v>0</v>
      </c>
      <c r="BD59" s="11">
        <f t="shared" si="26"/>
        <v>0</v>
      </c>
      <c r="BE59" s="12">
        <f t="shared" si="28"/>
        <v>2</v>
      </c>
      <c r="BF59" s="5">
        <f t="shared" si="29"/>
        <v>0</v>
      </c>
      <c r="BG59" s="276" t="str">
        <f t="shared" si="30"/>
        <v/>
      </c>
      <c r="BH59" s="276" t="str">
        <f t="shared" si="31"/>
        <v/>
      </c>
      <c r="BI59" s="190"/>
      <c r="BJ59" s="103">
        <f t="shared" si="32"/>
        <v>0</v>
      </c>
      <c r="BK59" s="68">
        <f>IF($D$54:$D$100="P",IF(BJ59&lt;=0.25,"B",IF(BJ59&lt;=0.5,"MB",IF(BJ59&lt;=0.75,"MA",IF(BJ59&lt;=1,"A")))),0)</f>
        <v>0</v>
      </c>
      <c r="BL59" s="94">
        <f t="shared" si="34"/>
        <v>0</v>
      </c>
      <c r="BM59" s="68">
        <f t="shared" si="35"/>
        <v>0</v>
      </c>
      <c r="BN59" s="94">
        <f t="shared" si="36"/>
        <v>0</v>
      </c>
      <c r="BO59" s="104">
        <f t="shared" si="37"/>
        <v>0</v>
      </c>
      <c r="BP59" s="62"/>
      <c r="BQ59" s="62"/>
      <c r="BR59" s="62"/>
      <c r="BS59" s="62"/>
      <c r="BT59" s="17"/>
    </row>
    <row r="60" spans="1:73" ht="12.75" customHeight="1" x14ac:dyDescent="0.2">
      <c r="A60" s="5">
        <f t="shared" si="38"/>
        <v>7</v>
      </c>
      <c r="B60" s="332" t="s">
        <v>159</v>
      </c>
      <c r="C60" s="333" t="s">
        <v>159</v>
      </c>
      <c r="D60" s="18"/>
      <c r="E60" s="76"/>
      <c r="F60" s="77">
        <f t="shared" si="1"/>
        <v>0</v>
      </c>
      <c r="G60" s="76"/>
      <c r="H60" s="77">
        <f t="shared" si="2"/>
        <v>0</v>
      </c>
      <c r="I60" s="76"/>
      <c r="J60" s="77">
        <f t="shared" si="3"/>
        <v>0</v>
      </c>
      <c r="K60" s="76"/>
      <c r="L60" s="77">
        <f t="shared" si="4"/>
        <v>0</v>
      </c>
      <c r="M60" s="76"/>
      <c r="N60" s="77">
        <f t="shared" si="5"/>
        <v>0</v>
      </c>
      <c r="O60" s="76"/>
      <c r="P60" s="77">
        <f t="shared" si="6"/>
        <v>0</v>
      </c>
      <c r="Q60" s="76"/>
      <c r="R60" s="77">
        <f t="shared" si="7"/>
        <v>0</v>
      </c>
      <c r="S60" s="76"/>
      <c r="T60" s="77">
        <f t="shared" si="8"/>
        <v>0</v>
      </c>
      <c r="U60" s="76"/>
      <c r="V60" s="77">
        <f t="shared" si="9"/>
        <v>0</v>
      </c>
      <c r="W60" s="76"/>
      <c r="X60" s="77">
        <f t="shared" si="10"/>
        <v>0</v>
      </c>
      <c r="Y60" s="76"/>
      <c r="Z60" s="77">
        <f t="shared" si="11"/>
        <v>0</v>
      </c>
      <c r="AA60" s="76"/>
      <c r="AB60" s="77">
        <f t="shared" si="12"/>
        <v>0</v>
      </c>
      <c r="AC60" s="93"/>
      <c r="AD60" s="77">
        <f t="shared" si="13"/>
        <v>0</v>
      </c>
      <c r="AE60" s="76"/>
      <c r="AF60" s="77">
        <f t="shared" si="14"/>
        <v>0</v>
      </c>
      <c r="AG60" s="76"/>
      <c r="AH60" s="77">
        <f t="shared" si="15"/>
        <v>0</v>
      </c>
      <c r="AI60" s="76"/>
      <c r="AJ60" s="77">
        <f t="shared" si="16"/>
        <v>0</v>
      </c>
      <c r="AK60" s="76"/>
      <c r="AL60" s="77">
        <f t="shared" si="17"/>
        <v>0</v>
      </c>
      <c r="AM60" s="76"/>
      <c r="AN60" s="77">
        <f t="shared" si="18"/>
        <v>0</v>
      </c>
      <c r="AO60" s="76"/>
      <c r="AP60" s="77">
        <f t="shared" si="19"/>
        <v>0</v>
      </c>
      <c r="AQ60" s="76"/>
      <c r="AR60" s="77">
        <f t="shared" si="20"/>
        <v>0</v>
      </c>
      <c r="AS60" s="76"/>
      <c r="AT60" s="77">
        <f t="shared" si="21"/>
        <v>0</v>
      </c>
      <c r="AU60" s="76"/>
      <c r="AV60" s="77">
        <f t="shared" si="22"/>
        <v>0</v>
      </c>
      <c r="AW60" s="76"/>
      <c r="AX60" s="77">
        <f t="shared" si="23"/>
        <v>0</v>
      </c>
      <c r="AY60" s="76"/>
      <c r="AZ60" s="77">
        <f t="shared" si="24"/>
        <v>0</v>
      </c>
      <c r="BA60" s="76"/>
      <c r="BB60" s="77">
        <f t="shared" si="27"/>
        <v>0</v>
      </c>
      <c r="BC60" s="5">
        <f t="shared" si="25"/>
        <v>0</v>
      </c>
      <c r="BD60" s="11">
        <f t="shared" si="26"/>
        <v>0</v>
      </c>
      <c r="BE60" s="12">
        <f t="shared" si="28"/>
        <v>2</v>
      </c>
      <c r="BF60" s="5">
        <f t="shared" si="29"/>
        <v>0</v>
      </c>
      <c r="BG60" s="276" t="str">
        <f t="shared" si="30"/>
        <v/>
      </c>
      <c r="BH60" s="276" t="str">
        <f t="shared" si="31"/>
        <v/>
      </c>
      <c r="BI60" s="190"/>
      <c r="BJ60" s="103">
        <f t="shared" si="32"/>
        <v>0</v>
      </c>
      <c r="BK60" s="68">
        <f t="shared" si="33"/>
        <v>0</v>
      </c>
      <c r="BL60" s="94">
        <f t="shared" si="34"/>
        <v>0</v>
      </c>
      <c r="BM60" s="68">
        <f t="shared" si="35"/>
        <v>0</v>
      </c>
      <c r="BN60" s="94">
        <f t="shared" si="36"/>
        <v>0</v>
      </c>
      <c r="BO60" s="104">
        <f t="shared" si="37"/>
        <v>0</v>
      </c>
      <c r="BP60" s="62"/>
      <c r="BQ60" s="62"/>
      <c r="BR60" s="62"/>
      <c r="BS60" s="62"/>
      <c r="BT60" s="17"/>
    </row>
    <row r="61" spans="1:73" ht="12.75" customHeight="1" x14ac:dyDescent="0.2">
      <c r="A61" s="5">
        <f t="shared" si="38"/>
        <v>8</v>
      </c>
      <c r="B61" s="332" t="s">
        <v>160</v>
      </c>
      <c r="C61" s="333" t="s">
        <v>160</v>
      </c>
      <c r="D61" s="18"/>
      <c r="E61" s="76"/>
      <c r="F61" s="77">
        <f t="shared" si="1"/>
        <v>0</v>
      </c>
      <c r="G61" s="76"/>
      <c r="H61" s="77">
        <f t="shared" si="2"/>
        <v>0</v>
      </c>
      <c r="I61" s="76"/>
      <c r="J61" s="77">
        <f t="shared" si="3"/>
        <v>0</v>
      </c>
      <c r="K61" s="76"/>
      <c r="L61" s="77">
        <f t="shared" si="4"/>
        <v>0</v>
      </c>
      <c r="M61" s="76"/>
      <c r="N61" s="77">
        <f t="shared" si="5"/>
        <v>0</v>
      </c>
      <c r="O61" s="76"/>
      <c r="P61" s="77">
        <f t="shared" si="6"/>
        <v>0</v>
      </c>
      <c r="Q61" s="76"/>
      <c r="R61" s="77">
        <f t="shared" si="7"/>
        <v>0</v>
      </c>
      <c r="S61" s="76"/>
      <c r="T61" s="77">
        <f t="shared" si="8"/>
        <v>0</v>
      </c>
      <c r="U61" s="76"/>
      <c r="V61" s="77">
        <f t="shared" si="9"/>
        <v>0</v>
      </c>
      <c r="W61" s="76"/>
      <c r="X61" s="77">
        <f t="shared" si="10"/>
        <v>0</v>
      </c>
      <c r="Y61" s="76"/>
      <c r="Z61" s="77">
        <f t="shared" si="11"/>
        <v>0</v>
      </c>
      <c r="AA61" s="76"/>
      <c r="AB61" s="77">
        <f t="shared" si="12"/>
        <v>0</v>
      </c>
      <c r="AC61" s="93"/>
      <c r="AD61" s="77">
        <f t="shared" si="13"/>
        <v>0</v>
      </c>
      <c r="AE61" s="76"/>
      <c r="AF61" s="77">
        <f t="shared" si="14"/>
        <v>0</v>
      </c>
      <c r="AG61" s="76"/>
      <c r="AH61" s="77">
        <f t="shared" si="15"/>
        <v>0</v>
      </c>
      <c r="AI61" s="76"/>
      <c r="AJ61" s="77">
        <f t="shared" si="16"/>
        <v>0</v>
      </c>
      <c r="AK61" s="76"/>
      <c r="AL61" s="77">
        <f t="shared" si="17"/>
        <v>0</v>
      </c>
      <c r="AM61" s="76"/>
      <c r="AN61" s="77">
        <f t="shared" si="18"/>
        <v>0</v>
      </c>
      <c r="AO61" s="76"/>
      <c r="AP61" s="77">
        <f t="shared" si="19"/>
        <v>0</v>
      </c>
      <c r="AQ61" s="76"/>
      <c r="AR61" s="77">
        <f t="shared" si="20"/>
        <v>0</v>
      </c>
      <c r="AS61" s="76"/>
      <c r="AT61" s="77">
        <f t="shared" si="21"/>
        <v>0</v>
      </c>
      <c r="AU61" s="76"/>
      <c r="AV61" s="77">
        <f t="shared" si="22"/>
        <v>0</v>
      </c>
      <c r="AW61" s="76"/>
      <c r="AX61" s="77">
        <f t="shared" si="23"/>
        <v>0</v>
      </c>
      <c r="AY61" s="76"/>
      <c r="AZ61" s="77">
        <f t="shared" si="24"/>
        <v>0</v>
      </c>
      <c r="BA61" s="76"/>
      <c r="BB61" s="77">
        <f t="shared" si="27"/>
        <v>0</v>
      </c>
      <c r="BC61" s="5">
        <f t="shared" si="25"/>
        <v>0</v>
      </c>
      <c r="BD61" s="11">
        <f t="shared" si="26"/>
        <v>0</v>
      </c>
      <c r="BE61" s="12">
        <f t="shared" si="28"/>
        <v>2</v>
      </c>
      <c r="BF61" s="5">
        <f t="shared" si="29"/>
        <v>0</v>
      </c>
      <c r="BG61" s="276" t="str">
        <f t="shared" si="30"/>
        <v/>
      </c>
      <c r="BH61" s="276" t="str">
        <f t="shared" si="31"/>
        <v/>
      </c>
      <c r="BI61" s="190"/>
      <c r="BJ61" s="103">
        <f t="shared" si="32"/>
        <v>0</v>
      </c>
      <c r="BK61" s="68">
        <f t="shared" si="33"/>
        <v>0</v>
      </c>
      <c r="BL61" s="94">
        <f t="shared" si="34"/>
        <v>0</v>
      </c>
      <c r="BM61" s="68">
        <f t="shared" si="35"/>
        <v>0</v>
      </c>
      <c r="BN61" s="94">
        <f t="shared" si="36"/>
        <v>0</v>
      </c>
      <c r="BO61" s="104">
        <f t="shared" si="37"/>
        <v>0</v>
      </c>
      <c r="BP61" s="62"/>
      <c r="BQ61" s="62"/>
      <c r="BR61" s="62"/>
      <c r="BS61" s="62"/>
      <c r="BT61" s="17"/>
    </row>
    <row r="62" spans="1:73" ht="12.75" customHeight="1" x14ac:dyDescent="0.2">
      <c r="A62" s="5">
        <f t="shared" si="38"/>
        <v>9</v>
      </c>
      <c r="B62" s="332" t="s">
        <v>161</v>
      </c>
      <c r="C62" s="333" t="s">
        <v>161</v>
      </c>
      <c r="D62" s="18"/>
      <c r="E62" s="76"/>
      <c r="F62" s="77">
        <f t="shared" si="1"/>
        <v>0</v>
      </c>
      <c r="G62" s="76"/>
      <c r="H62" s="77">
        <f t="shared" si="2"/>
        <v>0</v>
      </c>
      <c r="I62" s="76"/>
      <c r="J62" s="77">
        <f t="shared" si="3"/>
        <v>0</v>
      </c>
      <c r="K62" s="76"/>
      <c r="L62" s="77">
        <f t="shared" si="4"/>
        <v>0</v>
      </c>
      <c r="M62" s="76"/>
      <c r="N62" s="77">
        <f t="shared" si="5"/>
        <v>0</v>
      </c>
      <c r="O62" s="76"/>
      <c r="P62" s="77">
        <f t="shared" si="6"/>
        <v>0</v>
      </c>
      <c r="Q62" s="76"/>
      <c r="R62" s="77">
        <f t="shared" si="7"/>
        <v>0</v>
      </c>
      <c r="S62" s="76"/>
      <c r="T62" s="77">
        <f t="shared" si="8"/>
        <v>0</v>
      </c>
      <c r="U62" s="76"/>
      <c r="V62" s="77">
        <f t="shared" si="9"/>
        <v>0</v>
      </c>
      <c r="W62" s="76"/>
      <c r="X62" s="77">
        <f t="shared" si="10"/>
        <v>0</v>
      </c>
      <c r="Y62" s="76"/>
      <c r="Z62" s="77">
        <f t="shared" si="11"/>
        <v>0</v>
      </c>
      <c r="AA62" s="76"/>
      <c r="AB62" s="77">
        <f t="shared" si="12"/>
        <v>0</v>
      </c>
      <c r="AC62" s="93"/>
      <c r="AD62" s="77">
        <f t="shared" si="13"/>
        <v>0</v>
      </c>
      <c r="AE62" s="76"/>
      <c r="AF62" s="77">
        <f t="shared" si="14"/>
        <v>0</v>
      </c>
      <c r="AG62" s="76"/>
      <c r="AH62" s="77">
        <f t="shared" si="15"/>
        <v>0</v>
      </c>
      <c r="AI62" s="76"/>
      <c r="AJ62" s="77">
        <f t="shared" si="16"/>
        <v>0</v>
      </c>
      <c r="AK62" s="76"/>
      <c r="AL62" s="77">
        <f t="shared" si="17"/>
        <v>0</v>
      </c>
      <c r="AM62" s="76"/>
      <c r="AN62" s="77">
        <f t="shared" si="18"/>
        <v>0</v>
      </c>
      <c r="AO62" s="76"/>
      <c r="AP62" s="77">
        <f t="shared" si="19"/>
        <v>0</v>
      </c>
      <c r="AQ62" s="76"/>
      <c r="AR62" s="77">
        <f t="shared" si="20"/>
        <v>0</v>
      </c>
      <c r="AS62" s="76"/>
      <c r="AT62" s="77">
        <f t="shared" si="21"/>
        <v>0</v>
      </c>
      <c r="AU62" s="76"/>
      <c r="AV62" s="77">
        <f t="shared" si="22"/>
        <v>0</v>
      </c>
      <c r="AW62" s="76"/>
      <c r="AX62" s="77">
        <f t="shared" si="23"/>
        <v>0</v>
      </c>
      <c r="AY62" s="76"/>
      <c r="AZ62" s="77">
        <f t="shared" si="24"/>
        <v>0</v>
      </c>
      <c r="BA62" s="76"/>
      <c r="BB62" s="77">
        <f t="shared" si="27"/>
        <v>0</v>
      </c>
      <c r="BC62" s="5">
        <f t="shared" si="25"/>
        <v>0</v>
      </c>
      <c r="BD62" s="11">
        <f t="shared" si="26"/>
        <v>0</v>
      </c>
      <c r="BE62" s="12">
        <f t="shared" si="28"/>
        <v>2</v>
      </c>
      <c r="BF62" s="5">
        <f t="shared" si="29"/>
        <v>0</v>
      </c>
      <c r="BG62" s="276" t="str">
        <f t="shared" si="30"/>
        <v/>
      </c>
      <c r="BH62" s="276" t="str">
        <f t="shared" si="31"/>
        <v/>
      </c>
      <c r="BI62" s="190"/>
      <c r="BJ62" s="103">
        <f t="shared" si="32"/>
        <v>0</v>
      </c>
      <c r="BK62" s="68">
        <f t="shared" si="33"/>
        <v>0</v>
      </c>
      <c r="BL62" s="94">
        <f t="shared" si="34"/>
        <v>0</v>
      </c>
      <c r="BM62" s="68">
        <f t="shared" si="35"/>
        <v>0</v>
      </c>
      <c r="BN62" s="94">
        <f t="shared" si="36"/>
        <v>0</v>
      </c>
      <c r="BO62" s="104">
        <f t="shared" si="37"/>
        <v>0</v>
      </c>
      <c r="BP62" s="62"/>
      <c r="BQ62" s="62"/>
      <c r="BR62" s="62"/>
      <c r="BS62" s="62"/>
      <c r="BT62" s="17"/>
    </row>
    <row r="63" spans="1:73" ht="12.75" customHeight="1" x14ac:dyDescent="0.2">
      <c r="A63" s="5">
        <f t="shared" si="38"/>
        <v>10</v>
      </c>
      <c r="B63" s="332" t="s">
        <v>162</v>
      </c>
      <c r="C63" s="333" t="s">
        <v>162</v>
      </c>
      <c r="D63" s="18"/>
      <c r="E63" s="76"/>
      <c r="F63" s="77">
        <f t="shared" si="1"/>
        <v>0</v>
      </c>
      <c r="G63" s="76"/>
      <c r="H63" s="77">
        <f t="shared" si="2"/>
        <v>0</v>
      </c>
      <c r="I63" s="76"/>
      <c r="J63" s="77">
        <f t="shared" si="3"/>
        <v>0</v>
      </c>
      <c r="K63" s="76"/>
      <c r="L63" s="77">
        <f t="shared" si="4"/>
        <v>0</v>
      </c>
      <c r="M63" s="76"/>
      <c r="N63" s="77">
        <f t="shared" si="5"/>
        <v>0</v>
      </c>
      <c r="O63" s="76"/>
      <c r="P63" s="77">
        <f t="shared" si="6"/>
        <v>0</v>
      </c>
      <c r="Q63" s="76"/>
      <c r="R63" s="77">
        <f t="shared" si="7"/>
        <v>0</v>
      </c>
      <c r="S63" s="76"/>
      <c r="T63" s="77">
        <f t="shared" si="8"/>
        <v>0</v>
      </c>
      <c r="U63" s="76"/>
      <c r="V63" s="77">
        <f t="shared" si="9"/>
        <v>0</v>
      </c>
      <c r="W63" s="76"/>
      <c r="X63" s="77">
        <f t="shared" si="10"/>
        <v>0</v>
      </c>
      <c r="Y63" s="76"/>
      <c r="Z63" s="77">
        <f t="shared" si="11"/>
        <v>0</v>
      </c>
      <c r="AA63" s="76"/>
      <c r="AB63" s="77">
        <f t="shared" si="12"/>
        <v>0</v>
      </c>
      <c r="AC63" s="93"/>
      <c r="AD63" s="77">
        <f t="shared" si="13"/>
        <v>0</v>
      </c>
      <c r="AE63" s="76"/>
      <c r="AF63" s="77">
        <f t="shared" si="14"/>
        <v>0</v>
      </c>
      <c r="AG63" s="76"/>
      <c r="AH63" s="77">
        <f t="shared" si="15"/>
        <v>0</v>
      </c>
      <c r="AI63" s="76"/>
      <c r="AJ63" s="77">
        <f t="shared" si="16"/>
        <v>0</v>
      </c>
      <c r="AK63" s="76"/>
      <c r="AL63" s="77">
        <f t="shared" si="17"/>
        <v>0</v>
      </c>
      <c r="AM63" s="76"/>
      <c r="AN63" s="77">
        <f t="shared" si="18"/>
        <v>0</v>
      </c>
      <c r="AO63" s="76"/>
      <c r="AP63" s="77">
        <f t="shared" si="19"/>
        <v>0</v>
      </c>
      <c r="AQ63" s="76"/>
      <c r="AR63" s="77">
        <f t="shared" si="20"/>
        <v>0</v>
      </c>
      <c r="AS63" s="76"/>
      <c r="AT63" s="77">
        <f t="shared" si="21"/>
        <v>0</v>
      </c>
      <c r="AU63" s="76"/>
      <c r="AV63" s="77">
        <f t="shared" si="22"/>
        <v>0</v>
      </c>
      <c r="AW63" s="76"/>
      <c r="AX63" s="77">
        <f t="shared" si="23"/>
        <v>0</v>
      </c>
      <c r="AY63" s="76"/>
      <c r="AZ63" s="77">
        <f t="shared" si="24"/>
        <v>0</v>
      </c>
      <c r="BA63" s="76"/>
      <c r="BB63" s="77">
        <f t="shared" si="27"/>
        <v>0</v>
      </c>
      <c r="BC63" s="5">
        <f t="shared" si="25"/>
        <v>0</v>
      </c>
      <c r="BD63" s="11">
        <f t="shared" si="26"/>
        <v>0</v>
      </c>
      <c r="BE63" s="12">
        <f t="shared" si="28"/>
        <v>2</v>
      </c>
      <c r="BF63" s="5">
        <f t="shared" si="29"/>
        <v>0</v>
      </c>
      <c r="BG63" s="276" t="str">
        <f t="shared" si="30"/>
        <v/>
      </c>
      <c r="BH63" s="276" t="str">
        <f t="shared" si="31"/>
        <v/>
      </c>
      <c r="BI63" s="190"/>
      <c r="BJ63" s="103">
        <f t="shared" si="32"/>
        <v>0</v>
      </c>
      <c r="BK63" s="68">
        <f t="shared" si="33"/>
        <v>0</v>
      </c>
      <c r="BL63" s="94">
        <f t="shared" si="34"/>
        <v>0</v>
      </c>
      <c r="BM63" s="68">
        <f t="shared" si="35"/>
        <v>0</v>
      </c>
      <c r="BN63" s="94">
        <f t="shared" si="36"/>
        <v>0</v>
      </c>
      <c r="BO63" s="104">
        <f t="shared" si="37"/>
        <v>0</v>
      </c>
      <c r="BP63" s="62"/>
      <c r="BQ63" s="62"/>
      <c r="BR63" s="62"/>
      <c r="BS63" s="62"/>
      <c r="BT63" s="17"/>
    </row>
    <row r="64" spans="1:73" ht="12.75" customHeight="1" x14ac:dyDescent="0.2">
      <c r="A64" s="5">
        <f t="shared" si="38"/>
        <v>11</v>
      </c>
      <c r="B64" s="332" t="s">
        <v>163</v>
      </c>
      <c r="C64" s="333" t="s">
        <v>163</v>
      </c>
      <c r="D64" s="18"/>
      <c r="E64" s="76"/>
      <c r="F64" s="77">
        <f t="shared" si="1"/>
        <v>0</v>
      </c>
      <c r="G64" s="76"/>
      <c r="H64" s="77">
        <f t="shared" si="2"/>
        <v>0</v>
      </c>
      <c r="I64" s="76"/>
      <c r="J64" s="77">
        <f t="shared" si="3"/>
        <v>0</v>
      </c>
      <c r="K64" s="76"/>
      <c r="L64" s="77">
        <f t="shared" si="4"/>
        <v>0</v>
      </c>
      <c r="M64" s="76"/>
      <c r="N64" s="77">
        <f t="shared" si="5"/>
        <v>0</v>
      </c>
      <c r="O64" s="76"/>
      <c r="P64" s="77">
        <f t="shared" si="6"/>
        <v>0</v>
      </c>
      <c r="Q64" s="76"/>
      <c r="R64" s="77">
        <f t="shared" si="7"/>
        <v>0</v>
      </c>
      <c r="S64" s="76"/>
      <c r="T64" s="77">
        <f t="shared" si="8"/>
        <v>0</v>
      </c>
      <c r="U64" s="76"/>
      <c r="V64" s="77">
        <f t="shared" si="9"/>
        <v>0</v>
      </c>
      <c r="W64" s="76"/>
      <c r="X64" s="77">
        <f t="shared" si="10"/>
        <v>0</v>
      </c>
      <c r="Y64" s="76"/>
      <c r="Z64" s="77">
        <f t="shared" si="11"/>
        <v>0</v>
      </c>
      <c r="AA64" s="76"/>
      <c r="AB64" s="77">
        <f t="shared" si="12"/>
        <v>0</v>
      </c>
      <c r="AC64" s="93"/>
      <c r="AD64" s="77">
        <f t="shared" si="13"/>
        <v>0</v>
      </c>
      <c r="AE64" s="76"/>
      <c r="AF64" s="77">
        <f t="shared" si="14"/>
        <v>0</v>
      </c>
      <c r="AG64" s="76"/>
      <c r="AH64" s="77">
        <f t="shared" si="15"/>
        <v>0</v>
      </c>
      <c r="AI64" s="76"/>
      <c r="AJ64" s="77">
        <f t="shared" si="16"/>
        <v>0</v>
      </c>
      <c r="AK64" s="76"/>
      <c r="AL64" s="77">
        <f t="shared" si="17"/>
        <v>0</v>
      </c>
      <c r="AM64" s="76"/>
      <c r="AN64" s="77">
        <f t="shared" si="18"/>
        <v>0</v>
      </c>
      <c r="AO64" s="76"/>
      <c r="AP64" s="77">
        <f t="shared" si="19"/>
        <v>0</v>
      </c>
      <c r="AQ64" s="76"/>
      <c r="AR64" s="77">
        <f t="shared" si="20"/>
        <v>0</v>
      </c>
      <c r="AS64" s="76"/>
      <c r="AT64" s="77">
        <f t="shared" si="21"/>
        <v>0</v>
      </c>
      <c r="AU64" s="76"/>
      <c r="AV64" s="77">
        <f t="shared" si="22"/>
        <v>0</v>
      </c>
      <c r="AW64" s="76"/>
      <c r="AX64" s="77">
        <f t="shared" si="23"/>
        <v>0</v>
      </c>
      <c r="AY64" s="76"/>
      <c r="AZ64" s="77">
        <f t="shared" si="24"/>
        <v>0</v>
      </c>
      <c r="BA64" s="76"/>
      <c r="BB64" s="77">
        <f t="shared" si="27"/>
        <v>0</v>
      </c>
      <c r="BC64" s="5">
        <f t="shared" si="25"/>
        <v>0</v>
      </c>
      <c r="BD64" s="11">
        <f t="shared" si="26"/>
        <v>0</v>
      </c>
      <c r="BE64" s="12">
        <f t="shared" si="28"/>
        <v>2</v>
      </c>
      <c r="BF64" s="5">
        <f t="shared" si="29"/>
        <v>0</v>
      </c>
      <c r="BG64" s="276" t="str">
        <f t="shared" si="30"/>
        <v/>
      </c>
      <c r="BH64" s="276" t="str">
        <f t="shared" si="31"/>
        <v/>
      </c>
      <c r="BI64" s="190"/>
      <c r="BJ64" s="103">
        <f t="shared" si="32"/>
        <v>0</v>
      </c>
      <c r="BK64" s="68">
        <f t="shared" si="33"/>
        <v>0</v>
      </c>
      <c r="BL64" s="94">
        <f t="shared" si="34"/>
        <v>0</v>
      </c>
      <c r="BM64" s="68">
        <f t="shared" si="35"/>
        <v>0</v>
      </c>
      <c r="BN64" s="94">
        <f t="shared" si="36"/>
        <v>0</v>
      </c>
      <c r="BO64" s="104">
        <f t="shared" si="37"/>
        <v>0</v>
      </c>
      <c r="BP64" s="62"/>
      <c r="BQ64" s="62"/>
      <c r="BR64" s="62"/>
      <c r="BS64" s="62"/>
      <c r="BT64" s="17"/>
    </row>
    <row r="65" spans="1:90" ht="12.75" customHeight="1" x14ac:dyDescent="0.2">
      <c r="A65" s="5">
        <f t="shared" si="38"/>
        <v>12</v>
      </c>
      <c r="B65" s="332" t="s">
        <v>164</v>
      </c>
      <c r="C65" s="333" t="s">
        <v>164</v>
      </c>
      <c r="D65" s="18"/>
      <c r="E65" s="76"/>
      <c r="F65" s="77">
        <f t="shared" si="1"/>
        <v>0</v>
      </c>
      <c r="G65" s="76"/>
      <c r="H65" s="77">
        <f t="shared" si="2"/>
        <v>0</v>
      </c>
      <c r="I65" s="76"/>
      <c r="J65" s="77">
        <f t="shared" si="3"/>
        <v>0</v>
      </c>
      <c r="K65" s="76"/>
      <c r="L65" s="77">
        <f t="shared" si="4"/>
        <v>0</v>
      </c>
      <c r="M65" s="76"/>
      <c r="N65" s="77">
        <f t="shared" si="5"/>
        <v>0</v>
      </c>
      <c r="O65" s="76"/>
      <c r="P65" s="77">
        <f t="shared" si="6"/>
        <v>0</v>
      </c>
      <c r="Q65" s="76"/>
      <c r="R65" s="77">
        <f t="shared" si="7"/>
        <v>0</v>
      </c>
      <c r="S65" s="76"/>
      <c r="T65" s="77">
        <f t="shared" si="8"/>
        <v>0</v>
      </c>
      <c r="U65" s="76"/>
      <c r="V65" s="77">
        <f t="shared" si="9"/>
        <v>0</v>
      </c>
      <c r="W65" s="76"/>
      <c r="X65" s="77">
        <f t="shared" si="10"/>
        <v>0</v>
      </c>
      <c r="Y65" s="76"/>
      <c r="Z65" s="77">
        <f t="shared" si="11"/>
        <v>0</v>
      </c>
      <c r="AA65" s="76"/>
      <c r="AB65" s="77">
        <f t="shared" si="12"/>
        <v>0</v>
      </c>
      <c r="AC65" s="93"/>
      <c r="AD65" s="77">
        <f t="shared" si="13"/>
        <v>0</v>
      </c>
      <c r="AE65" s="76"/>
      <c r="AF65" s="77">
        <f t="shared" si="14"/>
        <v>0</v>
      </c>
      <c r="AG65" s="76"/>
      <c r="AH65" s="77">
        <f t="shared" si="15"/>
        <v>0</v>
      </c>
      <c r="AI65" s="76"/>
      <c r="AJ65" s="77">
        <f t="shared" si="16"/>
        <v>0</v>
      </c>
      <c r="AK65" s="76"/>
      <c r="AL65" s="77">
        <f t="shared" si="17"/>
        <v>0</v>
      </c>
      <c r="AM65" s="76"/>
      <c r="AN65" s="77">
        <f t="shared" si="18"/>
        <v>0</v>
      </c>
      <c r="AO65" s="76"/>
      <c r="AP65" s="77">
        <f t="shared" si="19"/>
        <v>0</v>
      </c>
      <c r="AQ65" s="76"/>
      <c r="AR65" s="77">
        <f t="shared" si="20"/>
        <v>0</v>
      </c>
      <c r="AS65" s="76"/>
      <c r="AT65" s="77">
        <f t="shared" si="21"/>
        <v>0</v>
      </c>
      <c r="AU65" s="76"/>
      <c r="AV65" s="77">
        <f t="shared" si="22"/>
        <v>0</v>
      </c>
      <c r="AW65" s="76"/>
      <c r="AX65" s="77">
        <f t="shared" si="23"/>
        <v>0</v>
      </c>
      <c r="AY65" s="76"/>
      <c r="AZ65" s="77">
        <f t="shared" si="24"/>
        <v>0</v>
      </c>
      <c r="BA65" s="76"/>
      <c r="BB65" s="77">
        <f t="shared" si="27"/>
        <v>0</v>
      </c>
      <c r="BC65" s="5">
        <f t="shared" si="25"/>
        <v>0</v>
      </c>
      <c r="BD65" s="11">
        <f t="shared" si="26"/>
        <v>0</v>
      </c>
      <c r="BE65" s="12">
        <f t="shared" si="28"/>
        <v>2</v>
      </c>
      <c r="BF65" s="5">
        <f t="shared" si="29"/>
        <v>0</v>
      </c>
      <c r="BG65" s="276" t="str">
        <f t="shared" si="30"/>
        <v/>
      </c>
      <c r="BH65" s="276" t="str">
        <f t="shared" si="31"/>
        <v/>
      </c>
      <c r="BI65" s="190"/>
      <c r="BJ65" s="103">
        <f t="shared" si="32"/>
        <v>0</v>
      </c>
      <c r="BK65" s="68">
        <f t="shared" si="33"/>
        <v>0</v>
      </c>
      <c r="BL65" s="94">
        <f t="shared" si="34"/>
        <v>0</v>
      </c>
      <c r="BM65" s="68">
        <f t="shared" si="35"/>
        <v>0</v>
      </c>
      <c r="BN65" s="94">
        <f t="shared" si="36"/>
        <v>0</v>
      </c>
      <c r="BO65" s="104">
        <f t="shared" si="37"/>
        <v>0</v>
      </c>
      <c r="BP65" s="62"/>
      <c r="BQ65" s="62"/>
      <c r="BR65" s="62"/>
      <c r="BS65" s="62"/>
      <c r="BT65" s="17"/>
    </row>
    <row r="66" spans="1:90" ht="12.75" customHeight="1" x14ac:dyDescent="0.2">
      <c r="A66" s="5">
        <f t="shared" si="38"/>
        <v>13</v>
      </c>
      <c r="B66" s="332" t="s">
        <v>165</v>
      </c>
      <c r="C66" s="333" t="s">
        <v>165</v>
      </c>
      <c r="D66" s="18"/>
      <c r="E66" s="76"/>
      <c r="F66" s="77">
        <f t="shared" si="1"/>
        <v>0</v>
      </c>
      <c r="G66" s="76"/>
      <c r="H66" s="77">
        <f t="shared" si="2"/>
        <v>0</v>
      </c>
      <c r="I66" s="76"/>
      <c r="J66" s="77">
        <f t="shared" si="3"/>
        <v>0</v>
      </c>
      <c r="K66" s="76"/>
      <c r="L66" s="77">
        <f t="shared" si="4"/>
        <v>0</v>
      </c>
      <c r="M66" s="76"/>
      <c r="N66" s="77">
        <f t="shared" si="5"/>
        <v>0</v>
      </c>
      <c r="O66" s="76"/>
      <c r="P66" s="77">
        <f t="shared" si="6"/>
        <v>0</v>
      </c>
      <c r="Q66" s="76"/>
      <c r="R66" s="77">
        <f t="shared" si="7"/>
        <v>0</v>
      </c>
      <c r="S66" s="76"/>
      <c r="T66" s="77">
        <f t="shared" si="8"/>
        <v>0</v>
      </c>
      <c r="U66" s="76"/>
      <c r="V66" s="77">
        <f t="shared" si="9"/>
        <v>0</v>
      </c>
      <c r="W66" s="76"/>
      <c r="X66" s="77">
        <f t="shared" si="10"/>
        <v>0</v>
      </c>
      <c r="Y66" s="76"/>
      <c r="Z66" s="77">
        <f t="shared" si="11"/>
        <v>0</v>
      </c>
      <c r="AA66" s="76"/>
      <c r="AB66" s="77">
        <f t="shared" si="12"/>
        <v>0</v>
      </c>
      <c r="AC66" s="93"/>
      <c r="AD66" s="77">
        <f t="shared" si="13"/>
        <v>0</v>
      </c>
      <c r="AE66" s="76"/>
      <c r="AF66" s="77">
        <f t="shared" si="14"/>
        <v>0</v>
      </c>
      <c r="AG66" s="76"/>
      <c r="AH66" s="77">
        <f t="shared" si="15"/>
        <v>0</v>
      </c>
      <c r="AI66" s="76"/>
      <c r="AJ66" s="77">
        <f t="shared" si="16"/>
        <v>0</v>
      </c>
      <c r="AK66" s="76"/>
      <c r="AL66" s="77">
        <f t="shared" si="17"/>
        <v>0</v>
      </c>
      <c r="AM66" s="76"/>
      <c r="AN66" s="77">
        <f t="shared" si="18"/>
        <v>0</v>
      </c>
      <c r="AO66" s="76"/>
      <c r="AP66" s="77">
        <f t="shared" si="19"/>
        <v>0</v>
      </c>
      <c r="AQ66" s="76"/>
      <c r="AR66" s="77">
        <f t="shared" si="20"/>
        <v>0</v>
      </c>
      <c r="AS66" s="76"/>
      <c r="AT66" s="77">
        <f t="shared" si="21"/>
        <v>0</v>
      </c>
      <c r="AU66" s="76"/>
      <c r="AV66" s="77">
        <f t="shared" si="22"/>
        <v>0</v>
      </c>
      <c r="AW66" s="76"/>
      <c r="AX66" s="77">
        <f t="shared" si="23"/>
        <v>0</v>
      </c>
      <c r="AY66" s="76"/>
      <c r="AZ66" s="77">
        <f t="shared" si="24"/>
        <v>0</v>
      </c>
      <c r="BA66" s="76"/>
      <c r="BB66" s="77">
        <f t="shared" si="27"/>
        <v>0</v>
      </c>
      <c r="BC66" s="5">
        <f t="shared" si="25"/>
        <v>0</v>
      </c>
      <c r="BD66" s="11">
        <f t="shared" si="26"/>
        <v>0</v>
      </c>
      <c r="BE66" s="12">
        <f t="shared" si="28"/>
        <v>2</v>
      </c>
      <c r="BF66" s="5">
        <f t="shared" si="29"/>
        <v>0</v>
      </c>
      <c r="BG66" s="276" t="str">
        <f t="shared" si="30"/>
        <v/>
      </c>
      <c r="BH66" s="276" t="str">
        <f t="shared" si="31"/>
        <v/>
      </c>
      <c r="BI66" s="190"/>
      <c r="BJ66" s="103">
        <f t="shared" si="32"/>
        <v>0</v>
      </c>
      <c r="BK66" s="68">
        <f t="shared" si="33"/>
        <v>0</v>
      </c>
      <c r="BL66" s="94">
        <f t="shared" si="34"/>
        <v>0</v>
      </c>
      <c r="BM66" s="68">
        <f t="shared" si="35"/>
        <v>0</v>
      </c>
      <c r="BN66" s="94">
        <f t="shared" si="36"/>
        <v>0</v>
      </c>
      <c r="BO66" s="104">
        <f t="shared" si="37"/>
        <v>0</v>
      </c>
      <c r="BP66" s="62"/>
      <c r="BQ66" s="62"/>
      <c r="BR66" s="62"/>
      <c r="BS66" s="62"/>
      <c r="BT66" s="17"/>
    </row>
    <row r="67" spans="1:90" ht="12.75" customHeight="1" x14ac:dyDescent="0.2">
      <c r="A67" s="5">
        <f t="shared" si="38"/>
        <v>14</v>
      </c>
      <c r="B67" s="332" t="s">
        <v>166</v>
      </c>
      <c r="C67" s="333" t="s">
        <v>166</v>
      </c>
      <c r="D67" s="18"/>
      <c r="E67" s="76"/>
      <c r="F67" s="77">
        <f t="shared" si="1"/>
        <v>0</v>
      </c>
      <c r="G67" s="76"/>
      <c r="H67" s="77">
        <f t="shared" si="2"/>
        <v>0</v>
      </c>
      <c r="I67" s="76"/>
      <c r="J67" s="77">
        <f t="shared" si="3"/>
        <v>0</v>
      </c>
      <c r="K67" s="76"/>
      <c r="L67" s="77">
        <f t="shared" si="4"/>
        <v>0</v>
      </c>
      <c r="M67" s="76"/>
      <c r="N67" s="77">
        <f t="shared" si="5"/>
        <v>0</v>
      </c>
      <c r="O67" s="76"/>
      <c r="P67" s="77">
        <f t="shared" si="6"/>
        <v>0</v>
      </c>
      <c r="Q67" s="76"/>
      <c r="R67" s="77">
        <f t="shared" si="7"/>
        <v>0</v>
      </c>
      <c r="S67" s="76"/>
      <c r="T67" s="77">
        <f t="shared" si="8"/>
        <v>0</v>
      </c>
      <c r="U67" s="76"/>
      <c r="V67" s="77">
        <f t="shared" si="9"/>
        <v>0</v>
      </c>
      <c r="W67" s="76"/>
      <c r="X67" s="77">
        <f t="shared" si="10"/>
        <v>0</v>
      </c>
      <c r="Y67" s="76"/>
      <c r="Z67" s="77">
        <f t="shared" si="11"/>
        <v>0</v>
      </c>
      <c r="AA67" s="76"/>
      <c r="AB67" s="77">
        <f t="shared" si="12"/>
        <v>0</v>
      </c>
      <c r="AC67" s="93"/>
      <c r="AD67" s="77">
        <f t="shared" si="13"/>
        <v>0</v>
      </c>
      <c r="AE67" s="76"/>
      <c r="AF67" s="77">
        <f t="shared" si="14"/>
        <v>0</v>
      </c>
      <c r="AG67" s="76"/>
      <c r="AH67" s="77">
        <f t="shared" si="15"/>
        <v>0</v>
      </c>
      <c r="AI67" s="76"/>
      <c r="AJ67" s="77">
        <f t="shared" si="16"/>
        <v>0</v>
      </c>
      <c r="AK67" s="76"/>
      <c r="AL67" s="77">
        <f t="shared" si="17"/>
        <v>0</v>
      </c>
      <c r="AM67" s="76"/>
      <c r="AN67" s="77">
        <f t="shared" si="18"/>
        <v>0</v>
      </c>
      <c r="AO67" s="76"/>
      <c r="AP67" s="77">
        <f t="shared" si="19"/>
        <v>0</v>
      </c>
      <c r="AQ67" s="76"/>
      <c r="AR67" s="77">
        <f t="shared" si="20"/>
        <v>0</v>
      </c>
      <c r="AS67" s="76"/>
      <c r="AT67" s="77">
        <f t="shared" si="21"/>
        <v>0</v>
      </c>
      <c r="AU67" s="76"/>
      <c r="AV67" s="77">
        <f t="shared" si="22"/>
        <v>0</v>
      </c>
      <c r="AW67" s="76"/>
      <c r="AX67" s="77">
        <f t="shared" si="23"/>
        <v>0</v>
      </c>
      <c r="AY67" s="76"/>
      <c r="AZ67" s="77">
        <f t="shared" si="24"/>
        <v>0</v>
      </c>
      <c r="BA67" s="76"/>
      <c r="BB67" s="77">
        <f t="shared" si="27"/>
        <v>0</v>
      </c>
      <c r="BC67" s="5">
        <f t="shared" si="25"/>
        <v>0</v>
      </c>
      <c r="BD67" s="11">
        <f t="shared" si="26"/>
        <v>0</v>
      </c>
      <c r="BE67" s="12">
        <f t="shared" si="28"/>
        <v>2</v>
      </c>
      <c r="BF67" s="5">
        <f t="shared" si="29"/>
        <v>0</v>
      </c>
      <c r="BG67" s="276" t="str">
        <f t="shared" si="30"/>
        <v/>
      </c>
      <c r="BH67" s="276" t="str">
        <f t="shared" si="31"/>
        <v/>
      </c>
      <c r="BI67" s="190"/>
      <c r="BJ67" s="103">
        <f t="shared" si="32"/>
        <v>0</v>
      </c>
      <c r="BK67" s="68">
        <f t="shared" si="33"/>
        <v>0</v>
      </c>
      <c r="BL67" s="94">
        <f t="shared" si="34"/>
        <v>0</v>
      </c>
      <c r="BM67" s="68">
        <f t="shared" si="35"/>
        <v>0</v>
      </c>
      <c r="BN67" s="94">
        <f t="shared" si="36"/>
        <v>0</v>
      </c>
      <c r="BO67" s="104">
        <f t="shared" si="37"/>
        <v>0</v>
      </c>
      <c r="BP67" s="62"/>
      <c r="BQ67" s="62"/>
      <c r="BR67" s="62"/>
      <c r="BS67" s="62"/>
      <c r="BT67" s="17"/>
    </row>
    <row r="68" spans="1:90" ht="12.75" customHeight="1" x14ac:dyDescent="0.2">
      <c r="A68" s="5">
        <f t="shared" si="38"/>
        <v>15</v>
      </c>
      <c r="B68" s="332" t="s">
        <v>167</v>
      </c>
      <c r="C68" s="333" t="s">
        <v>167</v>
      </c>
      <c r="D68" s="18"/>
      <c r="E68" s="76"/>
      <c r="F68" s="77">
        <f t="shared" si="1"/>
        <v>0</v>
      </c>
      <c r="G68" s="76"/>
      <c r="H68" s="77">
        <f t="shared" si="2"/>
        <v>0</v>
      </c>
      <c r="I68" s="76"/>
      <c r="J68" s="77">
        <f t="shared" si="3"/>
        <v>0</v>
      </c>
      <c r="K68" s="76"/>
      <c r="L68" s="77">
        <f t="shared" si="4"/>
        <v>0</v>
      </c>
      <c r="M68" s="76"/>
      <c r="N68" s="77">
        <f t="shared" si="5"/>
        <v>0</v>
      </c>
      <c r="O68" s="76"/>
      <c r="P68" s="77">
        <f t="shared" si="6"/>
        <v>0</v>
      </c>
      <c r="Q68" s="76"/>
      <c r="R68" s="77">
        <f t="shared" si="7"/>
        <v>0</v>
      </c>
      <c r="S68" s="76"/>
      <c r="T68" s="77">
        <f t="shared" si="8"/>
        <v>0</v>
      </c>
      <c r="U68" s="76"/>
      <c r="V68" s="77">
        <f t="shared" si="9"/>
        <v>0</v>
      </c>
      <c r="W68" s="76"/>
      <c r="X68" s="77">
        <f t="shared" si="10"/>
        <v>0</v>
      </c>
      <c r="Y68" s="76"/>
      <c r="Z68" s="77">
        <f t="shared" si="11"/>
        <v>0</v>
      </c>
      <c r="AA68" s="76"/>
      <c r="AB68" s="77">
        <f t="shared" si="12"/>
        <v>0</v>
      </c>
      <c r="AC68" s="93"/>
      <c r="AD68" s="77">
        <f t="shared" si="13"/>
        <v>0</v>
      </c>
      <c r="AE68" s="76"/>
      <c r="AF68" s="77">
        <f t="shared" si="14"/>
        <v>0</v>
      </c>
      <c r="AG68" s="76"/>
      <c r="AH68" s="77">
        <f t="shared" si="15"/>
        <v>0</v>
      </c>
      <c r="AI68" s="76"/>
      <c r="AJ68" s="77">
        <f t="shared" si="16"/>
        <v>0</v>
      </c>
      <c r="AK68" s="76"/>
      <c r="AL68" s="77">
        <f t="shared" si="17"/>
        <v>0</v>
      </c>
      <c r="AM68" s="76"/>
      <c r="AN68" s="77">
        <f t="shared" si="18"/>
        <v>0</v>
      </c>
      <c r="AO68" s="76"/>
      <c r="AP68" s="77">
        <f t="shared" si="19"/>
        <v>0</v>
      </c>
      <c r="AQ68" s="76"/>
      <c r="AR68" s="77">
        <f t="shared" si="20"/>
        <v>0</v>
      </c>
      <c r="AS68" s="76"/>
      <c r="AT68" s="77">
        <f t="shared" si="21"/>
        <v>0</v>
      </c>
      <c r="AU68" s="76"/>
      <c r="AV68" s="77">
        <f t="shared" si="22"/>
        <v>0</v>
      </c>
      <c r="AW68" s="76"/>
      <c r="AX68" s="77">
        <f t="shared" si="23"/>
        <v>0</v>
      </c>
      <c r="AY68" s="76"/>
      <c r="AZ68" s="77">
        <f t="shared" si="24"/>
        <v>0</v>
      </c>
      <c r="BA68" s="76"/>
      <c r="BB68" s="77">
        <f t="shared" si="27"/>
        <v>0</v>
      </c>
      <c r="BC68" s="5">
        <f t="shared" si="25"/>
        <v>0</v>
      </c>
      <c r="BD68" s="11">
        <f t="shared" si="26"/>
        <v>0</v>
      </c>
      <c r="BE68" s="12">
        <f t="shared" si="28"/>
        <v>2</v>
      </c>
      <c r="BF68" s="5">
        <f t="shared" si="29"/>
        <v>0</v>
      </c>
      <c r="BG68" s="276" t="str">
        <f t="shared" si="30"/>
        <v/>
      </c>
      <c r="BH68" s="276" t="str">
        <f t="shared" si="31"/>
        <v/>
      </c>
      <c r="BI68" s="190"/>
      <c r="BJ68" s="103">
        <f t="shared" si="32"/>
        <v>0</v>
      </c>
      <c r="BK68" s="68">
        <f t="shared" si="33"/>
        <v>0</v>
      </c>
      <c r="BL68" s="94">
        <f t="shared" si="34"/>
        <v>0</v>
      </c>
      <c r="BM68" s="68">
        <f t="shared" si="35"/>
        <v>0</v>
      </c>
      <c r="BN68" s="94">
        <f t="shared" si="36"/>
        <v>0</v>
      </c>
      <c r="BO68" s="104">
        <f t="shared" si="37"/>
        <v>0</v>
      </c>
      <c r="BP68" s="62"/>
      <c r="BQ68" s="62"/>
      <c r="BR68" s="62"/>
      <c r="BS68" s="62"/>
      <c r="BT68" s="17"/>
      <c r="CJ68" s="63"/>
    </row>
    <row r="69" spans="1:90" ht="12.75" customHeight="1" x14ac:dyDescent="0.2">
      <c r="A69" s="5">
        <f t="shared" si="38"/>
        <v>16</v>
      </c>
      <c r="B69" s="332" t="s">
        <v>168</v>
      </c>
      <c r="C69" s="333" t="s">
        <v>168</v>
      </c>
      <c r="D69" s="18"/>
      <c r="E69" s="76"/>
      <c r="F69" s="77">
        <f t="shared" si="1"/>
        <v>0</v>
      </c>
      <c r="G69" s="76"/>
      <c r="H69" s="77">
        <f t="shared" si="2"/>
        <v>0</v>
      </c>
      <c r="I69" s="76"/>
      <c r="J69" s="77">
        <f t="shared" si="3"/>
        <v>0</v>
      </c>
      <c r="K69" s="76"/>
      <c r="L69" s="77">
        <f t="shared" si="4"/>
        <v>0</v>
      </c>
      <c r="M69" s="76"/>
      <c r="N69" s="77">
        <f t="shared" si="5"/>
        <v>0</v>
      </c>
      <c r="O69" s="76"/>
      <c r="P69" s="77">
        <f t="shared" si="6"/>
        <v>0</v>
      </c>
      <c r="Q69" s="76"/>
      <c r="R69" s="77">
        <f t="shared" si="7"/>
        <v>0</v>
      </c>
      <c r="S69" s="76"/>
      <c r="T69" s="77">
        <f t="shared" si="8"/>
        <v>0</v>
      </c>
      <c r="U69" s="76"/>
      <c r="V69" s="77">
        <f t="shared" si="9"/>
        <v>0</v>
      </c>
      <c r="W69" s="76"/>
      <c r="X69" s="77">
        <f t="shared" si="10"/>
        <v>0</v>
      </c>
      <c r="Y69" s="76"/>
      <c r="Z69" s="77">
        <f t="shared" si="11"/>
        <v>0</v>
      </c>
      <c r="AA69" s="76"/>
      <c r="AB69" s="77">
        <f t="shared" si="12"/>
        <v>0</v>
      </c>
      <c r="AC69" s="93"/>
      <c r="AD69" s="77">
        <f t="shared" si="13"/>
        <v>0</v>
      </c>
      <c r="AE69" s="76"/>
      <c r="AF69" s="77">
        <f t="shared" si="14"/>
        <v>0</v>
      </c>
      <c r="AG69" s="76"/>
      <c r="AH69" s="77">
        <f t="shared" si="15"/>
        <v>0</v>
      </c>
      <c r="AI69" s="76"/>
      <c r="AJ69" s="77">
        <f t="shared" si="16"/>
        <v>0</v>
      </c>
      <c r="AK69" s="76"/>
      <c r="AL69" s="77">
        <f t="shared" si="17"/>
        <v>0</v>
      </c>
      <c r="AM69" s="76"/>
      <c r="AN69" s="77">
        <f t="shared" si="18"/>
        <v>0</v>
      </c>
      <c r="AO69" s="76"/>
      <c r="AP69" s="77">
        <f t="shared" si="19"/>
        <v>0</v>
      </c>
      <c r="AQ69" s="76"/>
      <c r="AR69" s="77">
        <f t="shared" si="20"/>
        <v>0</v>
      </c>
      <c r="AS69" s="76"/>
      <c r="AT69" s="77">
        <f t="shared" si="21"/>
        <v>0</v>
      </c>
      <c r="AU69" s="76"/>
      <c r="AV69" s="77">
        <f t="shared" si="22"/>
        <v>0</v>
      </c>
      <c r="AW69" s="76"/>
      <c r="AX69" s="77">
        <f t="shared" si="23"/>
        <v>0</v>
      </c>
      <c r="AY69" s="76"/>
      <c r="AZ69" s="77">
        <f t="shared" si="24"/>
        <v>0</v>
      </c>
      <c r="BA69" s="76"/>
      <c r="BB69" s="77">
        <f t="shared" si="27"/>
        <v>0</v>
      </c>
      <c r="BC69" s="5">
        <f t="shared" si="25"/>
        <v>0</v>
      </c>
      <c r="BD69" s="11">
        <f t="shared" si="26"/>
        <v>0</v>
      </c>
      <c r="BE69" s="12">
        <f t="shared" si="28"/>
        <v>2</v>
      </c>
      <c r="BF69" s="5">
        <f t="shared" si="29"/>
        <v>0</v>
      </c>
      <c r="BG69" s="276" t="str">
        <f t="shared" si="30"/>
        <v/>
      </c>
      <c r="BH69" s="276" t="str">
        <f t="shared" si="31"/>
        <v/>
      </c>
      <c r="BI69" s="190"/>
      <c r="BJ69" s="103">
        <f t="shared" si="32"/>
        <v>0</v>
      </c>
      <c r="BK69" s="68">
        <f t="shared" si="33"/>
        <v>0</v>
      </c>
      <c r="BL69" s="94">
        <f t="shared" si="34"/>
        <v>0</v>
      </c>
      <c r="BM69" s="68">
        <f t="shared" si="35"/>
        <v>0</v>
      </c>
      <c r="BN69" s="94">
        <f t="shared" si="36"/>
        <v>0</v>
      </c>
      <c r="BO69" s="104">
        <f t="shared" si="37"/>
        <v>0</v>
      </c>
      <c r="BP69" s="62"/>
      <c r="BQ69" s="62"/>
      <c r="BR69" s="62"/>
      <c r="BS69" s="62"/>
      <c r="BT69" s="17"/>
      <c r="CJ69" s="63"/>
    </row>
    <row r="70" spans="1:90" ht="12.75" customHeight="1" x14ac:dyDescent="0.2">
      <c r="A70" s="5">
        <f t="shared" si="38"/>
        <v>17</v>
      </c>
      <c r="B70" s="332" t="s">
        <v>169</v>
      </c>
      <c r="C70" s="333" t="s">
        <v>169</v>
      </c>
      <c r="D70" s="18"/>
      <c r="E70" s="76"/>
      <c r="F70" s="77">
        <f t="shared" si="1"/>
        <v>0</v>
      </c>
      <c r="G70" s="76"/>
      <c r="H70" s="77">
        <f t="shared" si="2"/>
        <v>0</v>
      </c>
      <c r="I70" s="76"/>
      <c r="J70" s="77">
        <f t="shared" si="3"/>
        <v>0</v>
      </c>
      <c r="K70" s="76"/>
      <c r="L70" s="77">
        <f t="shared" si="4"/>
        <v>0</v>
      </c>
      <c r="M70" s="76"/>
      <c r="N70" s="77">
        <f t="shared" si="5"/>
        <v>0</v>
      </c>
      <c r="O70" s="76"/>
      <c r="P70" s="77">
        <f t="shared" si="6"/>
        <v>0</v>
      </c>
      <c r="Q70" s="76"/>
      <c r="R70" s="77">
        <f t="shared" si="7"/>
        <v>0</v>
      </c>
      <c r="S70" s="76"/>
      <c r="T70" s="77">
        <f t="shared" si="8"/>
        <v>0</v>
      </c>
      <c r="U70" s="76"/>
      <c r="V70" s="77">
        <f t="shared" si="9"/>
        <v>0</v>
      </c>
      <c r="W70" s="76"/>
      <c r="X70" s="77">
        <f t="shared" si="10"/>
        <v>0</v>
      </c>
      <c r="Y70" s="76"/>
      <c r="Z70" s="77">
        <f t="shared" si="11"/>
        <v>0</v>
      </c>
      <c r="AA70" s="76"/>
      <c r="AB70" s="77">
        <f t="shared" si="12"/>
        <v>0</v>
      </c>
      <c r="AC70" s="93"/>
      <c r="AD70" s="77">
        <f t="shared" si="13"/>
        <v>0</v>
      </c>
      <c r="AE70" s="76"/>
      <c r="AF70" s="77">
        <f t="shared" si="14"/>
        <v>0</v>
      </c>
      <c r="AG70" s="76"/>
      <c r="AH70" s="77">
        <f t="shared" si="15"/>
        <v>0</v>
      </c>
      <c r="AI70" s="76"/>
      <c r="AJ70" s="77">
        <f t="shared" si="16"/>
        <v>0</v>
      </c>
      <c r="AK70" s="76"/>
      <c r="AL70" s="77">
        <f t="shared" si="17"/>
        <v>0</v>
      </c>
      <c r="AM70" s="76"/>
      <c r="AN70" s="77">
        <f t="shared" si="18"/>
        <v>0</v>
      </c>
      <c r="AO70" s="76"/>
      <c r="AP70" s="77">
        <f t="shared" si="19"/>
        <v>0</v>
      </c>
      <c r="AQ70" s="76"/>
      <c r="AR70" s="77">
        <f t="shared" si="20"/>
        <v>0</v>
      </c>
      <c r="AS70" s="76"/>
      <c r="AT70" s="77">
        <f t="shared" si="21"/>
        <v>0</v>
      </c>
      <c r="AU70" s="76"/>
      <c r="AV70" s="77">
        <f t="shared" si="22"/>
        <v>0</v>
      </c>
      <c r="AW70" s="76"/>
      <c r="AX70" s="77">
        <f t="shared" si="23"/>
        <v>0</v>
      </c>
      <c r="AY70" s="76"/>
      <c r="AZ70" s="77">
        <f t="shared" si="24"/>
        <v>0</v>
      </c>
      <c r="BA70" s="76"/>
      <c r="BB70" s="77">
        <f t="shared" si="27"/>
        <v>0</v>
      </c>
      <c r="BC70" s="5">
        <f t="shared" si="25"/>
        <v>0</v>
      </c>
      <c r="BD70" s="11">
        <f t="shared" si="26"/>
        <v>0</v>
      </c>
      <c r="BE70" s="12">
        <f t="shared" si="28"/>
        <v>2</v>
      </c>
      <c r="BF70" s="5">
        <f t="shared" si="29"/>
        <v>0</v>
      </c>
      <c r="BG70" s="276" t="str">
        <f t="shared" si="30"/>
        <v/>
      </c>
      <c r="BH70" s="276" t="str">
        <f t="shared" si="31"/>
        <v/>
      </c>
      <c r="BI70" s="190"/>
      <c r="BJ70" s="103">
        <f t="shared" si="32"/>
        <v>0</v>
      </c>
      <c r="BK70" s="68">
        <f t="shared" si="33"/>
        <v>0</v>
      </c>
      <c r="BL70" s="94">
        <f t="shared" si="34"/>
        <v>0</v>
      </c>
      <c r="BM70" s="68">
        <f t="shared" si="35"/>
        <v>0</v>
      </c>
      <c r="BN70" s="94">
        <f t="shared" si="36"/>
        <v>0</v>
      </c>
      <c r="BO70" s="104">
        <f t="shared" si="37"/>
        <v>0</v>
      </c>
      <c r="BP70" s="62"/>
      <c r="BQ70" s="62"/>
      <c r="BR70" s="62"/>
      <c r="BS70" s="62"/>
      <c r="BT70" s="17"/>
      <c r="CJ70" s="63"/>
    </row>
    <row r="71" spans="1:90" ht="12.75" customHeight="1" x14ac:dyDescent="0.2">
      <c r="A71" s="5">
        <f t="shared" si="38"/>
        <v>18</v>
      </c>
      <c r="B71" s="332" t="s">
        <v>170</v>
      </c>
      <c r="C71" s="333" t="s">
        <v>170</v>
      </c>
      <c r="D71" s="18"/>
      <c r="E71" s="76"/>
      <c r="F71" s="77">
        <f t="shared" si="1"/>
        <v>0</v>
      </c>
      <c r="G71" s="76"/>
      <c r="H71" s="77">
        <f t="shared" si="2"/>
        <v>0</v>
      </c>
      <c r="I71" s="76"/>
      <c r="J71" s="77">
        <f t="shared" si="3"/>
        <v>0</v>
      </c>
      <c r="K71" s="76"/>
      <c r="L71" s="77">
        <f t="shared" si="4"/>
        <v>0</v>
      </c>
      <c r="M71" s="76"/>
      <c r="N71" s="77">
        <f t="shared" si="5"/>
        <v>0</v>
      </c>
      <c r="O71" s="76"/>
      <c r="P71" s="77">
        <f t="shared" si="6"/>
        <v>0</v>
      </c>
      <c r="Q71" s="76"/>
      <c r="R71" s="77">
        <f t="shared" si="7"/>
        <v>0</v>
      </c>
      <c r="S71" s="76"/>
      <c r="T71" s="77">
        <f t="shared" si="8"/>
        <v>0</v>
      </c>
      <c r="U71" s="76"/>
      <c r="V71" s="77">
        <f t="shared" si="9"/>
        <v>0</v>
      </c>
      <c r="W71" s="76"/>
      <c r="X71" s="77">
        <f t="shared" si="10"/>
        <v>0</v>
      </c>
      <c r="Y71" s="76"/>
      <c r="Z71" s="77">
        <f t="shared" si="11"/>
        <v>0</v>
      </c>
      <c r="AA71" s="76"/>
      <c r="AB71" s="77">
        <f t="shared" si="12"/>
        <v>0</v>
      </c>
      <c r="AC71" s="93"/>
      <c r="AD71" s="77">
        <f t="shared" si="13"/>
        <v>0</v>
      </c>
      <c r="AE71" s="76"/>
      <c r="AF71" s="77">
        <f t="shared" si="14"/>
        <v>0</v>
      </c>
      <c r="AG71" s="76"/>
      <c r="AH71" s="77">
        <f t="shared" si="15"/>
        <v>0</v>
      </c>
      <c r="AI71" s="76"/>
      <c r="AJ71" s="77">
        <f t="shared" si="16"/>
        <v>0</v>
      </c>
      <c r="AK71" s="76"/>
      <c r="AL71" s="77">
        <f t="shared" si="17"/>
        <v>0</v>
      </c>
      <c r="AM71" s="76"/>
      <c r="AN71" s="77">
        <f t="shared" si="18"/>
        <v>0</v>
      </c>
      <c r="AO71" s="76"/>
      <c r="AP71" s="77">
        <f t="shared" si="19"/>
        <v>0</v>
      </c>
      <c r="AQ71" s="76"/>
      <c r="AR71" s="77">
        <f t="shared" si="20"/>
        <v>0</v>
      </c>
      <c r="AS71" s="76"/>
      <c r="AT71" s="77">
        <f t="shared" si="21"/>
        <v>0</v>
      </c>
      <c r="AU71" s="76"/>
      <c r="AV71" s="77">
        <f t="shared" si="22"/>
        <v>0</v>
      </c>
      <c r="AW71" s="76"/>
      <c r="AX71" s="77">
        <f t="shared" si="23"/>
        <v>0</v>
      </c>
      <c r="AY71" s="76"/>
      <c r="AZ71" s="77">
        <f t="shared" si="24"/>
        <v>0</v>
      </c>
      <c r="BA71" s="76"/>
      <c r="BB71" s="77">
        <f t="shared" si="27"/>
        <v>0</v>
      </c>
      <c r="BC71" s="5">
        <f t="shared" si="25"/>
        <v>0</v>
      </c>
      <c r="BD71" s="11">
        <f t="shared" si="26"/>
        <v>0</v>
      </c>
      <c r="BE71" s="12">
        <f t="shared" si="28"/>
        <v>2</v>
      </c>
      <c r="BF71" s="5">
        <f t="shared" si="29"/>
        <v>0</v>
      </c>
      <c r="BG71" s="276" t="str">
        <f t="shared" si="30"/>
        <v/>
      </c>
      <c r="BH71" s="276" t="str">
        <f t="shared" si="31"/>
        <v/>
      </c>
      <c r="BI71" s="190"/>
      <c r="BJ71" s="103">
        <f t="shared" si="32"/>
        <v>0</v>
      </c>
      <c r="BK71" s="68">
        <f t="shared" si="33"/>
        <v>0</v>
      </c>
      <c r="BL71" s="94">
        <f t="shared" si="34"/>
        <v>0</v>
      </c>
      <c r="BM71" s="68">
        <f t="shared" si="35"/>
        <v>0</v>
      </c>
      <c r="BN71" s="94">
        <f t="shared" si="36"/>
        <v>0</v>
      </c>
      <c r="BO71" s="104">
        <f t="shared" si="37"/>
        <v>0</v>
      </c>
      <c r="BP71" s="62"/>
      <c r="BQ71" s="62"/>
      <c r="BR71" s="62"/>
      <c r="BS71" s="62"/>
      <c r="BT71" s="17"/>
      <c r="CJ71" s="63"/>
    </row>
    <row r="72" spans="1:90" ht="12.75" customHeight="1" x14ac:dyDescent="0.2">
      <c r="A72" s="5">
        <f t="shared" si="38"/>
        <v>19</v>
      </c>
      <c r="B72" s="332" t="s">
        <v>171</v>
      </c>
      <c r="C72" s="333" t="s">
        <v>171</v>
      </c>
      <c r="D72" s="18"/>
      <c r="E72" s="76"/>
      <c r="F72" s="77">
        <f t="shared" si="1"/>
        <v>0</v>
      </c>
      <c r="G72" s="76"/>
      <c r="H72" s="77">
        <f t="shared" si="2"/>
        <v>0</v>
      </c>
      <c r="I72" s="76"/>
      <c r="J72" s="77">
        <f t="shared" si="3"/>
        <v>0</v>
      </c>
      <c r="K72" s="76"/>
      <c r="L72" s="77">
        <f t="shared" si="4"/>
        <v>0</v>
      </c>
      <c r="M72" s="76"/>
      <c r="N72" s="77">
        <f t="shared" si="5"/>
        <v>0</v>
      </c>
      <c r="O72" s="76"/>
      <c r="P72" s="77">
        <f t="shared" si="6"/>
        <v>0</v>
      </c>
      <c r="Q72" s="76"/>
      <c r="R72" s="77">
        <f t="shared" si="7"/>
        <v>0</v>
      </c>
      <c r="S72" s="76"/>
      <c r="T72" s="77">
        <f t="shared" si="8"/>
        <v>0</v>
      </c>
      <c r="U72" s="76"/>
      <c r="V72" s="77">
        <f t="shared" si="9"/>
        <v>0</v>
      </c>
      <c r="W72" s="76"/>
      <c r="X72" s="77">
        <f t="shared" si="10"/>
        <v>0</v>
      </c>
      <c r="Y72" s="76"/>
      <c r="Z72" s="77">
        <f t="shared" si="11"/>
        <v>0</v>
      </c>
      <c r="AA72" s="76"/>
      <c r="AB72" s="77">
        <f t="shared" si="12"/>
        <v>0</v>
      </c>
      <c r="AC72" s="93"/>
      <c r="AD72" s="77">
        <f t="shared" si="13"/>
        <v>0</v>
      </c>
      <c r="AE72" s="76"/>
      <c r="AF72" s="77">
        <f t="shared" si="14"/>
        <v>0</v>
      </c>
      <c r="AG72" s="76"/>
      <c r="AH72" s="77">
        <f t="shared" si="15"/>
        <v>0</v>
      </c>
      <c r="AI72" s="76"/>
      <c r="AJ72" s="77">
        <f t="shared" si="16"/>
        <v>0</v>
      </c>
      <c r="AK72" s="76"/>
      <c r="AL72" s="77">
        <f t="shared" si="17"/>
        <v>0</v>
      </c>
      <c r="AM72" s="76"/>
      <c r="AN72" s="77">
        <f t="shared" si="18"/>
        <v>0</v>
      </c>
      <c r="AO72" s="76"/>
      <c r="AP72" s="77">
        <f t="shared" si="19"/>
        <v>0</v>
      </c>
      <c r="AQ72" s="76"/>
      <c r="AR72" s="77">
        <f t="shared" si="20"/>
        <v>0</v>
      </c>
      <c r="AS72" s="76"/>
      <c r="AT72" s="77">
        <f t="shared" si="21"/>
        <v>0</v>
      </c>
      <c r="AU72" s="76"/>
      <c r="AV72" s="77">
        <f t="shared" si="22"/>
        <v>0</v>
      </c>
      <c r="AW72" s="76"/>
      <c r="AX72" s="77">
        <f t="shared" si="23"/>
        <v>0</v>
      </c>
      <c r="AY72" s="76"/>
      <c r="AZ72" s="77">
        <f t="shared" si="24"/>
        <v>0</v>
      </c>
      <c r="BA72" s="76"/>
      <c r="BB72" s="77">
        <f t="shared" si="27"/>
        <v>0</v>
      </c>
      <c r="BC72" s="5">
        <f t="shared" si="25"/>
        <v>0</v>
      </c>
      <c r="BD72" s="11">
        <f t="shared" si="26"/>
        <v>0</v>
      </c>
      <c r="BE72" s="12">
        <f t="shared" si="28"/>
        <v>2</v>
      </c>
      <c r="BF72" s="5">
        <f t="shared" si="29"/>
        <v>0</v>
      </c>
      <c r="BG72" s="276" t="str">
        <f t="shared" si="30"/>
        <v/>
      </c>
      <c r="BH72" s="276" t="str">
        <f t="shared" si="31"/>
        <v/>
      </c>
      <c r="BI72" s="190"/>
      <c r="BJ72" s="103">
        <f t="shared" si="32"/>
        <v>0</v>
      </c>
      <c r="BK72" s="68">
        <f t="shared" si="33"/>
        <v>0</v>
      </c>
      <c r="BL72" s="94">
        <f t="shared" si="34"/>
        <v>0</v>
      </c>
      <c r="BM72" s="68">
        <f t="shared" si="35"/>
        <v>0</v>
      </c>
      <c r="BN72" s="94">
        <f t="shared" si="36"/>
        <v>0</v>
      </c>
      <c r="BO72" s="104">
        <f t="shared" si="37"/>
        <v>0</v>
      </c>
      <c r="BP72" s="62"/>
      <c r="BQ72" s="62"/>
      <c r="BR72" s="62"/>
      <c r="BS72" s="62"/>
      <c r="BT72" s="17"/>
      <c r="CJ72" s="63"/>
    </row>
    <row r="73" spans="1:90" ht="12.75" customHeight="1" x14ac:dyDescent="0.2">
      <c r="A73" s="5">
        <f t="shared" si="38"/>
        <v>20</v>
      </c>
      <c r="B73" s="332" t="s">
        <v>172</v>
      </c>
      <c r="C73" s="333" t="s">
        <v>172</v>
      </c>
      <c r="D73" s="18"/>
      <c r="E73" s="76"/>
      <c r="F73" s="77">
        <f t="shared" si="1"/>
        <v>0</v>
      </c>
      <c r="G73" s="76"/>
      <c r="H73" s="77">
        <f t="shared" si="2"/>
        <v>0</v>
      </c>
      <c r="I73" s="76"/>
      <c r="J73" s="77">
        <f t="shared" si="3"/>
        <v>0</v>
      </c>
      <c r="K73" s="76"/>
      <c r="L73" s="77">
        <f t="shared" si="4"/>
        <v>0</v>
      </c>
      <c r="M73" s="76"/>
      <c r="N73" s="77">
        <f t="shared" si="5"/>
        <v>0</v>
      </c>
      <c r="O73" s="76"/>
      <c r="P73" s="77">
        <f t="shared" si="6"/>
        <v>0</v>
      </c>
      <c r="Q73" s="76"/>
      <c r="R73" s="77">
        <f t="shared" si="7"/>
        <v>0</v>
      </c>
      <c r="S73" s="76"/>
      <c r="T73" s="77">
        <f t="shared" si="8"/>
        <v>0</v>
      </c>
      <c r="U73" s="76"/>
      <c r="V73" s="77">
        <f t="shared" si="9"/>
        <v>0</v>
      </c>
      <c r="W73" s="76"/>
      <c r="X73" s="77">
        <f t="shared" si="10"/>
        <v>0</v>
      </c>
      <c r="Y73" s="76"/>
      <c r="Z73" s="77">
        <f t="shared" si="11"/>
        <v>0</v>
      </c>
      <c r="AA73" s="76"/>
      <c r="AB73" s="77">
        <f t="shared" si="12"/>
        <v>0</v>
      </c>
      <c r="AC73" s="93"/>
      <c r="AD73" s="77">
        <f t="shared" si="13"/>
        <v>0</v>
      </c>
      <c r="AE73" s="76"/>
      <c r="AF73" s="77">
        <f t="shared" si="14"/>
        <v>0</v>
      </c>
      <c r="AG73" s="76"/>
      <c r="AH73" s="77">
        <f t="shared" si="15"/>
        <v>0</v>
      </c>
      <c r="AI73" s="76"/>
      <c r="AJ73" s="77">
        <f t="shared" si="16"/>
        <v>0</v>
      </c>
      <c r="AK73" s="76"/>
      <c r="AL73" s="77">
        <f t="shared" si="17"/>
        <v>0</v>
      </c>
      <c r="AM73" s="76"/>
      <c r="AN73" s="77">
        <f t="shared" si="18"/>
        <v>0</v>
      </c>
      <c r="AO73" s="76"/>
      <c r="AP73" s="77">
        <f t="shared" si="19"/>
        <v>0</v>
      </c>
      <c r="AQ73" s="76"/>
      <c r="AR73" s="77">
        <f t="shared" si="20"/>
        <v>0</v>
      </c>
      <c r="AS73" s="76"/>
      <c r="AT73" s="77">
        <f t="shared" si="21"/>
        <v>0</v>
      </c>
      <c r="AU73" s="76"/>
      <c r="AV73" s="77">
        <f t="shared" si="22"/>
        <v>0</v>
      </c>
      <c r="AW73" s="76"/>
      <c r="AX73" s="77">
        <f t="shared" si="23"/>
        <v>0</v>
      </c>
      <c r="AY73" s="76"/>
      <c r="AZ73" s="77">
        <f t="shared" si="24"/>
        <v>0</v>
      </c>
      <c r="BA73" s="76"/>
      <c r="BB73" s="77">
        <f t="shared" si="27"/>
        <v>0</v>
      </c>
      <c r="BC73" s="5">
        <f t="shared" si="25"/>
        <v>0</v>
      </c>
      <c r="BD73" s="11">
        <f t="shared" si="26"/>
        <v>0</v>
      </c>
      <c r="BE73" s="12">
        <f t="shared" si="28"/>
        <v>2</v>
      </c>
      <c r="BF73" s="5">
        <f t="shared" si="29"/>
        <v>0</v>
      </c>
      <c r="BG73" s="276" t="str">
        <f t="shared" si="30"/>
        <v/>
      </c>
      <c r="BH73" s="276" t="str">
        <f t="shared" si="31"/>
        <v/>
      </c>
      <c r="BI73" s="190"/>
      <c r="BJ73" s="103">
        <f t="shared" si="32"/>
        <v>0</v>
      </c>
      <c r="BK73" s="68">
        <f t="shared" si="33"/>
        <v>0</v>
      </c>
      <c r="BL73" s="94">
        <f t="shared" si="34"/>
        <v>0</v>
      </c>
      <c r="BM73" s="68">
        <f t="shared" si="35"/>
        <v>0</v>
      </c>
      <c r="BN73" s="94">
        <f t="shared" si="36"/>
        <v>0</v>
      </c>
      <c r="BO73" s="104">
        <f t="shared" si="37"/>
        <v>0</v>
      </c>
      <c r="BP73" s="62"/>
      <c r="BQ73" s="62"/>
      <c r="BR73" s="62"/>
      <c r="BS73" s="62"/>
      <c r="BT73" s="17"/>
      <c r="CJ73" s="63"/>
    </row>
    <row r="74" spans="1:90" ht="12.75" customHeight="1" x14ac:dyDescent="0.2">
      <c r="A74" s="5">
        <f t="shared" si="38"/>
        <v>21</v>
      </c>
      <c r="B74" s="332" t="s">
        <v>173</v>
      </c>
      <c r="C74" s="333" t="s">
        <v>173</v>
      </c>
      <c r="D74" s="18"/>
      <c r="E74" s="76"/>
      <c r="F74" s="77">
        <f t="shared" si="1"/>
        <v>0</v>
      </c>
      <c r="G74" s="76"/>
      <c r="H74" s="77">
        <f t="shared" si="2"/>
        <v>0</v>
      </c>
      <c r="I74" s="76"/>
      <c r="J74" s="77">
        <f t="shared" si="3"/>
        <v>0</v>
      </c>
      <c r="K74" s="76"/>
      <c r="L74" s="77">
        <f t="shared" si="4"/>
        <v>0</v>
      </c>
      <c r="M74" s="76"/>
      <c r="N74" s="77">
        <f t="shared" si="5"/>
        <v>0</v>
      </c>
      <c r="O74" s="76"/>
      <c r="P74" s="77">
        <f t="shared" si="6"/>
        <v>0</v>
      </c>
      <c r="Q74" s="76"/>
      <c r="R74" s="77">
        <f t="shared" si="7"/>
        <v>0</v>
      </c>
      <c r="S74" s="76"/>
      <c r="T74" s="77">
        <f t="shared" si="8"/>
        <v>0</v>
      </c>
      <c r="U74" s="76"/>
      <c r="V74" s="77">
        <f t="shared" si="9"/>
        <v>0</v>
      </c>
      <c r="W74" s="76"/>
      <c r="X74" s="77">
        <f t="shared" si="10"/>
        <v>0</v>
      </c>
      <c r="Y74" s="76"/>
      <c r="Z74" s="77">
        <f t="shared" si="11"/>
        <v>0</v>
      </c>
      <c r="AA74" s="76"/>
      <c r="AB74" s="77">
        <f t="shared" si="12"/>
        <v>0</v>
      </c>
      <c r="AC74" s="93"/>
      <c r="AD74" s="77">
        <f t="shared" si="13"/>
        <v>0</v>
      </c>
      <c r="AE74" s="76"/>
      <c r="AF74" s="77">
        <f t="shared" si="14"/>
        <v>0</v>
      </c>
      <c r="AG74" s="76"/>
      <c r="AH74" s="77">
        <f t="shared" si="15"/>
        <v>0</v>
      </c>
      <c r="AI74" s="76"/>
      <c r="AJ74" s="77">
        <f t="shared" si="16"/>
        <v>0</v>
      </c>
      <c r="AK74" s="76"/>
      <c r="AL74" s="77">
        <f t="shared" si="17"/>
        <v>0</v>
      </c>
      <c r="AM74" s="76"/>
      <c r="AN74" s="77">
        <f t="shared" si="18"/>
        <v>0</v>
      </c>
      <c r="AO74" s="76"/>
      <c r="AP74" s="77">
        <f t="shared" si="19"/>
        <v>0</v>
      </c>
      <c r="AQ74" s="76"/>
      <c r="AR74" s="77">
        <f t="shared" si="20"/>
        <v>0</v>
      </c>
      <c r="AS74" s="76"/>
      <c r="AT74" s="77">
        <f t="shared" si="21"/>
        <v>0</v>
      </c>
      <c r="AU74" s="76"/>
      <c r="AV74" s="77">
        <f t="shared" si="22"/>
        <v>0</v>
      </c>
      <c r="AW74" s="76"/>
      <c r="AX74" s="77">
        <f t="shared" si="23"/>
        <v>0</v>
      </c>
      <c r="AY74" s="76"/>
      <c r="AZ74" s="77">
        <f t="shared" si="24"/>
        <v>0</v>
      </c>
      <c r="BA74" s="76"/>
      <c r="BB74" s="77">
        <f t="shared" si="27"/>
        <v>0</v>
      </c>
      <c r="BC74" s="5">
        <f t="shared" si="25"/>
        <v>0</v>
      </c>
      <c r="BD74" s="11">
        <f t="shared" si="26"/>
        <v>0</v>
      </c>
      <c r="BE74" s="12">
        <f t="shared" si="28"/>
        <v>2</v>
      </c>
      <c r="BF74" s="5">
        <f t="shared" si="29"/>
        <v>0</v>
      </c>
      <c r="BG74" s="276" t="str">
        <f t="shared" si="30"/>
        <v/>
      </c>
      <c r="BH74" s="276" t="str">
        <f t="shared" si="31"/>
        <v/>
      </c>
      <c r="BI74" s="190"/>
      <c r="BJ74" s="103">
        <f t="shared" si="32"/>
        <v>0</v>
      </c>
      <c r="BK74" s="68">
        <f t="shared" si="33"/>
        <v>0</v>
      </c>
      <c r="BL74" s="94">
        <f t="shared" si="34"/>
        <v>0</v>
      </c>
      <c r="BM74" s="68">
        <f t="shared" si="35"/>
        <v>0</v>
      </c>
      <c r="BN74" s="94">
        <f t="shared" si="36"/>
        <v>0</v>
      </c>
      <c r="BO74" s="104">
        <f t="shared" si="37"/>
        <v>0</v>
      </c>
      <c r="BP74" s="62"/>
      <c r="BQ74" s="62"/>
      <c r="BR74" s="62"/>
      <c r="BS74" s="62"/>
      <c r="BT74" s="17"/>
      <c r="CJ74" s="59"/>
    </row>
    <row r="75" spans="1:90" ht="12.75" customHeight="1" x14ac:dyDescent="0.2">
      <c r="A75" s="5">
        <f t="shared" si="38"/>
        <v>22</v>
      </c>
      <c r="B75" s="332" t="s">
        <v>174</v>
      </c>
      <c r="C75" s="333" t="s">
        <v>174</v>
      </c>
      <c r="D75" s="18"/>
      <c r="E75" s="76"/>
      <c r="F75" s="77">
        <f t="shared" si="1"/>
        <v>0</v>
      </c>
      <c r="G75" s="76"/>
      <c r="H75" s="77">
        <f t="shared" si="2"/>
        <v>0</v>
      </c>
      <c r="I75" s="76"/>
      <c r="J75" s="77">
        <f t="shared" si="3"/>
        <v>0</v>
      </c>
      <c r="K75" s="76"/>
      <c r="L75" s="77">
        <f t="shared" si="4"/>
        <v>0</v>
      </c>
      <c r="M75" s="76"/>
      <c r="N75" s="77">
        <f t="shared" si="5"/>
        <v>0</v>
      </c>
      <c r="O75" s="76"/>
      <c r="P75" s="77">
        <f t="shared" si="6"/>
        <v>0</v>
      </c>
      <c r="Q75" s="76"/>
      <c r="R75" s="77">
        <f t="shared" si="7"/>
        <v>0</v>
      </c>
      <c r="S75" s="76"/>
      <c r="T75" s="77">
        <f t="shared" si="8"/>
        <v>0</v>
      </c>
      <c r="U75" s="76"/>
      <c r="V75" s="77">
        <f t="shared" si="9"/>
        <v>0</v>
      </c>
      <c r="W75" s="76"/>
      <c r="X75" s="77">
        <f t="shared" si="10"/>
        <v>0</v>
      </c>
      <c r="Y75" s="76"/>
      <c r="Z75" s="77">
        <f t="shared" si="11"/>
        <v>0</v>
      </c>
      <c r="AA75" s="76"/>
      <c r="AB75" s="77">
        <f t="shared" si="12"/>
        <v>0</v>
      </c>
      <c r="AC75" s="93"/>
      <c r="AD75" s="77">
        <f t="shared" si="13"/>
        <v>0</v>
      </c>
      <c r="AE75" s="76"/>
      <c r="AF75" s="77">
        <f t="shared" si="14"/>
        <v>0</v>
      </c>
      <c r="AG75" s="76"/>
      <c r="AH75" s="77">
        <f t="shared" si="15"/>
        <v>0</v>
      </c>
      <c r="AI75" s="76"/>
      <c r="AJ75" s="77">
        <f t="shared" si="16"/>
        <v>0</v>
      </c>
      <c r="AK75" s="76"/>
      <c r="AL75" s="77">
        <f t="shared" si="17"/>
        <v>0</v>
      </c>
      <c r="AM75" s="76"/>
      <c r="AN75" s="77">
        <f t="shared" si="18"/>
        <v>0</v>
      </c>
      <c r="AO75" s="76"/>
      <c r="AP75" s="77">
        <f t="shared" si="19"/>
        <v>0</v>
      </c>
      <c r="AQ75" s="76"/>
      <c r="AR75" s="77">
        <f t="shared" si="20"/>
        <v>0</v>
      </c>
      <c r="AS75" s="76"/>
      <c r="AT75" s="77">
        <f t="shared" si="21"/>
        <v>0</v>
      </c>
      <c r="AU75" s="76"/>
      <c r="AV75" s="77">
        <f t="shared" si="22"/>
        <v>0</v>
      </c>
      <c r="AW75" s="76"/>
      <c r="AX75" s="77">
        <f t="shared" si="23"/>
        <v>0</v>
      </c>
      <c r="AY75" s="76"/>
      <c r="AZ75" s="77">
        <f t="shared" si="24"/>
        <v>0</v>
      </c>
      <c r="BA75" s="76"/>
      <c r="BB75" s="77">
        <f t="shared" si="27"/>
        <v>0</v>
      </c>
      <c r="BC75" s="5">
        <f t="shared" si="25"/>
        <v>0</v>
      </c>
      <c r="BD75" s="11">
        <f t="shared" si="26"/>
        <v>0</v>
      </c>
      <c r="BE75" s="12">
        <f t="shared" si="28"/>
        <v>2</v>
      </c>
      <c r="BF75" s="5">
        <f t="shared" si="29"/>
        <v>0</v>
      </c>
      <c r="BG75" s="276" t="str">
        <f t="shared" si="30"/>
        <v/>
      </c>
      <c r="BH75" s="276" t="str">
        <f t="shared" si="31"/>
        <v/>
      </c>
      <c r="BI75" s="190"/>
      <c r="BJ75" s="103">
        <f t="shared" si="32"/>
        <v>0</v>
      </c>
      <c r="BK75" s="68">
        <f t="shared" si="33"/>
        <v>0</v>
      </c>
      <c r="BL75" s="94">
        <f t="shared" si="34"/>
        <v>0</v>
      </c>
      <c r="BM75" s="68">
        <f t="shared" si="35"/>
        <v>0</v>
      </c>
      <c r="BN75" s="94">
        <f t="shared" si="36"/>
        <v>0</v>
      </c>
      <c r="BO75" s="104">
        <f t="shared" si="37"/>
        <v>0</v>
      </c>
      <c r="BP75" s="62"/>
      <c r="BQ75" s="62"/>
      <c r="BR75" s="62"/>
      <c r="BS75" s="62"/>
      <c r="BT75" s="17"/>
    </row>
    <row r="76" spans="1:90" ht="12.75" customHeight="1" x14ac:dyDescent="0.2">
      <c r="A76" s="5">
        <f t="shared" si="38"/>
        <v>23</v>
      </c>
      <c r="B76" s="332" t="s">
        <v>175</v>
      </c>
      <c r="C76" s="333" t="s">
        <v>175</v>
      </c>
      <c r="D76" s="18"/>
      <c r="E76" s="76"/>
      <c r="F76" s="77">
        <f t="shared" si="1"/>
        <v>0</v>
      </c>
      <c r="G76" s="76"/>
      <c r="H76" s="77">
        <f t="shared" si="2"/>
        <v>0</v>
      </c>
      <c r="I76" s="76"/>
      <c r="J76" s="77">
        <f t="shared" si="3"/>
        <v>0</v>
      </c>
      <c r="K76" s="76"/>
      <c r="L76" s="77">
        <f t="shared" si="4"/>
        <v>0</v>
      </c>
      <c r="M76" s="76"/>
      <c r="N76" s="77">
        <f t="shared" si="5"/>
        <v>0</v>
      </c>
      <c r="O76" s="76"/>
      <c r="P76" s="77">
        <f t="shared" si="6"/>
        <v>0</v>
      </c>
      <c r="Q76" s="76"/>
      <c r="R76" s="77">
        <f t="shared" si="7"/>
        <v>0</v>
      </c>
      <c r="S76" s="76"/>
      <c r="T76" s="77">
        <f t="shared" si="8"/>
        <v>0</v>
      </c>
      <c r="U76" s="76"/>
      <c r="V76" s="77">
        <f t="shared" si="9"/>
        <v>0</v>
      </c>
      <c r="W76" s="76"/>
      <c r="X76" s="77">
        <f t="shared" si="10"/>
        <v>0</v>
      </c>
      <c r="Y76" s="76"/>
      <c r="Z76" s="77">
        <f t="shared" si="11"/>
        <v>0</v>
      </c>
      <c r="AA76" s="76"/>
      <c r="AB76" s="77">
        <f t="shared" si="12"/>
        <v>0</v>
      </c>
      <c r="AC76" s="93"/>
      <c r="AD76" s="77">
        <f t="shared" si="13"/>
        <v>0</v>
      </c>
      <c r="AE76" s="76"/>
      <c r="AF76" s="77">
        <f t="shared" si="14"/>
        <v>0</v>
      </c>
      <c r="AG76" s="76"/>
      <c r="AH76" s="77">
        <f t="shared" si="15"/>
        <v>0</v>
      </c>
      <c r="AI76" s="76"/>
      <c r="AJ76" s="77">
        <f t="shared" si="16"/>
        <v>0</v>
      </c>
      <c r="AK76" s="76"/>
      <c r="AL76" s="77">
        <f t="shared" si="17"/>
        <v>0</v>
      </c>
      <c r="AM76" s="76"/>
      <c r="AN76" s="77">
        <f t="shared" si="18"/>
        <v>0</v>
      </c>
      <c r="AO76" s="76"/>
      <c r="AP76" s="77">
        <f t="shared" si="19"/>
        <v>0</v>
      </c>
      <c r="AQ76" s="76"/>
      <c r="AR76" s="77">
        <f t="shared" si="20"/>
        <v>0</v>
      </c>
      <c r="AS76" s="76"/>
      <c r="AT76" s="77">
        <f t="shared" si="21"/>
        <v>0</v>
      </c>
      <c r="AU76" s="76"/>
      <c r="AV76" s="77">
        <f t="shared" si="22"/>
        <v>0</v>
      </c>
      <c r="AW76" s="76"/>
      <c r="AX76" s="77">
        <f t="shared" si="23"/>
        <v>0</v>
      </c>
      <c r="AY76" s="76"/>
      <c r="AZ76" s="77">
        <f t="shared" si="24"/>
        <v>0</v>
      </c>
      <c r="BA76" s="76"/>
      <c r="BB76" s="77">
        <f t="shared" si="27"/>
        <v>0</v>
      </c>
      <c r="BC76" s="5">
        <f t="shared" si="25"/>
        <v>0</v>
      </c>
      <c r="BD76" s="11">
        <f t="shared" si="26"/>
        <v>0</v>
      </c>
      <c r="BE76" s="12">
        <f t="shared" si="28"/>
        <v>2</v>
      </c>
      <c r="BF76" s="5">
        <f t="shared" si="29"/>
        <v>0</v>
      </c>
      <c r="BG76" s="276" t="str">
        <f t="shared" si="30"/>
        <v/>
      </c>
      <c r="BH76" s="276" t="str">
        <f t="shared" si="31"/>
        <v/>
      </c>
      <c r="BI76" s="190"/>
      <c r="BJ76" s="103">
        <f t="shared" si="32"/>
        <v>0</v>
      </c>
      <c r="BK76" s="68">
        <f t="shared" si="33"/>
        <v>0</v>
      </c>
      <c r="BL76" s="94">
        <f t="shared" si="34"/>
        <v>0</v>
      </c>
      <c r="BM76" s="68">
        <f t="shared" si="35"/>
        <v>0</v>
      </c>
      <c r="BN76" s="94">
        <f t="shared" si="36"/>
        <v>0</v>
      </c>
      <c r="BO76" s="104">
        <f t="shared" si="37"/>
        <v>0</v>
      </c>
      <c r="BP76" s="62"/>
      <c r="BQ76" s="62"/>
      <c r="BR76" s="62"/>
      <c r="BS76" s="62"/>
      <c r="BT76" s="17"/>
    </row>
    <row r="77" spans="1:90" ht="12.75" customHeight="1" x14ac:dyDescent="0.2">
      <c r="A77" s="5">
        <f t="shared" si="38"/>
        <v>24</v>
      </c>
      <c r="B77" s="332" t="s">
        <v>176</v>
      </c>
      <c r="C77" s="333" t="s">
        <v>176</v>
      </c>
      <c r="D77" s="18"/>
      <c r="E77" s="76"/>
      <c r="F77" s="77">
        <f t="shared" si="1"/>
        <v>0</v>
      </c>
      <c r="G77" s="76"/>
      <c r="H77" s="77">
        <f t="shared" si="2"/>
        <v>0</v>
      </c>
      <c r="I77" s="76"/>
      <c r="J77" s="77">
        <f t="shared" si="3"/>
        <v>0</v>
      </c>
      <c r="K77" s="76"/>
      <c r="L77" s="77">
        <f t="shared" si="4"/>
        <v>0</v>
      </c>
      <c r="M77" s="76"/>
      <c r="N77" s="77">
        <f t="shared" si="5"/>
        <v>0</v>
      </c>
      <c r="O77" s="76"/>
      <c r="P77" s="77">
        <f t="shared" si="6"/>
        <v>0</v>
      </c>
      <c r="Q77" s="76"/>
      <c r="R77" s="77">
        <f t="shared" si="7"/>
        <v>0</v>
      </c>
      <c r="S77" s="76"/>
      <c r="T77" s="77">
        <f t="shared" si="8"/>
        <v>0</v>
      </c>
      <c r="U77" s="76"/>
      <c r="V77" s="77">
        <f t="shared" si="9"/>
        <v>0</v>
      </c>
      <c r="W77" s="76"/>
      <c r="X77" s="77">
        <f t="shared" si="10"/>
        <v>0</v>
      </c>
      <c r="Y77" s="76"/>
      <c r="Z77" s="77">
        <f t="shared" si="11"/>
        <v>0</v>
      </c>
      <c r="AA77" s="76"/>
      <c r="AB77" s="77">
        <f t="shared" si="12"/>
        <v>0</v>
      </c>
      <c r="AC77" s="93"/>
      <c r="AD77" s="77">
        <f t="shared" si="13"/>
        <v>0</v>
      </c>
      <c r="AE77" s="76"/>
      <c r="AF77" s="77">
        <f t="shared" si="14"/>
        <v>0</v>
      </c>
      <c r="AG77" s="76"/>
      <c r="AH77" s="77">
        <f t="shared" si="15"/>
        <v>0</v>
      </c>
      <c r="AI77" s="76"/>
      <c r="AJ77" s="77">
        <f t="shared" si="16"/>
        <v>0</v>
      </c>
      <c r="AK77" s="76"/>
      <c r="AL77" s="77">
        <f t="shared" si="17"/>
        <v>0</v>
      </c>
      <c r="AM77" s="76"/>
      <c r="AN77" s="77">
        <f t="shared" si="18"/>
        <v>0</v>
      </c>
      <c r="AO77" s="76"/>
      <c r="AP77" s="77">
        <f t="shared" si="19"/>
        <v>0</v>
      </c>
      <c r="AQ77" s="76"/>
      <c r="AR77" s="77">
        <f t="shared" si="20"/>
        <v>0</v>
      </c>
      <c r="AS77" s="76"/>
      <c r="AT77" s="77">
        <f t="shared" si="21"/>
        <v>0</v>
      </c>
      <c r="AU77" s="76"/>
      <c r="AV77" s="77">
        <f t="shared" si="22"/>
        <v>0</v>
      </c>
      <c r="AW77" s="76"/>
      <c r="AX77" s="77">
        <f t="shared" si="23"/>
        <v>0</v>
      </c>
      <c r="AY77" s="76"/>
      <c r="AZ77" s="77">
        <f t="shared" si="24"/>
        <v>0</v>
      </c>
      <c r="BA77" s="76"/>
      <c r="BB77" s="77">
        <f t="shared" si="27"/>
        <v>0</v>
      </c>
      <c r="BC77" s="5">
        <f t="shared" si="25"/>
        <v>0</v>
      </c>
      <c r="BD77" s="11">
        <f t="shared" si="26"/>
        <v>0</v>
      </c>
      <c r="BE77" s="12">
        <f t="shared" si="28"/>
        <v>2</v>
      </c>
      <c r="BF77" s="5">
        <f t="shared" si="29"/>
        <v>0</v>
      </c>
      <c r="BG77" s="276" t="str">
        <f t="shared" si="30"/>
        <v/>
      </c>
      <c r="BH77" s="276" t="str">
        <f t="shared" si="31"/>
        <v/>
      </c>
      <c r="BI77" s="190"/>
      <c r="BJ77" s="103">
        <f t="shared" si="32"/>
        <v>0</v>
      </c>
      <c r="BK77" s="68">
        <f t="shared" si="33"/>
        <v>0</v>
      </c>
      <c r="BL77" s="94">
        <f t="shared" si="34"/>
        <v>0</v>
      </c>
      <c r="BM77" s="68">
        <f t="shared" si="35"/>
        <v>0</v>
      </c>
      <c r="BN77" s="94">
        <f t="shared" si="36"/>
        <v>0</v>
      </c>
      <c r="BO77" s="104">
        <f t="shared" si="37"/>
        <v>0</v>
      </c>
      <c r="BP77" s="62"/>
      <c r="BQ77" s="62"/>
      <c r="BR77" s="62"/>
      <c r="BS77" s="62"/>
      <c r="BT77" s="17"/>
    </row>
    <row r="78" spans="1:90" ht="12.75" customHeight="1" x14ac:dyDescent="0.2">
      <c r="A78" s="5">
        <f t="shared" si="38"/>
        <v>25</v>
      </c>
      <c r="B78" s="332" t="s">
        <v>177</v>
      </c>
      <c r="C78" s="333" t="s">
        <v>177</v>
      </c>
      <c r="D78" s="18"/>
      <c r="E78" s="76"/>
      <c r="F78" s="77">
        <f t="shared" si="1"/>
        <v>0</v>
      </c>
      <c r="G78" s="76"/>
      <c r="H78" s="77">
        <f t="shared" si="2"/>
        <v>0</v>
      </c>
      <c r="I78" s="76"/>
      <c r="J78" s="77">
        <f t="shared" si="3"/>
        <v>0</v>
      </c>
      <c r="K78" s="76"/>
      <c r="L78" s="77">
        <f t="shared" si="4"/>
        <v>0</v>
      </c>
      <c r="M78" s="76"/>
      <c r="N78" s="77">
        <f t="shared" si="5"/>
        <v>0</v>
      </c>
      <c r="O78" s="76"/>
      <c r="P78" s="77">
        <f t="shared" si="6"/>
        <v>0</v>
      </c>
      <c r="Q78" s="76"/>
      <c r="R78" s="77">
        <f t="shared" si="7"/>
        <v>0</v>
      </c>
      <c r="S78" s="76"/>
      <c r="T78" s="77">
        <f t="shared" si="8"/>
        <v>0</v>
      </c>
      <c r="U78" s="76"/>
      <c r="V78" s="77">
        <f t="shared" si="9"/>
        <v>0</v>
      </c>
      <c r="W78" s="76"/>
      <c r="X78" s="77">
        <f t="shared" si="10"/>
        <v>0</v>
      </c>
      <c r="Y78" s="76"/>
      <c r="Z78" s="77">
        <f t="shared" si="11"/>
        <v>0</v>
      </c>
      <c r="AA78" s="76"/>
      <c r="AB78" s="77">
        <f t="shared" si="12"/>
        <v>0</v>
      </c>
      <c r="AC78" s="93"/>
      <c r="AD78" s="77">
        <f t="shared" si="13"/>
        <v>0</v>
      </c>
      <c r="AE78" s="76"/>
      <c r="AF78" s="77">
        <f t="shared" si="14"/>
        <v>0</v>
      </c>
      <c r="AG78" s="76"/>
      <c r="AH78" s="77">
        <f t="shared" si="15"/>
        <v>0</v>
      </c>
      <c r="AI78" s="76"/>
      <c r="AJ78" s="77">
        <f t="shared" si="16"/>
        <v>0</v>
      </c>
      <c r="AK78" s="76"/>
      <c r="AL78" s="77">
        <f t="shared" si="17"/>
        <v>0</v>
      </c>
      <c r="AM78" s="76"/>
      <c r="AN78" s="77">
        <f t="shared" si="18"/>
        <v>0</v>
      </c>
      <c r="AO78" s="76"/>
      <c r="AP78" s="77">
        <f t="shared" si="19"/>
        <v>0</v>
      </c>
      <c r="AQ78" s="76"/>
      <c r="AR78" s="77">
        <f t="shared" si="20"/>
        <v>0</v>
      </c>
      <c r="AS78" s="76"/>
      <c r="AT78" s="77">
        <f t="shared" si="21"/>
        <v>0</v>
      </c>
      <c r="AU78" s="76"/>
      <c r="AV78" s="77">
        <f t="shared" si="22"/>
        <v>0</v>
      </c>
      <c r="AW78" s="76"/>
      <c r="AX78" s="77">
        <f t="shared" si="23"/>
        <v>0</v>
      </c>
      <c r="AY78" s="76"/>
      <c r="AZ78" s="77">
        <f t="shared" si="24"/>
        <v>0</v>
      </c>
      <c r="BA78" s="76"/>
      <c r="BB78" s="77">
        <f t="shared" si="27"/>
        <v>0</v>
      </c>
      <c r="BC78" s="5">
        <f t="shared" si="25"/>
        <v>0</v>
      </c>
      <c r="BD78" s="11">
        <f t="shared" si="26"/>
        <v>0</v>
      </c>
      <c r="BE78" s="12">
        <f t="shared" si="28"/>
        <v>2</v>
      </c>
      <c r="BF78" s="5">
        <f t="shared" si="29"/>
        <v>0</v>
      </c>
      <c r="BG78" s="276" t="str">
        <f t="shared" si="30"/>
        <v/>
      </c>
      <c r="BH78" s="276" t="str">
        <f t="shared" si="31"/>
        <v/>
      </c>
      <c r="BI78" s="190"/>
      <c r="BJ78" s="103">
        <f t="shared" si="32"/>
        <v>0</v>
      </c>
      <c r="BK78" s="68">
        <f t="shared" si="33"/>
        <v>0</v>
      </c>
      <c r="BL78" s="94">
        <f t="shared" si="34"/>
        <v>0</v>
      </c>
      <c r="BM78" s="68">
        <f t="shared" si="35"/>
        <v>0</v>
      </c>
      <c r="BN78" s="94">
        <f t="shared" si="36"/>
        <v>0</v>
      </c>
      <c r="BO78" s="104">
        <f t="shared" si="37"/>
        <v>0</v>
      </c>
      <c r="BP78" s="62"/>
      <c r="BQ78" s="62"/>
      <c r="BR78" s="62"/>
      <c r="BS78" s="62"/>
      <c r="BT78" s="17"/>
      <c r="CL78" s="49" t="str">
        <f>BJ50</f>
        <v>1.- Historia</v>
      </c>
    </row>
    <row r="79" spans="1:90" ht="12.75" customHeight="1" x14ac:dyDescent="0.2">
      <c r="A79" s="5">
        <f t="shared" si="38"/>
        <v>26</v>
      </c>
      <c r="B79" s="332" t="s">
        <v>178</v>
      </c>
      <c r="C79" s="333" t="s">
        <v>178</v>
      </c>
      <c r="D79" s="18"/>
      <c r="E79" s="76"/>
      <c r="F79" s="77">
        <f t="shared" si="1"/>
        <v>0</v>
      </c>
      <c r="G79" s="76"/>
      <c r="H79" s="77">
        <f t="shared" si="2"/>
        <v>0</v>
      </c>
      <c r="I79" s="76"/>
      <c r="J79" s="77">
        <f t="shared" si="3"/>
        <v>0</v>
      </c>
      <c r="K79" s="76"/>
      <c r="L79" s="77">
        <f t="shared" si="4"/>
        <v>0</v>
      </c>
      <c r="M79" s="76"/>
      <c r="N79" s="77">
        <f t="shared" si="5"/>
        <v>0</v>
      </c>
      <c r="O79" s="76"/>
      <c r="P79" s="77">
        <f t="shared" si="6"/>
        <v>0</v>
      </c>
      <c r="Q79" s="76"/>
      <c r="R79" s="77">
        <f t="shared" si="7"/>
        <v>0</v>
      </c>
      <c r="S79" s="76"/>
      <c r="T79" s="77">
        <f t="shared" si="8"/>
        <v>0</v>
      </c>
      <c r="U79" s="76"/>
      <c r="V79" s="77">
        <f t="shared" si="9"/>
        <v>0</v>
      </c>
      <c r="W79" s="76"/>
      <c r="X79" s="77">
        <f t="shared" si="10"/>
        <v>0</v>
      </c>
      <c r="Y79" s="76"/>
      <c r="Z79" s="77">
        <f t="shared" si="11"/>
        <v>0</v>
      </c>
      <c r="AA79" s="76"/>
      <c r="AB79" s="77">
        <f t="shared" si="12"/>
        <v>0</v>
      </c>
      <c r="AC79" s="93"/>
      <c r="AD79" s="77">
        <f t="shared" si="13"/>
        <v>0</v>
      </c>
      <c r="AE79" s="76"/>
      <c r="AF79" s="77">
        <f t="shared" si="14"/>
        <v>0</v>
      </c>
      <c r="AG79" s="76"/>
      <c r="AH79" s="77">
        <f t="shared" si="15"/>
        <v>0</v>
      </c>
      <c r="AI79" s="76"/>
      <c r="AJ79" s="77">
        <f t="shared" si="16"/>
        <v>0</v>
      </c>
      <c r="AK79" s="76"/>
      <c r="AL79" s="77">
        <f t="shared" si="17"/>
        <v>0</v>
      </c>
      <c r="AM79" s="76"/>
      <c r="AN79" s="77">
        <f t="shared" si="18"/>
        <v>0</v>
      </c>
      <c r="AO79" s="76"/>
      <c r="AP79" s="77">
        <f t="shared" si="19"/>
        <v>0</v>
      </c>
      <c r="AQ79" s="76"/>
      <c r="AR79" s="77">
        <f t="shared" si="20"/>
        <v>0</v>
      </c>
      <c r="AS79" s="76"/>
      <c r="AT79" s="77">
        <f t="shared" si="21"/>
        <v>0</v>
      </c>
      <c r="AU79" s="76"/>
      <c r="AV79" s="77">
        <f t="shared" si="22"/>
        <v>0</v>
      </c>
      <c r="AW79" s="76"/>
      <c r="AX79" s="77">
        <f t="shared" si="23"/>
        <v>0</v>
      </c>
      <c r="AY79" s="76"/>
      <c r="AZ79" s="77">
        <f t="shared" si="24"/>
        <v>0</v>
      </c>
      <c r="BA79" s="76"/>
      <c r="BB79" s="77">
        <f t="shared" si="27"/>
        <v>0</v>
      </c>
      <c r="BC79" s="5">
        <f t="shared" si="25"/>
        <v>0</v>
      </c>
      <c r="BD79" s="11">
        <f t="shared" si="26"/>
        <v>0</v>
      </c>
      <c r="BE79" s="12">
        <f t="shared" si="28"/>
        <v>2</v>
      </c>
      <c r="BF79" s="5">
        <f t="shared" si="29"/>
        <v>0</v>
      </c>
      <c r="BG79" s="276" t="str">
        <f t="shared" si="30"/>
        <v/>
      </c>
      <c r="BH79" s="276" t="str">
        <f t="shared" si="31"/>
        <v/>
      </c>
      <c r="BI79" s="190"/>
      <c r="BJ79" s="103">
        <f t="shared" si="32"/>
        <v>0</v>
      </c>
      <c r="BK79" s="68">
        <f t="shared" si="33"/>
        <v>0</v>
      </c>
      <c r="BL79" s="94">
        <f t="shared" si="34"/>
        <v>0</v>
      </c>
      <c r="BM79" s="68">
        <f t="shared" si="35"/>
        <v>0</v>
      </c>
      <c r="BN79" s="94">
        <f t="shared" si="36"/>
        <v>0</v>
      </c>
      <c r="BO79" s="104">
        <f t="shared" si="37"/>
        <v>0</v>
      </c>
      <c r="BP79" s="62"/>
      <c r="BQ79" s="62"/>
      <c r="BR79" s="62"/>
      <c r="BS79" s="62"/>
      <c r="BT79" s="17"/>
      <c r="CL79" s="49" t="str">
        <f>BL39</f>
        <v>2.- Geografía</v>
      </c>
    </row>
    <row r="80" spans="1:90" ht="12.75" customHeight="1" x14ac:dyDescent="0.2">
      <c r="A80" s="5">
        <f t="shared" si="38"/>
        <v>27</v>
      </c>
      <c r="B80" s="332" t="s">
        <v>179</v>
      </c>
      <c r="C80" s="333" t="s">
        <v>179</v>
      </c>
      <c r="D80" s="18"/>
      <c r="E80" s="76"/>
      <c r="F80" s="77">
        <f t="shared" ref="F80:F100" si="39">IF(E80=$E$51,$E$52,0)</f>
        <v>0</v>
      </c>
      <c r="G80" s="76"/>
      <c r="H80" s="77">
        <f t="shared" si="2"/>
        <v>0</v>
      </c>
      <c r="I80" s="76"/>
      <c r="J80" s="77">
        <f t="shared" si="3"/>
        <v>0</v>
      </c>
      <c r="K80" s="76"/>
      <c r="L80" s="77">
        <f t="shared" si="4"/>
        <v>0</v>
      </c>
      <c r="M80" s="76"/>
      <c r="N80" s="77">
        <f t="shared" si="5"/>
        <v>0</v>
      </c>
      <c r="O80" s="76"/>
      <c r="P80" s="77">
        <f t="shared" si="6"/>
        <v>0</v>
      </c>
      <c r="Q80" s="76"/>
      <c r="R80" s="77">
        <f t="shared" si="7"/>
        <v>0</v>
      </c>
      <c r="S80" s="76"/>
      <c r="T80" s="77">
        <f t="shared" si="8"/>
        <v>0</v>
      </c>
      <c r="U80" s="76"/>
      <c r="V80" s="77">
        <f t="shared" si="9"/>
        <v>0</v>
      </c>
      <c r="W80" s="76"/>
      <c r="X80" s="77">
        <f t="shared" si="10"/>
        <v>0</v>
      </c>
      <c r="Y80" s="76"/>
      <c r="Z80" s="77">
        <f t="shared" si="11"/>
        <v>0</v>
      </c>
      <c r="AA80" s="76"/>
      <c r="AB80" s="77">
        <f t="shared" si="12"/>
        <v>0</v>
      </c>
      <c r="AC80" s="93"/>
      <c r="AD80" s="77">
        <f t="shared" si="13"/>
        <v>0</v>
      </c>
      <c r="AE80" s="76"/>
      <c r="AF80" s="77">
        <f t="shared" si="14"/>
        <v>0</v>
      </c>
      <c r="AG80" s="76"/>
      <c r="AH80" s="77">
        <f t="shared" si="15"/>
        <v>0</v>
      </c>
      <c r="AI80" s="76"/>
      <c r="AJ80" s="77">
        <f t="shared" si="16"/>
        <v>0</v>
      </c>
      <c r="AK80" s="76"/>
      <c r="AL80" s="77">
        <f t="shared" si="17"/>
        <v>0</v>
      </c>
      <c r="AM80" s="76"/>
      <c r="AN80" s="77">
        <f t="shared" si="18"/>
        <v>0</v>
      </c>
      <c r="AO80" s="76"/>
      <c r="AP80" s="77">
        <f t="shared" si="19"/>
        <v>0</v>
      </c>
      <c r="AQ80" s="76"/>
      <c r="AR80" s="77">
        <f t="shared" si="20"/>
        <v>0</v>
      </c>
      <c r="AS80" s="76"/>
      <c r="AT80" s="77">
        <f t="shared" si="21"/>
        <v>0</v>
      </c>
      <c r="AU80" s="76"/>
      <c r="AV80" s="77">
        <f t="shared" si="22"/>
        <v>0</v>
      </c>
      <c r="AW80" s="76"/>
      <c r="AX80" s="77">
        <f t="shared" si="23"/>
        <v>0</v>
      </c>
      <c r="AY80" s="76"/>
      <c r="AZ80" s="77">
        <f t="shared" si="24"/>
        <v>0</v>
      </c>
      <c r="BA80" s="76"/>
      <c r="BB80" s="77">
        <f t="shared" si="27"/>
        <v>0</v>
      </c>
      <c r="BC80" s="5">
        <f t="shared" si="25"/>
        <v>0</v>
      </c>
      <c r="BD80" s="11">
        <f t="shared" si="26"/>
        <v>0</v>
      </c>
      <c r="BE80" s="12">
        <f t="shared" si="28"/>
        <v>2</v>
      </c>
      <c r="BF80" s="5">
        <f t="shared" si="29"/>
        <v>0</v>
      </c>
      <c r="BG80" s="276" t="str">
        <f t="shared" si="30"/>
        <v/>
      </c>
      <c r="BH80" s="276" t="str">
        <f t="shared" si="31"/>
        <v/>
      </c>
      <c r="BI80" s="190"/>
      <c r="BJ80" s="103">
        <f t="shared" si="32"/>
        <v>0</v>
      </c>
      <c r="BK80" s="68">
        <f t="shared" si="33"/>
        <v>0</v>
      </c>
      <c r="BL80" s="94">
        <f t="shared" si="34"/>
        <v>0</v>
      </c>
      <c r="BM80" s="68">
        <f t="shared" si="35"/>
        <v>0</v>
      </c>
      <c r="BN80" s="94">
        <f t="shared" si="36"/>
        <v>0</v>
      </c>
      <c r="BO80" s="104">
        <f t="shared" si="37"/>
        <v>0</v>
      </c>
      <c r="BP80" s="62"/>
      <c r="BQ80" s="62"/>
      <c r="BR80" s="62"/>
      <c r="BS80" s="62"/>
      <c r="BT80" s="17"/>
      <c r="CL80" s="49" t="str">
        <f>BN50</f>
        <v>3.- Formación Ciudadana</v>
      </c>
    </row>
    <row r="81" spans="1:72" ht="12.75" customHeight="1" x14ac:dyDescent="0.2">
      <c r="A81" s="5">
        <f t="shared" si="38"/>
        <v>28</v>
      </c>
      <c r="B81" s="332" t="s">
        <v>180</v>
      </c>
      <c r="C81" s="333" t="s">
        <v>180</v>
      </c>
      <c r="D81" s="18"/>
      <c r="E81" s="76"/>
      <c r="F81" s="77">
        <f t="shared" si="39"/>
        <v>0</v>
      </c>
      <c r="G81" s="76"/>
      <c r="H81" s="77">
        <f t="shared" si="2"/>
        <v>0</v>
      </c>
      <c r="I81" s="76"/>
      <c r="J81" s="77">
        <f t="shared" si="3"/>
        <v>0</v>
      </c>
      <c r="K81" s="76"/>
      <c r="L81" s="77">
        <f t="shared" si="4"/>
        <v>0</v>
      </c>
      <c r="M81" s="76"/>
      <c r="N81" s="77">
        <f t="shared" si="5"/>
        <v>0</v>
      </c>
      <c r="O81" s="76"/>
      <c r="P81" s="77">
        <f t="shared" si="6"/>
        <v>0</v>
      </c>
      <c r="Q81" s="76"/>
      <c r="R81" s="77">
        <f t="shared" si="7"/>
        <v>0</v>
      </c>
      <c r="S81" s="76"/>
      <c r="T81" s="77">
        <f t="shared" si="8"/>
        <v>0</v>
      </c>
      <c r="U81" s="76"/>
      <c r="V81" s="77">
        <f t="shared" si="9"/>
        <v>0</v>
      </c>
      <c r="W81" s="76"/>
      <c r="X81" s="77">
        <f t="shared" si="10"/>
        <v>0</v>
      </c>
      <c r="Y81" s="76"/>
      <c r="Z81" s="77">
        <f t="shared" si="11"/>
        <v>0</v>
      </c>
      <c r="AA81" s="76"/>
      <c r="AB81" s="77">
        <f t="shared" si="12"/>
        <v>0</v>
      </c>
      <c r="AC81" s="93"/>
      <c r="AD81" s="77">
        <f t="shared" si="13"/>
        <v>0</v>
      </c>
      <c r="AE81" s="76"/>
      <c r="AF81" s="77">
        <f t="shared" si="14"/>
        <v>0</v>
      </c>
      <c r="AG81" s="76"/>
      <c r="AH81" s="77">
        <f t="shared" si="15"/>
        <v>0</v>
      </c>
      <c r="AI81" s="76"/>
      <c r="AJ81" s="77">
        <f t="shared" si="16"/>
        <v>0</v>
      </c>
      <c r="AK81" s="76"/>
      <c r="AL81" s="77">
        <f t="shared" si="17"/>
        <v>0</v>
      </c>
      <c r="AM81" s="76"/>
      <c r="AN81" s="77">
        <f t="shared" si="18"/>
        <v>0</v>
      </c>
      <c r="AO81" s="76"/>
      <c r="AP81" s="77">
        <f t="shared" si="19"/>
        <v>0</v>
      </c>
      <c r="AQ81" s="76"/>
      <c r="AR81" s="77">
        <f t="shared" si="20"/>
        <v>0</v>
      </c>
      <c r="AS81" s="76"/>
      <c r="AT81" s="77">
        <f t="shared" si="21"/>
        <v>0</v>
      </c>
      <c r="AU81" s="76"/>
      <c r="AV81" s="77">
        <f t="shared" si="22"/>
        <v>0</v>
      </c>
      <c r="AW81" s="76"/>
      <c r="AX81" s="77">
        <f t="shared" si="23"/>
        <v>0</v>
      </c>
      <c r="AY81" s="76"/>
      <c r="AZ81" s="77">
        <f t="shared" si="24"/>
        <v>0</v>
      </c>
      <c r="BA81" s="76"/>
      <c r="BB81" s="77">
        <f t="shared" si="27"/>
        <v>0</v>
      </c>
      <c r="BC81" s="5">
        <f t="shared" si="25"/>
        <v>0</v>
      </c>
      <c r="BD81" s="11">
        <f t="shared" si="26"/>
        <v>0</v>
      </c>
      <c r="BE81" s="12">
        <f t="shared" si="28"/>
        <v>2</v>
      </c>
      <c r="BF81" s="5">
        <f t="shared" si="29"/>
        <v>0</v>
      </c>
      <c r="BG81" s="276" t="str">
        <f t="shared" si="30"/>
        <v/>
      </c>
      <c r="BH81" s="276" t="str">
        <f t="shared" si="31"/>
        <v/>
      </c>
      <c r="BI81" s="190"/>
      <c r="BJ81" s="103">
        <f t="shared" si="32"/>
        <v>0</v>
      </c>
      <c r="BK81" s="68">
        <f t="shared" si="33"/>
        <v>0</v>
      </c>
      <c r="BL81" s="94">
        <f t="shared" si="34"/>
        <v>0</v>
      </c>
      <c r="BM81" s="68">
        <f t="shared" si="35"/>
        <v>0</v>
      </c>
      <c r="BN81" s="94">
        <f t="shared" si="36"/>
        <v>0</v>
      </c>
      <c r="BO81" s="104">
        <f t="shared" si="37"/>
        <v>0</v>
      </c>
      <c r="BP81" s="62"/>
      <c r="BQ81" s="400" t="s">
        <v>81</v>
      </c>
      <c r="BR81" s="400" t="s">
        <v>82</v>
      </c>
      <c r="BS81" s="400" t="s">
        <v>83</v>
      </c>
      <c r="BT81" s="17"/>
    </row>
    <row r="82" spans="1:72" ht="12.75" customHeight="1" x14ac:dyDescent="0.2">
      <c r="A82" s="5">
        <f t="shared" si="38"/>
        <v>29</v>
      </c>
      <c r="B82" s="332" t="s">
        <v>181</v>
      </c>
      <c r="C82" s="333" t="s">
        <v>181</v>
      </c>
      <c r="D82" s="18"/>
      <c r="E82" s="76"/>
      <c r="F82" s="77">
        <f t="shared" si="39"/>
        <v>0</v>
      </c>
      <c r="G82" s="76"/>
      <c r="H82" s="77">
        <f t="shared" si="2"/>
        <v>0</v>
      </c>
      <c r="I82" s="76"/>
      <c r="J82" s="77">
        <f t="shared" si="3"/>
        <v>0</v>
      </c>
      <c r="K82" s="76"/>
      <c r="L82" s="77">
        <f t="shared" si="4"/>
        <v>0</v>
      </c>
      <c r="M82" s="76"/>
      <c r="N82" s="77">
        <f t="shared" si="5"/>
        <v>0</v>
      </c>
      <c r="O82" s="76"/>
      <c r="P82" s="77">
        <f t="shared" si="6"/>
        <v>0</v>
      </c>
      <c r="Q82" s="76"/>
      <c r="R82" s="77">
        <f t="shared" si="7"/>
        <v>0</v>
      </c>
      <c r="S82" s="76"/>
      <c r="T82" s="77">
        <f t="shared" si="8"/>
        <v>0</v>
      </c>
      <c r="U82" s="76"/>
      <c r="V82" s="77">
        <f t="shared" si="9"/>
        <v>0</v>
      </c>
      <c r="W82" s="76"/>
      <c r="X82" s="77">
        <f t="shared" si="10"/>
        <v>0</v>
      </c>
      <c r="Y82" s="76"/>
      <c r="Z82" s="77">
        <f t="shared" si="11"/>
        <v>0</v>
      </c>
      <c r="AA82" s="76"/>
      <c r="AB82" s="77">
        <f t="shared" si="12"/>
        <v>0</v>
      </c>
      <c r="AC82" s="93"/>
      <c r="AD82" s="77">
        <f t="shared" si="13"/>
        <v>0</v>
      </c>
      <c r="AE82" s="76"/>
      <c r="AF82" s="77">
        <f t="shared" si="14"/>
        <v>0</v>
      </c>
      <c r="AG82" s="76"/>
      <c r="AH82" s="77">
        <f t="shared" si="15"/>
        <v>0</v>
      </c>
      <c r="AI82" s="76"/>
      <c r="AJ82" s="77">
        <f t="shared" si="16"/>
        <v>0</v>
      </c>
      <c r="AK82" s="76"/>
      <c r="AL82" s="77">
        <f t="shared" si="17"/>
        <v>0</v>
      </c>
      <c r="AM82" s="76"/>
      <c r="AN82" s="77">
        <f t="shared" si="18"/>
        <v>0</v>
      </c>
      <c r="AO82" s="76"/>
      <c r="AP82" s="77">
        <f t="shared" si="19"/>
        <v>0</v>
      </c>
      <c r="AQ82" s="76"/>
      <c r="AR82" s="77">
        <f t="shared" si="20"/>
        <v>0</v>
      </c>
      <c r="AS82" s="76"/>
      <c r="AT82" s="77">
        <f t="shared" si="21"/>
        <v>0</v>
      </c>
      <c r="AU82" s="76"/>
      <c r="AV82" s="77">
        <f t="shared" si="22"/>
        <v>0</v>
      </c>
      <c r="AW82" s="76"/>
      <c r="AX82" s="77">
        <f t="shared" si="23"/>
        <v>0</v>
      </c>
      <c r="AY82" s="76"/>
      <c r="AZ82" s="77">
        <f t="shared" si="24"/>
        <v>0</v>
      </c>
      <c r="BA82" s="76"/>
      <c r="BB82" s="77">
        <f t="shared" si="27"/>
        <v>0</v>
      </c>
      <c r="BC82" s="5">
        <f t="shared" si="25"/>
        <v>0</v>
      </c>
      <c r="BD82" s="11">
        <f t="shared" si="26"/>
        <v>0</v>
      </c>
      <c r="BE82" s="12">
        <f t="shared" si="28"/>
        <v>2</v>
      </c>
      <c r="BF82" s="5">
        <f t="shared" si="29"/>
        <v>0</v>
      </c>
      <c r="BG82" s="276" t="str">
        <f t="shared" si="30"/>
        <v/>
      </c>
      <c r="BH82" s="276" t="str">
        <f t="shared" si="31"/>
        <v/>
      </c>
      <c r="BI82" s="190"/>
      <c r="BJ82" s="103">
        <f t="shared" si="32"/>
        <v>0</v>
      </c>
      <c r="BK82" s="68">
        <f t="shared" si="33"/>
        <v>0</v>
      </c>
      <c r="BL82" s="94">
        <f t="shared" si="34"/>
        <v>0</v>
      </c>
      <c r="BM82" s="68">
        <f t="shared" si="35"/>
        <v>0</v>
      </c>
      <c r="BN82" s="94">
        <f t="shared" si="36"/>
        <v>0</v>
      </c>
      <c r="BO82" s="104">
        <f t="shared" si="37"/>
        <v>0</v>
      </c>
      <c r="BP82" s="62"/>
      <c r="BQ82" s="401"/>
      <c r="BR82" s="401"/>
      <c r="BS82" s="401"/>
      <c r="BT82" s="17"/>
    </row>
    <row r="83" spans="1:72" ht="12.75" customHeight="1" x14ac:dyDescent="0.2">
      <c r="A83" s="5">
        <f t="shared" si="38"/>
        <v>30</v>
      </c>
      <c r="B83" s="332" t="s">
        <v>182</v>
      </c>
      <c r="C83" s="333" t="s">
        <v>182</v>
      </c>
      <c r="D83" s="18"/>
      <c r="E83" s="76"/>
      <c r="F83" s="77">
        <f t="shared" si="39"/>
        <v>0</v>
      </c>
      <c r="G83" s="76"/>
      <c r="H83" s="77">
        <f t="shared" si="2"/>
        <v>0</v>
      </c>
      <c r="I83" s="76"/>
      <c r="J83" s="77">
        <f t="shared" si="3"/>
        <v>0</v>
      </c>
      <c r="K83" s="76"/>
      <c r="L83" s="77">
        <f t="shared" si="4"/>
        <v>0</v>
      </c>
      <c r="M83" s="76"/>
      <c r="N83" s="77">
        <f t="shared" si="5"/>
        <v>0</v>
      </c>
      <c r="O83" s="76"/>
      <c r="P83" s="77">
        <f t="shared" si="6"/>
        <v>0</v>
      </c>
      <c r="Q83" s="76"/>
      <c r="R83" s="77">
        <f t="shared" si="7"/>
        <v>0</v>
      </c>
      <c r="S83" s="76"/>
      <c r="T83" s="77">
        <f t="shared" si="8"/>
        <v>0</v>
      </c>
      <c r="U83" s="76"/>
      <c r="V83" s="77">
        <f t="shared" si="9"/>
        <v>0</v>
      </c>
      <c r="W83" s="76"/>
      <c r="X83" s="77">
        <f t="shared" si="10"/>
        <v>0</v>
      </c>
      <c r="Y83" s="76"/>
      <c r="Z83" s="77">
        <f t="shared" si="11"/>
        <v>0</v>
      </c>
      <c r="AA83" s="76"/>
      <c r="AB83" s="77">
        <f t="shared" si="12"/>
        <v>0</v>
      </c>
      <c r="AC83" s="93"/>
      <c r="AD83" s="77">
        <f t="shared" si="13"/>
        <v>0</v>
      </c>
      <c r="AE83" s="76"/>
      <c r="AF83" s="77">
        <f t="shared" si="14"/>
        <v>0</v>
      </c>
      <c r="AG83" s="76"/>
      <c r="AH83" s="77">
        <f t="shared" si="15"/>
        <v>0</v>
      </c>
      <c r="AI83" s="76"/>
      <c r="AJ83" s="77">
        <f t="shared" si="16"/>
        <v>0</v>
      </c>
      <c r="AK83" s="76"/>
      <c r="AL83" s="77">
        <f t="shared" si="17"/>
        <v>0</v>
      </c>
      <c r="AM83" s="76"/>
      <c r="AN83" s="77">
        <f t="shared" si="18"/>
        <v>0</v>
      </c>
      <c r="AO83" s="76"/>
      <c r="AP83" s="77">
        <f t="shared" si="19"/>
        <v>0</v>
      </c>
      <c r="AQ83" s="76"/>
      <c r="AR83" s="77">
        <f t="shared" si="20"/>
        <v>0</v>
      </c>
      <c r="AS83" s="76"/>
      <c r="AT83" s="77">
        <f t="shared" si="21"/>
        <v>0</v>
      </c>
      <c r="AU83" s="76"/>
      <c r="AV83" s="77">
        <f t="shared" si="22"/>
        <v>0</v>
      </c>
      <c r="AW83" s="76"/>
      <c r="AX83" s="77">
        <f t="shared" si="23"/>
        <v>0</v>
      </c>
      <c r="AY83" s="76"/>
      <c r="AZ83" s="77">
        <f t="shared" si="24"/>
        <v>0</v>
      </c>
      <c r="BA83" s="76"/>
      <c r="BB83" s="77">
        <f t="shared" si="27"/>
        <v>0</v>
      </c>
      <c r="BC83" s="5">
        <f t="shared" si="25"/>
        <v>0</v>
      </c>
      <c r="BD83" s="11">
        <f t="shared" si="26"/>
        <v>0</v>
      </c>
      <c r="BE83" s="12">
        <f t="shared" si="28"/>
        <v>2</v>
      </c>
      <c r="BF83" s="5">
        <f t="shared" si="29"/>
        <v>0</v>
      </c>
      <c r="BG83" s="276" t="str">
        <f t="shared" si="30"/>
        <v/>
      </c>
      <c r="BH83" s="276" t="str">
        <f t="shared" si="31"/>
        <v/>
      </c>
      <c r="BI83" s="190"/>
      <c r="BJ83" s="103">
        <f t="shared" si="32"/>
        <v>0</v>
      </c>
      <c r="BK83" s="68">
        <f t="shared" si="33"/>
        <v>0</v>
      </c>
      <c r="BL83" s="94">
        <f t="shared" si="34"/>
        <v>0</v>
      </c>
      <c r="BM83" s="68">
        <f t="shared" si="35"/>
        <v>0</v>
      </c>
      <c r="BN83" s="94">
        <f t="shared" si="36"/>
        <v>0</v>
      </c>
      <c r="BO83" s="104">
        <f t="shared" si="37"/>
        <v>0</v>
      </c>
      <c r="BP83" s="62"/>
      <c r="BQ83" s="401"/>
      <c r="BR83" s="401"/>
      <c r="BS83" s="401"/>
      <c r="BT83" s="17"/>
    </row>
    <row r="84" spans="1:72" ht="12.75" customHeight="1" x14ac:dyDescent="0.2">
      <c r="A84" s="5">
        <f t="shared" si="38"/>
        <v>31</v>
      </c>
      <c r="B84" s="332" t="s">
        <v>183</v>
      </c>
      <c r="C84" s="333" t="s">
        <v>183</v>
      </c>
      <c r="D84" s="18"/>
      <c r="E84" s="76"/>
      <c r="F84" s="77">
        <f t="shared" si="39"/>
        <v>0</v>
      </c>
      <c r="G84" s="76"/>
      <c r="H84" s="77">
        <f t="shared" ref="H84:H100" si="40">IF(G84=$G$51,$G$52,0)</f>
        <v>0</v>
      </c>
      <c r="I84" s="76"/>
      <c r="J84" s="77">
        <f t="shared" ref="J84:J100" si="41">IF(I84=$I$51,$I$52,0)</f>
        <v>0</v>
      </c>
      <c r="K84" s="76"/>
      <c r="L84" s="77">
        <f t="shared" ref="L84:L100" si="42">IF(K84=$K$51,$K$52,0)</f>
        <v>0</v>
      </c>
      <c r="M84" s="76"/>
      <c r="N84" s="77">
        <f t="shared" ref="N84:N100" si="43">IF(M84=$M$51,$M$52,0)</f>
        <v>0</v>
      </c>
      <c r="O84" s="76"/>
      <c r="P84" s="77">
        <f t="shared" ref="P84:P100" si="44">IF(O84=$O$51,$O$52,0)</f>
        <v>0</v>
      </c>
      <c r="Q84" s="76"/>
      <c r="R84" s="77">
        <f t="shared" ref="R84:R100" si="45">IF(Q84=$Q$51,$Q$52,0)</f>
        <v>0</v>
      </c>
      <c r="S84" s="76"/>
      <c r="T84" s="77">
        <f t="shared" ref="T84:T100" si="46">IF(S84=$S$51,$S$52,0)</f>
        <v>0</v>
      </c>
      <c r="U84" s="76"/>
      <c r="V84" s="77">
        <f t="shared" ref="V84:V100" si="47">IF(U84=$U$51,$U$52,0)</f>
        <v>0</v>
      </c>
      <c r="W84" s="76"/>
      <c r="X84" s="77">
        <f t="shared" ref="X84:X100" si="48">IF(W84=$W$51,$W$52,0)</f>
        <v>0</v>
      </c>
      <c r="Y84" s="76"/>
      <c r="Z84" s="77">
        <f t="shared" ref="Z84:Z100" si="49">IF(Y84=$Y$51,$Y$52,0)</f>
        <v>0</v>
      </c>
      <c r="AA84" s="76"/>
      <c r="AB84" s="77">
        <f t="shared" ref="AB84:AB100" si="50">IF(AA84=$AA$51,$AA$52,0)</f>
        <v>0</v>
      </c>
      <c r="AC84" s="93"/>
      <c r="AD84" s="77">
        <f t="shared" ref="AD84:AD100" si="51">IF(AC84=$AC$51,$AC$52,0)</f>
        <v>0</v>
      </c>
      <c r="AE84" s="76"/>
      <c r="AF84" s="77">
        <f t="shared" ref="AF84:AF100" si="52">IF(AE84=$AE$51,$AE$52,0)</f>
        <v>0</v>
      </c>
      <c r="AG84" s="76"/>
      <c r="AH84" s="77">
        <f t="shared" ref="AH84:AH100" si="53">IF(AG84=$AG$51,$AG$52,0)</f>
        <v>0</v>
      </c>
      <c r="AI84" s="76"/>
      <c r="AJ84" s="77">
        <f t="shared" ref="AJ84:AJ100" si="54">IF(AI84=$AI$51,$AI$52,0)</f>
        <v>0</v>
      </c>
      <c r="AK84" s="76"/>
      <c r="AL84" s="77">
        <f t="shared" ref="AL84:AL100" si="55">IF(AK84=$AK$51,$AK$52,0)</f>
        <v>0</v>
      </c>
      <c r="AM84" s="76"/>
      <c r="AN84" s="77">
        <f t="shared" ref="AN84:AN100" si="56">IF(AM84=$AM$51,$AM$52,0)</f>
        <v>0</v>
      </c>
      <c r="AO84" s="76"/>
      <c r="AP84" s="77">
        <f t="shared" ref="AP84:AP100" si="57">IF(AO84=$AO$51,$AO$52,0)</f>
        <v>0</v>
      </c>
      <c r="AQ84" s="76"/>
      <c r="AR84" s="77">
        <f t="shared" ref="AR84:AR100" si="58">IF(AQ84=$AQ$51,$AQ$52,0)</f>
        <v>0</v>
      </c>
      <c r="AS84" s="76"/>
      <c r="AT84" s="77">
        <f t="shared" ref="AT84:AT100" si="59">IF(AS84=$AS$51,$AS$52,0)</f>
        <v>0</v>
      </c>
      <c r="AU84" s="76"/>
      <c r="AV84" s="77">
        <f t="shared" ref="AV84:AV100" si="60">IF(AU84=$AU$51,$AU$52,0)</f>
        <v>0</v>
      </c>
      <c r="AW84" s="76"/>
      <c r="AX84" s="77">
        <f t="shared" ref="AX84:AX100" si="61">IF(AW84=$AW$51,$AW$52,0)</f>
        <v>0</v>
      </c>
      <c r="AY84" s="76"/>
      <c r="AZ84" s="77">
        <f t="shared" ref="AZ84:AZ100" si="62">IF(AY84=$AY$51,$AY$52,0)</f>
        <v>0</v>
      </c>
      <c r="BA84" s="76"/>
      <c r="BB84" s="77">
        <f t="shared" si="27"/>
        <v>0</v>
      </c>
      <c r="BC84" s="5">
        <f t="shared" si="25"/>
        <v>0</v>
      </c>
      <c r="BD84" s="11">
        <f t="shared" si="26"/>
        <v>0</v>
      </c>
      <c r="BE84" s="12">
        <f t="shared" si="28"/>
        <v>2</v>
      </c>
      <c r="BF84" s="5">
        <f t="shared" si="29"/>
        <v>0</v>
      </c>
      <c r="BG84" s="276" t="str">
        <f t="shared" si="30"/>
        <v/>
      </c>
      <c r="BH84" s="276" t="str">
        <f t="shared" si="31"/>
        <v/>
      </c>
      <c r="BI84" s="190"/>
      <c r="BJ84" s="103">
        <f t="shared" si="32"/>
        <v>0</v>
      </c>
      <c r="BK84" s="68">
        <f t="shared" si="33"/>
        <v>0</v>
      </c>
      <c r="BL84" s="94">
        <f t="shared" si="34"/>
        <v>0</v>
      </c>
      <c r="BM84" s="68">
        <f t="shared" si="35"/>
        <v>0</v>
      </c>
      <c r="BN84" s="94">
        <f t="shared" si="36"/>
        <v>0</v>
      </c>
      <c r="BO84" s="104">
        <f t="shared" si="37"/>
        <v>0</v>
      </c>
      <c r="BP84" s="62"/>
      <c r="BQ84" s="402"/>
      <c r="BR84" s="402"/>
      <c r="BS84" s="402"/>
      <c r="BT84" s="17"/>
    </row>
    <row r="85" spans="1:72" ht="12.75" customHeight="1" x14ac:dyDescent="0.2">
      <c r="A85" s="5">
        <f t="shared" si="38"/>
        <v>32</v>
      </c>
      <c r="B85" s="332" t="s">
        <v>184</v>
      </c>
      <c r="C85" s="333" t="s">
        <v>184</v>
      </c>
      <c r="D85" s="18"/>
      <c r="E85" s="76"/>
      <c r="F85" s="77">
        <f t="shared" si="39"/>
        <v>0</v>
      </c>
      <c r="G85" s="76"/>
      <c r="H85" s="77">
        <f t="shared" si="40"/>
        <v>0</v>
      </c>
      <c r="I85" s="76"/>
      <c r="J85" s="77">
        <f t="shared" si="41"/>
        <v>0</v>
      </c>
      <c r="K85" s="76"/>
      <c r="L85" s="77">
        <f t="shared" si="42"/>
        <v>0</v>
      </c>
      <c r="M85" s="76"/>
      <c r="N85" s="77">
        <f t="shared" si="43"/>
        <v>0</v>
      </c>
      <c r="O85" s="76"/>
      <c r="P85" s="77">
        <f t="shared" si="44"/>
        <v>0</v>
      </c>
      <c r="Q85" s="76"/>
      <c r="R85" s="77">
        <f t="shared" si="45"/>
        <v>0</v>
      </c>
      <c r="S85" s="76"/>
      <c r="T85" s="77">
        <f t="shared" si="46"/>
        <v>0</v>
      </c>
      <c r="U85" s="76"/>
      <c r="V85" s="77">
        <f t="shared" si="47"/>
        <v>0</v>
      </c>
      <c r="W85" s="76"/>
      <c r="X85" s="77">
        <f t="shared" si="48"/>
        <v>0</v>
      </c>
      <c r="Y85" s="76"/>
      <c r="Z85" s="77">
        <f t="shared" si="49"/>
        <v>0</v>
      </c>
      <c r="AA85" s="76"/>
      <c r="AB85" s="77">
        <f t="shared" si="50"/>
        <v>0</v>
      </c>
      <c r="AC85" s="93"/>
      <c r="AD85" s="77">
        <f t="shared" si="51"/>
        <v>0</v>
      </c>
      <c r="AE85" s="76"/>
      <c r="AF85" s="77">
        <f t="shared" si="52"/>
        <v>0</v>
      </c>
      <c r="AG85" s="76"/>
      <c r="AH85" s="77">
        <f t="shared" si="53"/>
        <v>0</v>
      </c>
      <c r="AI85" s="76"/>
      <c r="AJ85" s="77">
        <f t="shared" si="54"/>
        <v>0</v>
      </c>
      <c r="AK85" s="76"/>
      <c r="AL85" s="77">
        <f t="shared" si="55"/>
        <v>0</v>
      </c>
      <c r="AM85" s="76"/>
      <c r="AN85" s="77">
        <f t="shared" si="56"/>
        <v>0</v>
      </c>
      <c r="AO85" s="76"/>
      <c r="AP85" s="77">
        <f t="shared" si="57"/>
        <v>0</v>
      </c>
      <c r="AQ85" s="76"/>
      <c r="AR85" s="77">
        <f t="shared" si="58"/>
        <v>0</v>
      </c>
      <c r="AS85" s="76"/>
      <c r="AT85" s="77">
        <f t="shared" si="59"/>
        <v>0</v>
      </c>
      <c r="AU85" s="76"/>
      <c r="AV85" s="77">
        <f t="shared" si="60"/>
        <v>0</v>
      </c>
      <c r="AW85" s="76"/>
      <c r="AX85" s="77">
        <f t="shared" si="61"/>
        <v>0</v>
      </c>
      <c r="AY85" s="76"/>
      <c r="AZ85" s="77">
        <f t="shared" si="62"/>
        <v>0</v>
      </c>
      <c r="BA85" s="76"/>
      <c r="BB85" s="77">
        <f t="shared" si="27"/>
        <v>0</v>
      </c>
      <c r="BC85" s="5">
        <f t="shared" si="25"/>
        <v>0</v>
      </c>
      <c r="BD85" s="11">
        <f t="shared" si="26"/>
        <v>0</v>
      </c>
      <c r="BE85" s="12">
        <f t="shared" si="28"/>
        <v>2</v>
      </c>
      <c r="BF85" s="5">
        <f t="shared" si="29"/>
        <v>0</v>
      </c>
      <c r="BG85" s="276" t="str">
        <f t="shared" si="30"/>
        <v/>
      </c>
      <c r="BH85" s="276" t="str">
        <f t="shared" si="31"/>
        <v/>
      </c>
      <c r="BI85" s="190"/>
      <c r="BJ85" s="103">
        <f t="shared" si="32"/>
        <v>0</v>
      </c>
      <c r="BK85" s="68">
        <f t="shared" si="33"/>
        <v>0</v>
      </c>
      <c r="BL85" s="94">
        <f t="shared" si="34"/>
        <v>0</v>
      </c>
      <c r="BM85" s="68">
        <f t="shared" si="35"/>
        <v>0</v>
      </c>
      <c r="BN85" s="94">
        <f t="shared" si="36"/>
        <v>0</v>
      </c>
      <c r="BO85" s="104">
        <f t="shared" si="37"/>
        <v>0</v>
      </c>
      <c r="BP85" s="62"/>
      <c r="BQ85" s="139">
        <f>IF(BD54:BD100&lt;="49",COUNTIF($BF$54:$BF$100,"INICIAL"))</f>
        <v>0</v>
      </c>
      <c r="BR85" s="139">
        <f>COUNTIF($BF$54:$BF$100,"INTERMEDIO")</f>
        <v>0</v>
      </c>
      <c r="BS85" s="139">
        <f>COUNTIF($BF$54:$BF$100,"AVANZADO")</f>
        <v>0</v>
      </c>
      <c r="BT85" s="17"/>
    </row>
    <row r="86" spans="1:72" ht="12.75" customHeight="1" x14ac:dyDescent="0.2">
      <c r="A86" s="5">
        <f t="shared" si="38"/>
        <v>33</v>
      </c>
      <c r="B86" s="332" t="s">
        <v>185</v>
      </c>
      <c r="C86" s="333" t="s">
        <v>185</v>
      </c>
      <c r="D86" s="18"/>
      <c r="E86" s="76"/>
      <c r="F86" s="77">
        <f t="shared" si="39"/>
        <v>0</v>
      </c>
      <c r="G86" s="76"/>
      <c r="H86" s="77">
        <f t="shared" si="40"/>
        <v>0</v>
      </c>
      <c r="I86" s="76"/>
      <c r="J86" s="77">
        <f t="shared" si="41"/>
        <v>0</v>
      </c>
      <c r="K86" s="76"/>
      <c r="L86" s="77">
        <f t="shared" si="42"/>
        <v>0</v>
      </c>
      <c r="M86" s="76"/>
      <c r="N86" s="77">
        <f t="shared" si="43"/>
        <v>0</v>
      </c>
      <c r="O86" s="76"/>
      <c r="P86" s="77">
        <f t="shared" si="44"/>
        <v>0</v>
      </c>
      <c r="Q86" s="76"/>
      <c r="R86" s="77">
        <f t="shared" si="45"/>
        <v>0</v>
      </c>
      <c r="S86" s="76"/>
      <c r="T86" s="77">
        <f t="shared" si="46"/>
        <v>0</v>
      </c>
      <c r="U86" s="76"/>
      <c r="V86" s="77">
        <f t="shared" si="47"/>
        <v>0</v>
      </c>
      <c r="W86" s="76"/>
      <c r="X86" s="77">
        <f t="shared" si="48"/>
        <v>0</v>
      </c>
      <c r="Y86" s="76"/>
      <c r="Z86" s="77">
        <f t="shared" si="49"/>
        <v>0</v>
      </c>
      <c r="AA86" s="76"/>
      <c r="AB86" s="77">
        <f t="shared" si="50"/>
        <v>0</v>
      </c>
      <c r="AC86" s="93"/>
      <c r="AD86" s="77">
        <f t="shared" si="51"/>
        <v>0</v>
      </c>
      <c r="AE86" s="76"/>
      <c r="AF86" s="77">
        <f t="shared" si="52"/>
        <v>0</v>
      </c>
      <c r="AG86" s="76"/>
      <c r="AH86" s="77">
        <f t="shared" si="53"/>
        <v>0</v>
      </c>
      <c r="AI86" s="76"/>
      <c r="AJ86" s="77">
        <f t="shared" si="54"/>
        <v>0</v>
      </c>
      <c r="AK86" s="76"/>
      <c r="AL86" s="77">
        <f t="shared" si="55"/>
        <v>0</v>
      </c>
      <c r="AM86" s="76"/>
      <c r="AN86" s="77">
        <f t="shared" si="56"/>
        <v>0</v>
      </c>
      <c r="AO86" s="76"/>
      <c r="AP86" s="77">
        <f t="shared" si="57"/>
        <v>0</v>
      </c>
      <c r="AQ86" s="76"/>
      <c r="AR86" s="77">
        <f t="shared" si="58"/>
        <v>0</v>
      </c>
      <c r="AS86" s="76"/>
      <c r="AT86" s="77">
        <f t="shared" si="59"/>
        <v>0</v>
      </c>
      <c r="AU86" s="76"/>
      <c r="AV86" s="77">
        <f t="shared" si="60"/>
        <v>0</v>
      </c>
      <c r="AW86" s="76"/>
      <c r="AX86" s="77">
        <f t="shared" si="61"/>
        <v>0</v>
      </c>
      <c r="AY86" s="76"/>
      <c r="AZ86" s="77">
        <f t="shared" si="62"/>
        <v>0</v>
      </c>
      <c r="BA86" s="76"/>
      <c r="BB86" s="77">
        <f t="shared" si="27"/>
        <v>0</v>
      </c>
      <c r="BC86" s="5">
        <f t="shared" si="25"/>
        <v>0</v>
      </c>
      <c r="BD86" s="11">
        <f t="shared" si="26"/>
        <v>0</v>
      </c>
      <c r="BE86" s="12">
        <f t="shared" si="28"/>
        <v>2</v>
      </c>
      <c r="BF86" s="5">
        <f t="shared" si="29"/>
        <v>0</v>
      </c>
      <c r="BG86" s="276" t="str">
        <f t="shared" si="30"/>
        <v/>
      </c>
      <c r="BH86" s="276" t="str">
        <f t="shared" si="31"/>
        <v/>
      </c>
      <c r="BI86" s="190"/>
      <c r="BJ86" s="103">
        <f t="shared" si="32"/>
        <v>0</v>
      </c>
      <c r="BK86" s="68">
        <f t="shared" si="33"/>
        <v>0</v>
      </c>
      <c r="BL86" s="94">
        <f t="shared" si="34"/>
        <v>0</v>
      </c>
      <c r="BM86" s="68">
        <f t="shared" si="35"/>
        <v>0</v>
      </c>
      <c r="BN86" s="94">
        <f t="shared" si="36"/>
        <v>0</v>
      </c>
      <c r="BO86" s="104">
        <f t="shared" si="37"/>
        <v>0</v>
      </c>
      <c r="BP86" s="62"/>
      <c r="BQ86" s="156" t="e">
        <f>BQ85*1/$E$11</f>
        <v>#DIV/0!</v>
      </c>
      <c r="BR86" s="156" t="e">
        <f>BR85*1/$E$11</f>
        <v>#DIV/0!</v>
      </c>
      <c r="BS86" s="156" t="e">
        <f>BS85*1/$E$11</f>
        <v>#DIV/0!</v>
      </c>
      <c r="BT86" s="17"/>
    </row>
    <row r="87" spans="1:72" ht="12.75" customHeight="1" x14ac:dyDescent="0.2">
      <c r="A87" s="5">
        <f t="shared" si="38"/>
        <v>34</v>
      </c>
      <c r="B87" s="332" t="s">
        <v>186</v>
      </c>
      <c r="C87" s="333" t="s">
        <v>186</v>
      </c>
      <c r="D87" s="18"/>
      <c r="E87" s="76"/>
      <c r="F87" s="77">
        <f t="shared" si="39"/>
        <v>0</v>
      </c>
      <c r="G87" s="76"/>
      <c r="H87" s="77">
        <f t="shared" si="40"/>
        <v>0</v>
      </c>
      <c r="I87" s="76"/>
      <c r="J87" s="77">
        <f t="shared" si="41"/>
        <v>0</v>
      </c>
      <c r="K87" s="76"/>
      <c r="L87" s="77">
        <f t="shared" si="42"/>
        <v>0</v>
      </c>
      <c r="M87" s="76"/>
      <c r="N87" s="77">
        <f t="shared" si="43"/>
        <v>0</v>
      </c>
      <c r="O87" s="76"/>
      <c r="P87" s="77">
        <f t="shared" si="44"/>
        <v>0</v>
      </c>
      <c r="Q87" s="76"/>
      <c r="R87" s="77">
        <f t="shared" si="45"/>
        <v>0</v>
      </c>
      <c r="S87" s="76"/>
      <c r="T87" s="77">
        <f t="shared" si="46"/>
        <v>0</v>
      </c>
      <c r="U87" s="76"/>
      <c r="V87" s="77">
        <f t="shared" si="47"/>
        <v>0</v>
      </c>
      <c r="W87" s="76"/>
      <c r="X87" s="77">
        <f t="shared" si="48"/>
        <v>0</v>
      </c>
      <c r="Y87" s="76"/>
      <c r="Z87" s="77">
        <f t="shared" si="49"/>
        <v>0</v>
      </c>
      <c r="AA87" s="76"/>
      <c r="AB87" s="77">
        <f t="shared" si="50"/>
        <v>0</v>
      </c>
      <c r="AC87" s="93"/>
      <c r="AD87" s="77">
        <f t="shared" si="51"/>
        <v>0</v>
      </c>
      <c r="AE87" s="76"/>
      <c r="AF87" s="77">
        <f t="shared" si="52"/>
        <v>0</v>
      </c>
      <c r="AG87" s="76"/>
      <c r="AH87" s="77">
        <f t="shared" si="53"/>
        <v>0</v>
      </c>
      <c r="AI87" s="76"/>
      <c r="AJ87" s="77">
        <f t="shared" si="54"/>
        <v>0</v>
      </c>
      <c r="AK87" s="76"/>
      <c r="AL87" s="77">
        <f t="shared" si="55"/>
        <v>0</v>
      </c>
      <c r="AM87" s="76"/>
      <c r="AN87" s="77">
        <f t="shared" si="56"/>
        <v>0</v>
      </c>
      <c r="AO87" s="76"/>
      <c r="AP87" s="77">
        <f t="shared" si="57"/>
        <v>0</v>
      </c>
      <c r="AQ87" s="76"/>
      <c r="AR87" s="77">
        <f t="shared" si="58"/>
        <v>0</v>
      </c>
      <c r="AS87" s="76"/>
      <c r="AT87" s="77">
        <f t="shared" si="59"/>
        <v>0</v>
      </c>
      <c r="AU87" s="76"/>
      <c r="AV87" s="77">
        <f t="shared" si="60"/>
        <v>0</v>
      </c>
      <c r="AW87" s="76"/>
      <c r="AX87" s="77">
        <f t="shared" si="61"/>
        <v>0</v>
      </c>
      <c r="AY87" s="76"/>
      <c r="AZ87" s="77">
        <f t="shared" si="62"/>
        <v>0</v>
      </c>
      <c r="BA87" s="76"/>
      <c r="BB87" s="77">
        <f t="shared" si="27"/>
        <v>0</v>
      </c>
      <c r="BC87" s="5">
        <f t="shared" si="25"/>
        <v>0</v>
      </c>
      <c r="BD87" s="11">
        <f t="shared" si="26"/>
        <v>0</v>
      </c>
      <c r="BE87" s="12">
        <f t="shared" si="28"/>
        <v>2</v>
      </c>
      <c r="BF87" s="5">
        <f t="shared" si="29"/>
        <v>0</v>
      </c>
      <c r="BG87" s="276" t="str">
        <f t="shared" si="30"/>
        <v/>
      </c>
      <c r="BH87" s="276" t="str">
        <f t="shared" si="31"/>
        <v/>
      </c>
      <c r="BI87" s="190"/>
      <c r="BJ87" s="103">
        <f t="shared" si="32"/>
        <v>0</v>
      </c>
      <c r="BK87" s="68">
        <f t="shared" si="33"/>
        <v>0</v>
      </c>
      <c r="BL87" s="94">
        <f t="shared" si="34"/>
        <v>0</v>
      </c>
      <c r="BM87" s="68">
        <f t="shared" si="35"/>
        <v>0</v>
      </c>
      <c r="BN87" s="94">
        <f t="shared" si="36"/>
        <v>0</v>
      </c>
      <c r="BO87" s="104">
        <f t="shared" si="37"/>
        <v>0</v>
      </c>
      <c r="BP87" s="62"/>
      <c r="BQ87" s="62"/>
      <c r="BR87" s="62"/>
      <c r="BS87" s="62"/>
      <c r="BT87" s="17"/>
    </row>
    <row r="88" spans="1:72" ht="12.75" customHeight="1" x14ac:dyDescent="0.2">
      <c r="A88" s="5">
        <f t="shared" si="38"/>
        <v>35</v>
      </c>
      <c r="B88" s="332" t="s">
        <v>187</v>
      </c>
      <c r="C88" s="333" t="s">
        <v>187</v>
      </c>
      <c r="D88" s="18"/>
      <c r="E88" s="76"/>
      <c r="F88" s="77">
        <f t="shared" si="39"/>
        <v>0</v>
      </c>
      <c r="G88" s="76"/>
      <c r="H88" s="77">
        <f t="shared" si="40"/>
        <v>0</v>
      </c>
      <c r="I88" s="76"/>
      <c r="J88" s="77">
        <f t="shared" si="41"/>
        <v>0</v>
      </c>
      <c r="K88" s="76"/>
      <c r="L88" s="77">
        <f t="shared" si="42"/>
        <v>0</v>
      </c>
      <c r="M88" s="76"/>
      <c r="N88" s="77">
        <f t="shared" si="43"/>
        <v>0</v>
      </c>
      <c r="O88" s="76"/>
      <c r="P88" s="77">
        <f t="shared" si="44"/>
        <v>0</v>
      </c>
      <c r="Q88" s="76"/>
      <c r="R88" s="77">
        <f t="shared" si="45"/>
        <v>0</v>
      </c>
      <c r="S88" s="76"/>
      <c r="T88" s="77">
        <f t="shared" si="46"/>
        <v>0</v>
      </c>
      <c r="U88" s="76"/>
      <c r="V88" s="77">
        <f t="shared" si="47"/>
        <v>0</v>
      </c>
      <c r="W88" s="76"/>
      <c r="X88" s="77">
        <f t="shared" si="48"/>
        <v>0</v>
      </c>
      <c r="Y88" s="76"/>
      <c r="Z88" s="77">
        <f t="shared" si="49"/>
        <v>0</v>
      </c>
      <c r="AA88" s="76"/>
      <c r="AB88" s="77">
        <f t="shared" si="50"/>
        <v>0</v>
      </c>
      <c r="AC88" s="93"/>
      <c r="AD88" s="77">
        <f t="shared" si="51"/>
        <v>0</v>
      </c>
      <c r="AE88" s="76"/>
      <c r="AF88" s="77">
        <f t="shared" si="52"/>
        <v>0</v>
      </c>
      <c r="AG88" s="76"/>
      <c r="AH88" s="77">
        <f t="shared" si="53"/>
        <v>0</v>
      </c>
      <c r="AI88" s="76"/>
      <c r="AJ88" s="77">
        <f t="shared" si="54"/>
        <v>0</v>
      </c>
      <c r="AK88" s="76"/>
      <c r="AL88" s="77">
        <f t="shared" si="55"/>
        <v>0</v>
      </c>
      <c r="AM88" s="76"/>
      <c r="AN88" s="77">
        <f t="shared" si="56"/>
        <v>0</v>
      </c>
      <c r="AO88" s="76"/>
      <c r="AP88" s="77">
        <f t="shared" si="57"/>
        <v>0</v>
      </c>
      <c r="AQ88" s="76"/>
      <c r="AR88" s="77">
        <f t="shared" si="58"/>
        <v>0</v>
      </c>
      <c r="AS88" s="76"/>
      <c r="AT88" s="77">
        <f t="shared" si="59"/>
        <v>0</v>
      </c>
      <c r="AU88" s="76"/>
      <c r="AV88" s="77">
        <f t="shared" si="60"/>
        <v>0</v>
      </c>
      <c r="AW88" s="76"/>
      <c r="AX88" s="77">
        <f t="shared" si="61"/>
        <v>0</v>
      </c>
      <c r="AY88" s="76"/>
      <c r="AZ88" s="77">
        <f t="shared" si="62"/>
        <v>0</v>
      </c>
      <c r="BA88" s="76"/>
      <c r="BB88" s="77">
        <f t="shared" si="27"/>
        <v>0</v>
      </c>
      <c r="BC88" s="5">
        <f t="shared" si="25"/>
        <v>0</v>
      </c>
      <c r="BD88" s="11">
        <f t="shared" si="26"/>
        <v>0</v>
      </c>
      <c r="BE88" s="12">
        <f t="shared" si="28"/>
        <v>2</v>
      </c>
      <c r="BF88" s="5">
        <f t="shared" si="29"/>
        <v>0</v>
      </c>
      <c r="BG88" s="276" t="str">
        <f t="shared" si="30"/>
        <v/>
      </c>
      <c r="BH88" s="276" t="str">
        <f t="shared" si="31"/>
        <v/>
      </c>
      <c r="BI88" s="190"/>
      <c r="BJ88" s="103">
        <f t="shared" si="32"/>
        <v>0</v>
      </c>
      <c r="BK88" s="68">
        <f t="shared" si="33"/>
        <v>0</v>
      </c>
      <c r="BL88" s="94">
        <f t="shared" si="34"/>
        <v>0</v>
      </c>
      <c r="BM88" s="68">
        <f t="shared" si="35"/>
        <v>0</v>
      </c>
      <c r="BN88" s="94">
        <f t="shared" si="36"/>
        <v>0</v>
      </c>
      <c r="BO88" s="104">
        <f t="shared" si="37"/>
        <v>0</v>
      </c>
      <c r="BP88" s="62"/>
      <c r="BQ88" s="62"/>
      <c r="BR88" s="62"/>
      <c r="BS88" s="62"/>
      <c r="BT88" s="17"/>
    </row>
    <row r="89" spans="1:72" ht="12.75" customHeight="1" x14ac:dyDescent="0.2">
      <c r="A89" s="5">
        <f t="shared" si="38"/>
        <v>36</v>
      </c>
      <c r="B89" s="332" t="s">
        <v>188</v>
      </c>
      <c r="C89" s="333" t="s">
        <v>188</v>
      </c>
      <c r="D89" s="18"/>
      <c r="E89" s="76"/>
      <c r="F89" s="77">
        <f t="shared" si="39"/>
        <v>0</v>
      </c>
      <c r="G89" s="76"/>
      <c r="H89" s="77">
        <f t="shared" si="40"/>
        <v>0</v>
      </c>
      <c r="I89" s="76"/>
      <c r="J89" s="77">
        <f t="shared" si="41"/>
        <v>0</v>
      </c>
      <c r="K89" s="76"/>
      <c r="L89" s="77">
        <f t="shared" si="42"/>
        <v>0</v>
      </c>
      <c r="M89" s="76"/>
      <c r="N89" s="77">
        <f t="shared" si="43"/>
        <v>0</v>
      </c>
      <c r="O89" s="76"/>
      <c r="P89" s="77">
        <f t="shared" si="44"/>
        <v>0</v>
      </c>
      <c r="Q89" s="76"/>
      <c r="R89" s="77">
        <f t="shared" si="45"/>
        <v>0</v>
      </c>
      <c r="S89" s="76"/>
      <c r="T89" s="77">
        <f t="shared" si="46"/>
        <v>0</v>
      </c>
      <c r="U89" s="76"/>
      <c r="V89" s="77">
        <f t="shared" si="47"/>
        <v>0</v>
      </c>
      <c r="W89" s="76"/>
      <c r="X89" s="77">
        <f t="shared" si="48"/>
        <v>0</v>
      </c>
      <c r="Y89" s="76"/>
      <c r="Z89" s="77">
        <f t="shared" si="49"/>
        <v>0</v>
      </c>
      <c r="AA89" s="76"/>
      <c r="AB89" s="77">
        <f t="shared" si="50"/>
        <v>0</v>
      </c>
      <c r="AC89" s="93"/>
      <c r="AD89" s="77">
        <f t="shared" si="51"/>
        <v>0</v>
      </c>
      <c r="AE89" s="76"/>
      <c r="AF89" s="77">
        <f t="shared" si="52"/>
        <v>0</v>
      </c>
      <c r="AG89" s="76"/>
      <c r="AH89" s="77">
        <f t="shared" si="53"/>
        <v>0</v>
      </c>
      <c r="AI89" s="76"/>
      <c r="AJ89" s="77">
        <f t="shared" si="54"/>
        <v>0</v>
      </c>
      <c r="AK89" s="76"/>
      <c r="AL89" s="77">
        <f t="shared" si="55"/>
        <v>0</v>
      </c>
      <c r="AM89" s="76"/>
      <c r="AN89" s="77">
        <f t="shared" si="56"/>
        <v>0</v>
      </c>
      <c r="AO89" s="76"/>
      <c r="AP89" s="77">
        <f t="shared" si="57"/>
        <v>0</v>
      </c>
      <c r="AQ89" s="76"/>
      <c r="AR89" s="77">
        <f t="shared" si="58"/>
        <v>0</v>
      </c>
      <c r="AS89" s="76"/>
      <c r="AT89" s="77">
        <f t="shared" si="59"/>
        <v>0</v>
      </c>
      <c r="AU89" s="76"/>
      <c r="AV89" s="77">
        <f t="shared" si="60"/>
        <v>0</v>
      </c>
      <c r="AW89" s="76"/>
      <c r="AX89" s="77">
        <f t="shared" si="61"/>
        <v>0</v>
      </c>
      <c r="AY89" s="76"/>
      <c r="AZ89" s="77">
        <f t="shared" si="62"/>
        <v>0</v>
      </c>
      <c r="BA89" s="76"/>
      <c r="BB89" s="77">
        <f t="shared" si="27"/>
        <v>0</v>
      </c>
      <c r="BC89" s="5">
        <f t="shared" si="25"/>
        <v>0</v>
      </c>
      <c r="BD89" s="11">
        <f t="shared" si="26"/>
        <v>0</v>
      </c>
      <c r="BE89" s="12">
        <f t="shared" si="28"/>
        <v>2</v>
      </c>
      <c r="BF89" s="5">
        <f t="shared" si="29"/>
        <v>0</v>
      </c>
      <c r="BG89" s="276" t="str">
        <f t="shared" si="30"/>
        <v/>
      </c>
      <c r="BH89" s="276" t="str">
        <f t="shared" si="31"/>
        <v/>
      </c>
      <c r="BI89" s="190"/>
      <c r="BJ89" s="103">
        <f t="shared" si="32"/>
        <v>0</v>
      </c>
      <c r="BK89" s="68">
        <f t="shared" si="33"/>
        <v>0</v>
      </c>
      <c r="BL89" s="94">
        <f t="shared" si="34"/>
        <v>0</v>
      </c>
      <c r="BM89" s="68">
        <f t="shared" si="35"/>
        <v>0</v>
      </c>
      <c r="BN89" s="94">
        <f t="shared" si="36"/>
        <v>0</v>
      </c>
      <c r="BO89" s="104">
        <f t="shared" si="37"/>
        <v>0</v>
      </c>
      <c r="BP89" s="62"/>
      <c r="BQ89" s="62"/>
      <c r="BR89" s="62"/>
      <c r="BS89" s="62"/>
      <c r="BT89" s="17"/>
    </row>
    <row r="90" spans="1:72" ht="12.75" customHeight="1" x14ac:dyDescent="0.2">
      <c r="A90" s="5">
        <f t="shared" si="38"/>
        <v>37</v>
      </c>
      <c r="B90" s="332" t="s">
        <v>189</v>
      </c>
      <c r="C90" s="333" t="s">
        <v>189</v>
      </c>
      <c r="D90" s="18"/>
      <c r="E90" s="76"/>
      <c r="F90" s="77">
        <f t="shared" si="39"/>
        <v>0</v>
      </c>
      <c r="G90" s="76"/>
      <c r="H90" s="77">
        <f t="shared" si="40"/>
        <v>0</v>
      </c>
      <c r="I90" s="76"/>
      <c r="J90" s="77">
        <f t="shared" si="41"/>
        <v>0</v>
      </c>
      <c r="K90" s="76"/>
      <c r="L90" s="77">
        <f t="shared" si="42"/>
        <v>0</v>
      </c>
      <c r="M90" s="76"/>
      <c r="N90" s="77">
        <f t="shared" si="43"/>
        <v>0</v>
      </c>
      <c r="O90" s="76"/>
      <c r="P90" s="77">
        <f t="shared" si="44"/>
        <v>0</v>
      </c>
      <c r="Q90" s="76"/>
      <c r="R90" s="77">
        <f t="shared" si="45"/>
        <v>0</v>
      </c>
      <c r="S90" s="76"/>
      <c r="T90" s="77">
        <f t="shared" si="46"/>
        <v>0</v>
      </c>
      <c r="U90" s="76"/>
      <c r="V90" s="77">
        <f t="shared" si="47"/>
        <v>0</v>
      </c>
      <c r="W90" s="76"/>
      <c r="X90" s="77">
        <f t="shared" si="48"/>
        <v>0</v>
      </c>
      <c r="Y90" s="76"/>
      <c r="Z90" s="77">
        <f t="shared" si="49"/>
        <v>0</v>
      </c>
      <c r="AA90" s="76"/>
      <c r="AB90" s="77">
        <f t="shared" si="50"/>
        <v>0</v>
      </c>
      <c r="AC90" s="93"/>
      <c r="AD90" s="77">
        <f t="shared" si="51"/>
        <v>0</v>
      </c>
      <c r="AE90" s="76"/>
      <c r="AF90" s="77">
        <f t="shared" si="52"/>
        <v>0</v>
      </c>
      <c r="AG90" s="76"/>
      <c r="AH90" s="77">
        <f t="shared" si="53"/>
        <v>0</v>
      </c>
      <c r="AI90" s="76"/>
      <c r="AJ90" s="77">
        <f t="shared" si="54"/>
        <v>0</v>
      </c>
      <c r="AK90" s="76"/>
      <c r="AL90" s="77">
        <f t="shared" si="55"/>
        <v>0</v>
      </c>
      <c r="AM90" s="76"/>
      <c r="AN90" s="77">
        <f t="shared" si="56"/>
        <v>0</v>
      </c>
      <c r="AO90" s="76"/>
      <c r="AP90" s="77">
        <f t="shared" si="57"/>
        <v>0</v>
      </c>
      <c r="AQ90" s="76"/>
      <c r="AR90" s="77">
        <f t="shared" si="58"/>
        <v>0</v>
      </c>
      <c r="AS90" s="76"/>
      <c r="AT90" s="77">
        <f t="shared" si="59"/>
        <v>0</v>
      </c>
      <c r="AU90" s="76"/>
      <c r="AV90" s="77">
        <f t="shared" si="60"/>
        <v>0</v>
      </c>
      <c r="AW90" s="76"/>
      <c r="AX90" s="77">
        <f t="shared" si="61"/>
        <v>0</v>
      </c>
      <c r="AY90" s="76"/>
      <c r="AZ90" s="77">
        <f t="shared" si="62"/>
        <v>0</v>
      </c>
      <c r="BA90" s="76"/>
      <c r="BB90" s="77">
        <f t="shared" si="27"/>
        <v>0</v>
      </c>
      <c r="BC90" s="5">
        <f t="shared" si="25"/>
        <v>0</v>
      </c>
      <c r="BD90" s="11">
        <f t="shared" si="26"/>
        <v>0</v>
      </c>
      <c r="BE90" s="12">
        <f t="shared" si="28"/>
        <v>2</v>
      </c>
      <c r="BF90" s="5">
        <f t="shared" si="29"/>
        <v>0</v>
      </c>
      <c r="BG90" s="276" t="str">
        <f t="shared" si="30"/>
        <v/>
      </c>
      <c r="BH90" s="276" t="str">
        <f t="shared" si="31"/>
        <v/>
      </c>
      <c r="BI90" s="190"/>
      <c r="BJ90" s="103">
        <f t="shared" si="32"/>
        <v>0</v>
      </c>
      <c r="BK90" s="68">
        <f t="shared" si="33"/>
        <v>0</v>
      </c>
      <c r="BL90" s="94">
        <f t="shared" si="34"/>
        <v>0</v>
      </c>
      <c r="BM90" s="68">
        <f t="shared" si="35"/>
        <v>0</v>
      </c>
      <c r="BN90" s="94">
        <f t="shared" si="36"/>
        <v>0</v>
      </c>
      <c r="BO90" s="104">
        <f t="shared" si="37"/>
        <v>0</v>
      </c>
      <c r="BP90" s="62"/>
      <c r="BQ90" s="62"/>
      <c r="BR90" s="62"/>
      <c r="BS90" s="62"/>
      <c r="BT90" s="17"/>
    </row>
    <row r="91" spans="1:72" ht="12.75" customHeight="1" x14ac:dyDescent="0.2">
      <c r="A91" s="5">
        <f t="shared" si="38"/>
        <v>38</v>
      </c>
      <c r="B91" s="332" t="s">
        <v>190</v>
      </c>
      <c r="C91" s="333" t="s">
        <v>190</v>
      </c>
      <c r="D91" s="18"/>
      <c r="E91" s="76"/>
      <c r="F91" s="77">
        <f t="shared" si="39"/>
        <v>0</v>
      </c>
      <c r="G91" s="76"/>
      <c r="H91" s="77">
        <f t="shared" si="40"/>
        <v>0</v>
      </c>
      <c r="I91" s="76"/>
      <c r="J91" s="77">
        <f t="shared" si="41"/>
        <v>0</v>
      </c>
      <c r="K91" s="76"/>
      <c r="L91" s="77">
        <f t="shared" si="42"/>
        <v>0</v>
      </c>
      <c r="M91" s="76"/>
      <c r="N91" s="77">
        <f t="shared" si="43"/>
        <v>0</v>
      </c>
      <c r="O91" s="76"/>
      <c r="P91" s="77">
        <f t="shared" si="44"/>
        <v>0</v>
      </c>
      <c r="Q91" s="76"/>
      <c r="R91" s="77">
        <f t="shared" si="45"/>
        <v>0</v>
      </c>
      <c r="S91" s="76"/>
      <c r="T91" s="77">
        <f t="shared" si="46"/>
        <v>0</v>
      </c>
      <c r="U91" s="76"/>
      <c r="V91" s="77">
        <f t="shared" si="47"/>
        <v>0</v>
      </c>
      <c r="W91" s="76"/>
      <c r="X91" s="77">
        <f t="shared" si="48"/>
        <v>0</v>
      </c>
      <c r="Y91" s="76"/>
      <c r="Z91" s="77">
        <f t="shared" si="49"/>
        <v>0</v>
      </c>
      <c r="AA91" s="76"/>
      <c r="AB91" s="77">
        <f t="shared" si="50"/>
        <v>0</v>
      </c>
      <c r="AC91" s="93"/>
      <c r="AD91" s="77">
        <f t="shared" si="51"/>
        <v>0</v>
      </c>
      <c r="AE91" s="76"/>
      <c r="AF91" s="77">
        <f t="shared" si="52"/>
        <v>0</v>
      </c>
      <c r="AG91" s="76"/>
      <c r="AH91" s="77">
        <f t="shared" si="53"/>
        <v>0</v>
      </c>
      <c r="AI91" s="76"/>
      <c r="AJ91" s="77">
        <f t="shared" si="54"/>
        <v>0</v>
      </c>
      <c r="AK91" s="76"/>
      <c r="AL91" s="77">
        <f t="shared" si="55"/>
        <v>0</v>
      </c>
      <c r="AM91" s="76"/>
      <c r="AN91" s="77">
        <f t="shared" si="56"/>
        <v>0</v>
      </c>
      <c r="AO91" s="76"/>
      <c r="AP91" s="77">
        <f t="shared" si="57"/>
        <v>0</v>
      </c>
      <c r="AQ91" s="76"/>
      <c r="AR91" s="77">
        <f t="shared" si="58"/>
        <v>0</v>
      </c>
      <c r="AS91" s="76"/>
      <c r="AT91" s="77">
        <f t="shared" si="59"/>
        <v>0</v>
      </c>
      <c r="AU91" s="76"/>
      <c r="AV91" s="77">
        <f t="shared" si="60"/>
        <v>0</v>
      </c>
      <c r="AW91" s="76"/>
      <c r="AX91" s="77">
        <f t="shared" si="61"/>
        <v>0</v>
      </c>
      <c r="AY91" s="76"/>
      <c r="AZ91" s="77">
        <f t="shared" si="62"/>
        <v>0</v>
      </c>
      <c r="BA91" s="76"/>
      <c r="BB91" s="77">
        <f t="shared" si="27"/>
        <v>0</v>
      </c>
      <c r="BC91" s="5">
        <f t="shared" si="25"/>
        <v>0</v>
      </c>
      <c r="BD91" s="11">
        <f t="shared" si="26"/>
        <v>0</v>
      </c>
      <c r="BE91" s="12">
        <f t="shared" si="28"/>
        <v>2</v>
      </c>
      <c r="BF91" s="5">
        <f t="shared" si="29"/>
        <v>0</v>
      </c>
      <c r="BG91" s="276" t="str">
        <f t="shared" si="30"/>
        <v/>
      </c>
      <c r="BH91" s="276" t="str">
        <f t="shared" si="31"/>
        <v/>
      </c>
      <c r="BI91" s="190"/>
      <c r="BJ91" s="103">
        <f t="shared" si="32"/>
        <v>0</v>
      </c>
      <c r="BK91" s="68">
        <f t="shared" si="33"/>
        <v>0</v>
      </c>
      <c r="BL91" s="94">
        <f t="shared" si="34"/>
        <v>0</v>
      </c>
      <c r="BM91" s="68">
        <f t="shared" si="35"/>
        <v>0</v>
      </c>
      <c r="BN91" s="94">
        <f t="shared" si="36"/>
        <v>0</v>
      </c>
      <c r="BO91" s="104">
        <f t="shared" si="37"/>
        <v>0</v>
      </c>
      <c r="BP91" s="62"/>
      <c r="BQ91" s="62"/>
      <c r="BR91" s="62"/>
      <c r="BS91" s="62"/>
      <c r="BT91" s="17"/>
    </row>
    <row r="92" spans="1:72" ht="12.75" customHeight="1" x14ac:dyDescent="0.2">
      <c r="A92" s="5">
        <f t="shared" si="38"/>
        <v>39</v>
      </c>
      <c r="B92" s="332" t="s">
        <v>191</v>
      </c>
      <c r="C92" s="333" t="s">
        <v>191</v>
      </c>
      <c r="D92" s="18"/>
      <c r="E92" s="76"/>
      <c r="F92" s="77">
        <f t="shared" si="39"/>
        <v>0</v>
      </c>
      <c r="G92" s="76"/>
      <c r="H92" s="77">
        <f t="shared" si="40"/>
        <v>0</v>
      </c>
      <c r="I92" s="76"/>
      <c r="J92" s="77">
        <f t="shared" si="41"/>
        <v>0</v>
      </c>
      <c r="K92" s="76"/>
      <c r="L92" s="77">
        <f t="shared" si="42"/>
        <v>0</v>
      </c>
      <c r="M92" s="76"/>
      <c r="N92" s="77">
        <f t="shared" si="43"/>
        <v>0</v>
      </c>
      <c r="O92" s="76"/>
      <c r="P92" s="77">
        <f t="shared" si="44"/>
        <v>0</v>
      </c>
      <c r="Q92" s="76"/>
      <c r="R92" s="77">
        <f t="shared" si="45"/>
        <v>0</v>
      </c>
      <c r="S92" s="76"/>
      <c r="T92" s="77">
        <f t="shared" si="46"/>
        <v>0</v>
      </c>
      <c r="U92" s="76"/>
      <c r="V92" s="77">
        <f t="shared" si="47"/>
        <v>0</v>
      </c>
      <c r="W92" s="76"/>
      <c r="X92" s="77">
        <f t="shared" si="48"/>
        <v>0</v>
      </c>
      <c r="Y92" s="76"/>
      <c r="Z92" s="77">
        <f t="shared" si="49"/>
        <v>0</v>
      </c>
      <c r="AA92" s="76"/>
      <c r="AB92" s="77">
        <f t="shared" si="50"/>
        <v>0</v>
      </c>
      <c r="AC92" s="93"/>
      <c r="AD92" s="77">
        <f t="shared" si="51"/>
        <v>0</v>
      </c>
      <c r="AE92" s="76"/>
      <c r="AF92" s="77">
        <f t="shared" si="52"/>
        <v>0</v>
      </c>
      <c r="AG92" s="76"/>
      <c r="AH92" s="77">
        <f t="shared" si="53"/>
        <v>0</v>
      </c>
      <c r="AI92" s="76"/>
      <c r="AJ92" s="77">
        <f t="shared" si="54"/>
        <v>0</v>
      </c>
      <c r="AK92" s="76"/>
      <c r="AL92" s="77">
        <f t="shared" si="55"/>
        <v>0</v>
      </c>
      <c r="AM92" s="76"/>
      <c r="AN92" s="77">
        <f t="shared" si="56"/>
        <v>0</v>
      </c>
      <c r="AO92" s="76"/>
      <c r="AP92" s="77">
        <f t="shared" si="57"/>
        <v>0</v>
      </c>
      <c r="AQ92" s="76"/>
      <c r="AR92" s="77">
        <f t="shared" si="58"/>
        <v>0</v>
      </c>
      <c r="AS92" s="76"/>
      <c r="AT92" s="77">
        <f t="shared" si="59"/>
        <v>0</v>
      </c>
      <c r="AU92" s="76"/>
      <c r="AV92" s="77">
        <f t="shared" si="60"/>
        <v>0</v>
      </c>
      <c r="AW92" s="76"/>
      <c r="AX92" s="77">
        <f t="shared" si="61"/>
        <v>0</v>
      </c>
      <c r="AY92" s="76"/>
      <c r="AZ92" s="77">
        <f t="shared" si="62"/>
        <v>0</v>
      </c>
      <c r="BA92" s="76"/>
      <c r="BB92" s="77">
        <f t="shared" si="27"/>
        <v>0</v>
      </c>
      <c r="BC92" s="5">
        <f t="shared" si="25"/>
        <v>0</v>
      </c>
      <c r="BD92" s="11">
        <f t="shared" si="26"/>
        <v>0</v>
      </c>
      <c r="BE92" s="12">
        <f t="shared" si="28"/>
        <v>2</v>
      </c>
      <c r="BF92" s="5">
        <f t="shared" si="29"/>
        <v>0</v>
      </c>
      <c r="BG92" s="276" t="str">
        <f t="shared" si="30"/>
        <v/>
      </c>
      <c r="BH92" s="276" t="str">
        <f t="shared" si="31"/>
        <v/>
      </c>
      <c r="BI92" s="190"/>
      <c r="BJ92" s="103">
        <f t="shared" si="32"/>
        <v>0</v>
      </c>
      <c r="BK92" s="68">
        <f t="shared" si="33"/>
        <v>0</v>
      </c>
      <c r="BL92" s="94">
        <f t="shared" si="34"/>
        <v>0</v>
      </c>
      <c r="BM92" s="68">
        <f t="shared" si="35"/>
        <v>0</v>
      </c>
      <c r="BN92" s="94">
        <f t="shared" si="36"/>
        <v>0</v>
      </c>
      <c r="BO92" s="104">
        <f t="shared" si="37"/>
        <v>0</v>
      </c>
      <c r="BP92" s="62"/>
      <c r="BQ92" s="62"/>
      <c r="BR92" s="62"/>
      <c r="BS92" s="62"/>
      <c r="BT92" s="17"/>
    </row>
    <row r="93" spans="1:72" ht="12.75" customHeight="1" x14ac:dyDescent="0.2">
      <c r="A93" s="5">
        <f t="shared" si="38"/>
        <v>40</v>
      </c>
      <c r="B93" s="332" t="s">
        <v>192</v>
      </c>
      <c r="C93" s="333" t="s">
        <v>192</v>
      </c>
      <c r="D93" s="18"/>
      <c r="E93" s="76"/>
      <c r="F93" s="77">
        <f t="shared" si="39"/>
        <v>0</v>
      </c>
      <c r="G93" s="76"/>
      <c r="H93" s="77">
        <f t="shared" si="40"/>
        <v>0</v>
      </c>
      <c r="I93" s="76"/>
      <c r="J93" s="77">
        <f t="shared" si="41"/>
        <v>0</v>
      </c>
      <c r="K93" s="76"/>
      <c r="L93" s="77">
        <f t="shared" si="42"/>
        <v>0</v>
      </c>
      <c r="M93" s="76"/>
      <c r="N93" s="77">
        <f t="shared" si="43"/>
        <v>0</v>
      </c>
      <c r="O93" s="76"/>
      <c r="P93" s="77">
        <f t="shared" si="44"/>
        <v>0</v>
      </c>
      <c r="Q93" s="76"/>
      <c r="R93" s="77">
        <f t="shared" si="45"/>
        <v>0</v>
      </c>
      <c r="S93" s="76"/>
      <c r="T93" s="77">
        <f t="shared" si="46"/>
        <v>0</v>
      </c>
      <c r="U93" s="76"/>
      <c r="V93" s="77">
        <f t="shared" si="47"/>
        <v>0</v>
      </c>
      <c r="W93" s="76"/>
      <c r="X93" s="77">
        <f t="shared" si="48"/>
        <v>0</v>
      </c>
      <c r="Y93" s="76"/>
      <c r="Z93" s="77">
        <f t="shared" si="49"/>
        <v>0</v>
      </c>
      <c r="AA93" s="76"/>
      <c r="AB93" s="77">
        <f t="shared" si="50"/>
        <v>0</v>
      </c>
      <c r="AC93" s="93"/>
      <c r="AD93" s="77">
        <f t="shared" si="51"/>
        <v>0</v>
      </c>
      <c r="AE93" s="76"/>
      <c r="AF93" s="77">
        <f t="shared" si="52"/>
        <v>0</v>
      </c>
      <c r="AG93" s="76"/>
      <c r="AH93" s="77">
        <f t="shared" si="53"/>
        <v>0</v>
      </c>
      <c r="AI93" s="76"/>
      <c r="AJ93" s="77">
        <f t="shared" si="54"/>
        <v>0</v>
      </c>
      <c r="AK93" s="76"/>
      <c r="AL93" s="77">
        <f t="shared" si="55"/>
        <v>0</v>
      </c>
      <c r="AM93" s="76"/>
      <c r="AN93" s="77">
        <f t="shared" si="56"/>
        <v>0</v>
      </c>
      <c r="AO93" s="76"/>
      <c r="AP93" s="77">
        <f t="shared" si="57"/>
        <v>0</v>
      </c>
      <c r="AQ93" s="76"/>
      <c r="AR93" s="77">
        <f t="shared" si="58"/>
        <v>0</v>
      </c>
      <c r="AS93" s="76"/>
      <c r="AT93" s="77">
        <f t="shared" si="59"/>
        <v>0</v>
      </c>
      <c r="AU93" s="76"/>
      <c r="AV93" s="77">
        <f t="shared" si="60"/>
        <v>0</v>
      </c>
      <c r="AW93" s="76"/>
      <c r="AX93" s="77">
        <f t="shared" si="61"/>
        <v>0</v>
      </c>
      <c r="AY93" s="76"/>
      <c r="AZ93" s="77">
        <f t="shared" si="62"/>
        <v>0</v>
      </c>
      <c r="BA93" s="76"/>
      <c r="BB93" s="77">
        <f t="shared" si="27"/>
        <v>0</v>
      </c>
      <c r="BC93" s="5">
        <f t="shared" si="25"/>
        <v>0</v>
      </c>
      <c r="BD93" s="11">
        <f t="shared" si="26"/>
        <v>0</v>
      </c>
      <c r="BE93" s="12">
        <f t="shared" si="28"/>
        <v>2</v>
      </c>
      <c r="BF93" s="5">
        <f t="shared" si="29"/>
        <v>0</v>
      </c>
      <c r="BG93" s="276" t="str">
        <f t="shared" si="30"/>
        <v/>
      </c>
      <c r="BH93" s="276" t="str">
        <f t="shared" si="31"/>
        <v/>
      </c>
      <c r="BI93" s="190"/>
      <c r="BJ93" s="103">
        <f t="shared" si="32"/>
        <v>0</v>
      </c>
      <c r="BK93" s="68">
        <f t="shared" si="33"/>
        <v>0</v>
      </c>
      <c r="BL93" s="94">
        <f t="shared" si="34"/>
        <v>0</v>
      </c>
      <c r="BM93" s="68">
        <f t="shared" si="35"/>
        <v>0</v>
      </c>
      <c r="BN93" s="94">
        <f t="shared" si="36"/>
        <v>0</v>
      </c>
      <c r="BO93" s="104">
        <f t="shared" si="37"/>
        <v>0</v>
      </c>
      <c r="BP93" s="62"/>
      <c r="BQ93" s="62"/>
      <c r="BR93" s="62"/>
      <c r="BS93" s="62"/>
      <c r="BT93" s="17"/>
    </row>
    <row r="94" spans="1:72" ht="12.75" customHeight="1" x14ac:dyDescent="0.2">
      <c r="A94" s="5">
        <f t="shared" si="38"/>
        <v>41</v>
      </c>
      <c r="B94" s="332" t="s">
        <v>193</v>
      </c>
      <c r="C94" s="333" t="s">
        <v>193</v>
      </c>
      <c r="D94" s="18"/>
      <c r="E94" s="76"/>
      <c r="F94" s="77">
        <f t="shared" si="39"/>
        <v>0</v>
      </c>
      <c r="G94" s="76"/>
      <c r="H94" s="77">
        <f t="shared" si="40"/>
        <v>0</v>
      </c>
      <c r="I94" s="76"/>
      <c r="J94" s="77">
        <f t="shared" si="41"/>
        <v>0</v>
      </c>
      <c r="K94" s="76"/>
      <c r="L94" s="77">
        <f t="shared" si="42"/>
        <v>0</v>
      </c>
      <c r="M94" s="76"/>
      <c r="N94" s="77">
        <f t="shared" si="43"/>
        <v>0</v>
      </c>
      <c r="O94" s="76"/>
      <c r="P94" s="77">
        <f t="shared" si="44"/>
        <v>0</v>
      </c>
      <c r="Q94" s="76"/>
      <c r="R94" s="77">
        <f t="shared" si="45"/>
        <v>0</v>
      </c>
      <c r="S94" s="76"/>
      <c r="T94" s="77">
        <f t="shared" si="46"/>
        <v>0</v>
      </c>
      <c r="U94" s="76"/>
      <c r="V94" s="77">
        <f t="shared" si="47"/>
        <v>0</v>
      </c>
      <c r="W94" s="76"/>
      <c r="X94" s="77">
        <f t="shared" si="48"/>
        <v>0</v>
      </c>
      <c r="Y94" s="76"/>
      <c r="Z94" s="77">
        <f t="shared" si="49"/>
        <v>0</v>
      </c>
      <c r="AA94" s="76"/>
      <c r="AB94" s="77">
        <f t="shared" si="50"/>
        <v>0</v>
      </c>
      <c r="AC94" s="93"/>
      <c r="AD94" s="77">
        <f t="shared" si="51"/>
        <v>0</v>
      </c>
      <c r="AE94" s="76"/>
      <c r="AF94" s="77">
        <f t="shared" si="52"/>
        <v>0</v>
      </c>
      <c r="AG94" s="76"/>
      <c r="AH94" s="77">
        <f t="shared" si="53"/>
        <v>0</v>
      </c>
      <c r="AI94" s="76"/>
      <c r="AJ94" s="77">
        <f t="shared" si="54"/>
        <v>0</v>
      </c>
      <c r="AK94" s="76"/>
      <c r="AL94" s="77">
        <f t="shared" si="55"/>
        <v>0</v>
      </c>
      <c r="AM94" s="76"/>
      <c r="AN94" s="77">
        <f t="shared" si="56"/>
        <v>0</v>
      </c>
      <c r="AO94" s="76"/>
      <c r="AP94" s="77">
        <f t="shared" si="57"/>
        <v>0</v>
      </c>
      <c r="AQ94" s="76"/>
      <c r="AR94" s="77">
        <f t="shared" si="58"/>
        <v>0</v>
      </c>
      <c r="AS94" s="76"/>
      <c r="AT94" s="77">
        <f t="shared" si="59"/>
        <v>0</v>
      </c>
      <c r="AU94" s="76"/>
      <c r="AV94" s="77">
        <f t="shared" si="60"/>
        <v>0</v>
      </c>
      <c r="AW94" s="76"/>
      <c r="AX94" s="77">
        <f t="shared" si="61"/>
        <v>0</v>
      </c>
      <c r="AY94" s="76"/>
      <c r="AZ94" s="77">
        <f t="shared" si="62"/>
        <v>0</v>
      </c>
      <c r="BA94" s="76"/>
      <c r="BB94" s="77">
        <f t="shared" si="27"/>
        <v>0</v>
      </c>
      <c r="BC94" s="5">
        <f t="shared" si="25"/>
        <v>0</v>
      </c>
      <c r="BD94" s="11">
        <f t="shared" si="26"/>
        <v>0</v>
      </c>
      <c r="BE94" s="12">
        <f t="shared" si="28"/>
        <v>2</v>
      </c>
      <c r="BF94" s="5">
        <f t="shared" si="29"/>
        <v>0</v>
      </c>
      <c r="BG94" s="276" t="str">
        <f t="shared" si="30"/>
        <v/>
      </c>
      <c r="BH94" s="276" t="str">
        <f t="shared" si="31"/>
        <v/>
      </c>
      <c r="BI94" s="190"/>
      <c r="BJ94" s="103">
        <f t="shared" si="32"/>
        <v>0</v>
      </c>
      <c r="BK94" s="68">
        <f t="shared" si="33"/>
        <v>0</v>
      </c>
      <c r="BL94" s="94">
        <f t="shared" si="34"/>
        <v>0</v>
      </c>
      <c r="BM94" s="68">
        <f t="shared" si="35"/>
        <v>0</v>
      </c>
      <c r="BN94" s="94">
        <f t="shared" si="36"/>
        <v>0</v>
      </c>
      <c r="BO94" s="104">
        <f t="shared" si="37"/>
        <v>0</v>
      </c>
      <c r="BP94" s="62"/>
      <c r="BQ94" s="62"/>
      <c r="BR94" s="62"/>
      <c r="BS94" s="62"/>
      <c r="BT94" s="17"/>
    </row>
    <row r="95" spans="1:72" ht="12.75" customHeight="1" x14ac:dyDescent="0.2">
      <c r="A95" s="5">
        <f t="shared" si="38"/>
        <v>42</v>
      </c>
      <c r="B95" s="332" t="s">
        <v>194</v>
      </c>
      <c r="C95" s="333" t="s">
        <v>194</v>
      </c>
      <c r="D95" s="18"/>
      <c r="E95" s="76"/>
      <c r="F95" s="77">
        <f t="shared" si="39"/>
        <v>0</v>
      </c>
      <c r="G95" s="76"/>
      <c r="H95" s="77">
        <f t="shared" si="40"/>
        <v>0</v>
      </c>
      <c r="I95" s="76"/>
      <c r="J95" s="77">
        <f t="shared" si="41"/>
        <v>0</v>
      </c>
      <c r="K95" s="76"/>
      <c r="L95" s="77">
        <f t="shared" si="42"/>
        <v>0</v>
      </c>
      <c r="M95" s="76"/>
      <c r="N95" s="77">
        <f t="shared" si="43"/>
        <v>0</v>
      </c>
      <c r="O95" s="76"/>
      <c r="P95" s="77">
        <f t="shared" si="44"/>
        <v>0</v>
      </c>
      <c r="Q95" s="76"/>
      <c r="R95" s="77">
        <f t="shared" si="45"/>
        <v>0</v>
      </c>
      <c r="S95" s="76"/>
      <c r="T95" s="77">
        <f t="shared" si="46"/>
        <v>0</v>
      </c>
      <c r="U95" s="76"/>
      <c r="V95" s="77">
        <f t="shared" si="47"/>
        <v>0</v>
      </c>
      <c r="W95" s="76"/>
      <c r="X95" s="77">
        <f t="shared" si="48"/>
        <v>0</v>
      </c>
      <c r="Y95" s="76"/>
      <c r="Z95" s="77">
        <f t="shared" si="49"/>
        <v>0</v>
      </c>
      <c r="AA95" s="76"/>
      <c r="AB95" s="77">
        <f t="shared" si="50"/>
        <v>0</v>
      </c>
      <c r="AC95" s="93"/>
      <c r="AD95" s="77">
        <f t="shared" si="51"/>
        <v>0</v>
      </c>
      <c r="AE95" s="76"/>
      <c r="AF95" s="77">
        <f t="shared" si="52"/>
        <v>0</v>
      </c>
      <c r="AG95" s="76"/>
      <c r="AH95" s="77">
        <f t="shared" si="53"/>
        <v>0</v>
      </c>
      <c r="AI95" s="76"/>
      <c r="AJ95" s="77">
        <f t="shared" si="54"/>
        <v>0</v>
      </c>
      <c r="AK95" s="76"/>
      <c r="AL95" s="77">
        <f t="shared" si="55"/>
        <v>0</v>
      </c>
      <c r="AM95" s="76"/>
      <c r="AN95" s="77">
        <f t="shared" si="56"/>
        <v>0</v>
      </c>
      <c r="AO95" s="76"/>
      <c r="AP95" s="77">
        <f t="shared" si="57"/>
        <v>0</v>
      </c>
      <c r="AQ95" s="76"/>
      <c r="AR95" s="77">
        <f t="shared" si="58"/>
        <v>0</v>
      </c>
      <c r="AS95" s="76"/>
      <c r="AT95" s="77">
        <f t="shared" si="59"/>
        <v>0</v>
      </c>
      <c r="AU95" s="76"/>
      <c r="AV95" s="77">
        <f t="shared" si="60"/>
        <v>0</v>
      </c>
      <c r="AW95" s="76"/>
      <c r="AX95" s="77">
        <f t="shared" si="61"/>
        <v>0</v>
      </c>
      <c r="AY95" s="76"/>
      <c r="AZ95" s="77">
        <f t="shared" si="62"/>
        <v>0</v>
      </c>
      <c r="BA95" s="76"/>
      <c r="BB95" s="77">
        <f t="shared" si="27"/>
        <v>0</v>
      </c>
      <c r="BC95" s="5">
        <f t="shared" si="25"/>
        <v>0</v>
      </c>
      <c r="BD95" s="11">
        <f t="shared" si="26"/>
        <v>0</v>
      </c>
      <c r="BE95" s="12">
        <f t="shared" si="28"/>
        <v>2</v>
      </c>
      <c r="BF95" s="5">
        <f t="shared" si="29"/>
        <v>0</v>
      </c>
      <c r="BG95" s="276" t="str">
        <f t="shared" si="30"/>
        <v/>
      </c>
      <c r="BH95" s="276" t="str">
        <f t="shared" si="31"/>
        <v/>
      </c>
      <c r="BI95" s="190"/>
      <c r="BJ95" s="103">
        <f t="shared" si="32"/>
        <v>0</v>
      </c>
      <c r="BK95" s="68">
        <f t="shared" si="33"/>
        <v>0</v>
      </c>
      <c r="BL95" s="94">
        <f t="shared" si="34"/>
        <v>0</v>
      </c>
      <c r="BM95" s="68">
        <f t="shared" si="35"/>
        <v>0</v>
      </c>
      <c r="BN95" s="94">
        <f t="shared" si="36"/>
        <v>0</v>
      </c>
      <c r="BO95" s="104">
        <f t="shared" si="37"/>
        <v>0</v>
      </c>
      <c r="BP95" s="62"/>
      <c r="BQ95" s="62"/>
      <c r="BR95" s="62"/>
      <c r="BS95" s="62"/>
      <c r="BT95" s="17"/>
    </row>
    <row r="96" spans="1:72" ht="12.75" customHeight="1" x14ac:dyDescent="0.2">
      <c r="A96" s="5">
        <f t="shared" si="38"/>
        <v>43</v>
      </c>
      <c r="B96" s="332" t="s">
        <v>195</v>
      </c>
      <c r="C96" s="333" t="s">
        <v>195</v>
      </c>
      <c r="D96" s="18"/>
      <c r="E96" s="76"/>
      <c r="F96" s="77">
        <f t="shared" si="39"/>
        <v>0</v>
      </c>
      <c r="G96" s="76"/>
      <c r="H96" s="77">
        <f t="shared" si="40"/>
        <v>0</v>
      </c>
      <c r="I96" s="76"/>
      <c r="J96" s="77">
        <f t="shared" si="41"/>
        <v>0</v>
      </c>
      <c r="K96" s="76"/>
      <c r="L96" s="77">
        <f t="shared" si="42"/>
        <v>0</v>
      </c>
      <c r="M96" s="76"/>
      <c r="N96" s="77">
        <f t="shared" si="43"/>
        <v>0</v>
      </c>
      <c r="O96" s="76"/>
      <c r="P96" s="77">
        <f t="shared" si="44"/>
        <v>0</v>
      </c>
      <c r="Q96" s="76"/>
      <c r="R96" s="77">
        <f t="shared" si="45"/>
        <v>0</v>
      </c>
      <c r="S96" s="76"/>
      <c r="T96" s="77">
        <f t="shared" si="46"/>
        <v>0</v>
      </c>
      <c r="U96" s="76"/>
      <c r="V96" s="77">
        <f t="shared" si="47"/>
        <v>0</v>
      </c>
      <c r="W96" s="76"/>
      <c r="X96" s="77">
        <f t="shared" si="48"/>
        <v>0</v>
      </c>
      <c r="Y96" s="76"/>
      <c r="Z96" s="77">
        <f t="shared" si="49"/>
        <v>0</v>
      </c>
      <c r="AA96" s="76"/>
      <c r="AB96" s="77">
        <f t="shared" si="50"/>
        <v>0</v>
      </c>
      <c r="AC96" s="93"/>
      <c r="AD96" s="77">
        <f t="shared" si="51"/>
        <v>0</v>
      </c>
      <c r="AE96" s="76"/>
      <c r="AF96" s="77">
        <f t="shared" si="52"/>
        <v>0</v>
      </c>
      <c r="AG96" s="76"/>
      <c r="AH96" s="77">
        <f t="shared" si="53"/>
        <v>0</v>
      </c>
      <c r="AI96" s="76"/>
      <c r="AJ96" s="77">
        <f t="shared" si="54"/>
        <v>0</v>
      </c>
      <c r="AK96" s="76"/>
      <c r="AL96" s="77">
        <f t="shared" si="55"/>
        <v>0</v>
      </c>
      <c r="AM96" s="76"/>
      <c r="AN96" s="77">
        <f t="shared" si="56"/>
        <v>0</v>
      </c>
      <c r="AO96" s="76"/>
      <c r="AP96" s="77">
        <f t="shared" si="57"/>
        <v>0</v>
      </c>
      <c r="AQ96" s="76"/>
      <c r="AR96" s="77">
        <f t="shared" si="58"/>
        <v>0</v>
      </c>
      <c r="AS96" s="76"/>
      <c r="AT96" s="77">
        <f t="shared" si="59"/>
        <v>0</v>
      </c>
      <c r="AU96" s="76"/>
      <c r="AV96" s="77">
        <f t="shared" si="60"/>
        <v>0</v>
      </c>
      <c r="AW96" s="76"/>
      <c r="AX96" s="77">
        <f t="shared" si="61"/>
        <v>0</v>
      </c>
      <c r="AY96" s="76"/>
      <c r="AZ96" s="77">
        <f t="shared" si="62"/>
        <v>0</v>
      </c>
      <c r="BA96" s="76"/>
      <c r="BB96" s="77">
        <f t="shared" si="27"/>
        <v>0</v>
      </c>
      <c r="BC96" s="5">
        <f t="shared" si="25"/>
        <v>0</v>
      </c>
      <c r="BD96" s="11">
        <f t="shared" si="26"/>
        <v>0</v>
      </c>
      <c r="BE96" s="12">
        <f t="shared" si="28"/>
        <v>2</v>
      </c>
      <c r="BF96" s="5">
        <f t="shared" si="29"/>
        <v>0</v>
      </c>
      <c r="BG96" s="276" t="str">
        <f t="shared" si="30"/>
        <v/>
      </c>
      <c r="BH96" s="276" t="str">
        <f t="shared" si="31"/>
        <v/>
      </c>
      <c r="BI96" s="190"/>
      <c r="BJ96" s="103">
        <f t="shared" si="32"/>
        <v>0</v>
      </c>
      <c r="BK96" s="68">
        <f t="shared" si="33"/>
        <v>0</v>
      </c>
      <c r="BL96" s="94">
        <f t="shared" si="34"/>
        <v>0</v>
      </c>
      <c r="BM96" s="68">
        <f t="shared" si="35"/>
        <v>0</v>
      </c>
      <c r="BN96" s="94">
        <f t="shared" si="36"/>
        <v>0</v>
      </c>
      <c r="BO96" s="104">
        <f t="shared" si="37"/>
        <v>0</v>
      </c>
      <c r="BP96" s="62"/>
      <c r="BQ96" s="62"/>
      <c r="BR96" s="62"/>
      <c r="BS96" s="62"/>
      <c r="BT96" s="17"/>
    </row>
    <row r="97" spans="1:72" ht="12.75" customHeight="1" x14ac:dyDescent="0.2">
      <c r="A97" s="5">
        <f t="shared" si="38"/>
        <v>44</v>
      </c>
      <c r="B97" s="332" t="s">
        <v>196</v>
      </c>
      <c r="C97" s="333" t="s">
        <v>196</v>
      </c>
      <c r="D97" s="18"/>
      <c r="E97" s="76"/>
      <c r="F97" s="77">
        <f t="shared" si="39"/>
        <v>0</v>
      </c>
      <c r="G97" s="76"/>
      <c r="H97" s="77">
        <f t="shared" si="40"/>
        <v>0</v>
      </c>
      <c r="I97" s="76"/>
      <c r="J97" s="77">
        <f t="shared" si="41"/>
        <v>0</v>
      </c>
      <c r="K97" s="76"/>
      <c r="L97" s="77">
        <f t="shared" si="42"/>
        <v>0</v>
      </c>
      <c r="M97" s="76"/>
      <c r="N97" s="77">
        <f t="shared" si="43"/>
        <v>0</v>
      </c>
      <c r="O97" s="76"/>
      <c r="P97" s="77">
        <f t="shared" si="44"/>
        <v>0</v>
      </c>
      <c r="Q97" s="76"/>
      <c r="R97" s="77">
        <f t="shared" si="45"/>
        <v>0</v>
      </c>
      <c r="S97" s="76"/>
      <c r="T97" s="77">
        <f t="shared" si="46"/>
        <v>0</v>
      </c>
      <c r="U97" s="76"/>
      <c r="V97" s="77">
        <f t="shared" si="47"/>
        <v>0</v>
      </c>
      <c r="W97" s="76"/>
      <c r="X97" s="77">
        <f t="shared" si="48"/>
        <v>0</v>
      </c>
      <c r="Y97" s="76"/>
      <c r="Z97" s="77">
        <f t="shared" si="49"/>
        <v>0</v>
      </c>
      <c r="AA97" s="76"/>
      <c r="AB97" s="77">
        <f t="shared" si="50"/>
        <v>0</v>
      </c>
      <c r="AC97" s="93"/>
      <c r="AD97" s="77">
        <f t="shared" si="51"/>
        <v>0</v>
      </c>
      <c r="AE97" s="76"/>
      <c r="AF97" s="77">
        <f t="shared" si="52"/>
        <v>0</v>
      </c>
      <c r="AG97" s="76"/>
      <c r="AH97" s="77">
        <f t="shared" si="53"/>
        <v>0</v>
      </c>
      <c r="AI97" s="76"/>
      <c r="AJ97" s="77">
        <f t="shared" si="54"/>
        <v>0</v>
      </c>
      <c r="AK97" s="76"/>
      <c r="AL97" s="77">
        <f t="shared" si="55"/>
        <v>0</v>
      </c>
      <c r="AM97" s="76"/>
      <c r="AN97" s="77">
        <f t="shared" si="56"/>
        <v>0</v>
      </c>
      <c r="AO97" s="76"/>
      <c r="AP97" s="77">
        <f t="shared" si="57"/>
        <v>0</v>
      </c>
      <c r="AQ97" s="76"/>
      <c r="AR97" s="77">
        <f t="shared" si="58"/>
        <v>0</v>
      </c>
      <c r="AS97" s="76"/>
      <c r="AT97" s="77">
        <f t="shared" si="59"/>
        <v>0</v>
      </c>
      <c r="AU97" s="76"/>
      <c r="AV97" s="77">
        <f t="shared" si="60"/>
        <v>0</v>
      </c>
      <c r="AW97" s="76"/>
      <c r="AX97" s="77">
        <f t="shared" si="61"/>
        <v>0</v>
      </c>
      <c r="AY97" s="76"/>
      <c r="AZ97" s="77">
        <f t="shared" si="62"/>
        <v>0</v>
      </c>
      <c r="BA97" s="76"/>
      <c r="BB97" s="77">
        <f t="shared" si="27"/>
        <v>0</v>
      </c>
      <c r="BC97" s="5">
        <f t="shared" si="25"/>
        <v>0</v>
      </c>
      <c r="BD97" s="11">
        <f t="shared" si="26"/>
        <v>0</v>
      </c>
      <c r="BE97" s="12">
        <f t="shared" si="28"/>
        <v>2</v>
      </c>
      <c r="BF97" s="5">
        <f t="shared" si="29"/>
        <v>0</v>
      </c>
      <c r="BG97" s="276" t="str">
        <f t="shared" si="30"/>
        <v/>
      </c>
      <c r="BH97" s="276" t="str">
        <f t="shared" si="31"/>
        <v/>
      </c>
      <c r="BI97" s="190"/>
      <c r="BJ97" s="103">
        <f t="shared" si="32"/>
        <v>0</v>
      </c>
      <c r="BK97" s="68">
        <f t="shared" si="33"/>
        <v>0</v>
      </c>
      <c r="BL97" s="94">
        <f t="shared" si="34"/>
        <v>0</v>
      </c>
      <c r="BM97" s="68">
        <f t="shared" si="35"/>
        <v>0</v>
      </c>
      <c r="BN97" s="94">
        <f t="shared" si="36"/>
        <v>0</v>
      </c>
      <c r="BO97" s="104">
        <f t="shared" si="37"/>
        <v>0</v>
      </c>
      <c r="BP97" s="62"/>
      <c r="BQ97" s="62"/>
      <c r="BR97" s="62"/>
      <c r="BS97" s="62"/>
      <c r="BT97" s="17"/>
    </row>
    <row r="98" spans="1:72" ht="12.75" customHeight="1" x14ac:dyDescent="0.2">
      <c r="A98" s="5">
        <f t="shared" si="38"/>
        <v>45</v>
      </c>
      <c r="B98" s="332" t="s">
        <v>197</v>
      </c>
      <c r="C98" s="333" t="s">
        <v>197</v>
      </c>
      <c r="D98" s="18"/>
      <c r="E98" s="76"/>
      <c r="F98" s="77">
        <f t="shared" si="39"/>
        <v>0</v>
      </c>
      <c r="G98" s="76"/>
      <c r="H98" s="77">
        <f t="shared" si="40"/>
        <v>0</v>
      </c>
      <c r="I98" s="76"/>
      <c r="J98" s="77">
        <f t="shared" si="41"/>
        <v>0</v>
      </c>
      <c r="K98" s="76"/>
      <c r="L98" s="77">
        <f t="shared" si="42"/>
        <v>0</v>
      </c>
      <c r="M98" s="76"/>
      <c r="N98" s="77">
        <f t="shared" si="43"/>
        <v>0</v>
      </c>
      <c r="O98" s="76"/>
      <c r="P98" s="77">
        <f t="shared" si="44"/>
        <v>0</v>
      </c>
      <c r="Q98" s="76"/>
      <c r="R98" s="77">
        <f t="shared" si="45"/>
        <v>0</v>
      </c>
      <c r="S98" s="76"/>
      <c r="T98" s="77">
        <f t="shared" si="46"/>
        <v>0</v>
      </c>
      <c r="U98" s="76"/>
      <c r="V98" s="77">
        <f t="shared" si="47"/>
        <v>0</v>
      </c>
      <c r="W98" s="76"/>
      <c r="X98" s="77">
        <f t="shared" si="48"/>
        <v>0</v>
      </c>
      <c r="Y98" s="76"/>
      <c r="Z98" s="77">
        <f t="shared" si="49"/>
        <v>0</v>
      </c>
      <c r="AA98" s="76"/>
      <c r="AB98" s="77">
        <f t="shared" si="50"/>
        <v>0</v>
      </c>
      <c r="AC98" s="93"/>
      <c r="AD98" s="77">
        <f t="shared" si="51"/>
        <v>0</v>
      </c>
      <c r="AE98" s="76"/>
      <c r="AF98" s="77">
        <f t="shared" si="52"/>
        <v>0</v>
      </c>
      <c r="AG98" s="76"/>
      <c r="AH98" s="77">
        <f t="shared" si="53"/>
        <v>0</v>
      </c>
      <c r="AI98" s="76"/>
      <c r="AJ98" s="77">
        <f t="shared" si="54"/>
        <v>0</v>
      </c>
      <c r="AK98" s="76"/>
      <c r="AL98" s="77">
        <f t="shared" si="55"/>
        <v>0</v>
      </c>
      <c r="AM98" s="76"/>
      <c r="AN98" s="77">
        <f t="shared" si="56"/>
        <v>0</v>
      </c>
      <c r="AO98" s="76"/>
      <c r="AP98" s="77">
        <f t="shared" si="57"/>
        <v>0</v>
      </c>
      <c r="AQ98" s="76"/>
      <c r="AR98" s="77">
        <f t="shared" si="58"/>
        <v>0</v>
      </c>
      <c r="AS98" s="76"/>
      <c r="AT98" s="77">
        <f t="shared" si="59"/>
        <v>0</v>
      </c>
      <c r="AU98" s="76"/>
      <c r="AV98" s="77">
        <f t="shared" si="60"/>
        <v>0</v>
      </c>
      <c r="AW98" s="76"/>
      <c r="AX98" s="77">
        <f t="shared" si="61"/>
        <v>0</v>
      </c>
      <c r="AY98" s="76"/>
      <c r="AZ98" s="77">
        <f t="shared" si="62"/>
        <v>0</v>
      </c>
      <c r="BA98" s="76"/>
      <c r="BB98" s="77">
        <f t="shared" si="27"/>
        <v>0</v>
      </c>
      <c r="BC98" s="5">
        <f t="shared" si="25"/>
        <v>0</v>
      </c>
      <c r="BD98" s="11">
        <f t="shared" si="26"/>
        <v>0</v>
      </c>
      <c r="BE98" s="12">
        <f t="shared" si="28"/>
        <v>2</v>
      </c>
      <c r="BF98" s="5">
        <f t="shared" si="29"/>
        <v>0</v>
      </c>
      <c r="BG98" s="276" t="str">
        <f t="shared" si="30"/>
        <v/>
      </c>
      <c r="BH98" s="276" t="str">
        <f t="shared" si="31"/>
        <v/>
      </c>
      <c r="BI98" s="190"/>
      <c r="BJ98" s="103">
        <f t="shared" si="32"/>
        <v>0</v>
      </c>
      <c r="BK98" s="68">
        <f t="shared" si="33"/>
        <v>0</v>
      </c>
      <c r="BL98" s="94">
        <f t="shared" si="34"/>
        <v>0</v>
      </c>
      <c r="BM98" s="68">
        <f t="shared" si="35"/>
        <v>0</v>
      </c>
      <c r="BN98" s="94">
        <f t="shared" si="36"/>
        <v>0</v>
      </c>
      <c r="BO98" s="104">
        <f t="shared" si="37"/>
        <v>0</v>
      </c>
      <c r="BP98" s="62"/>
      <c r="BQ98" s="62"/>
      <c r="BR98" s="62"/>
      <c r="BS98" s="62"/>
      <c r="BT98" s="17"/>
    </row>
    <row r="99" spans="1:72" ht="12.75" customHeight="1" x14ac:dyDescent="0.2">
      <c r="A99" s="5">
        <f t="shared" si="38"/>
        <v>46</v>
      </c>
      <c r="B99" s="332"/>
      <c r="C99" s="333"/>
      <c r="D99" s="18"/>
      <c r="E99" s="76"/>
      <c r="F99" s="77">
        <f t="shared" si="39"/>
        <v>0</v>
      </c>
      <c r="G99" s="76"/>
      <c r="H99" s="77">
        <f t="shared" si="40"/>
        <v>0</v>
      </c>
      <c r="I99" s="76"/>
      <c r="J99" s="77">
        <f t="shared" si="41"/>
        <v>0</v>
      </c>
      <c r="K99" s="76"/>
      <c r="L99" s="77">
        <f t="shared" si="42"/>
        <v>0</v>
      </c>
      <c r="M99" s="76"/>
      <c r="N99" s="77">
        <f t="shared" si="43"/>
        <v>0</v>
      </c>
      <c r="O99" s="76"/>
      <c r="P99" s="77">
        <f t="shared" si="44"/>
        <v>0</v>
      </c>
      <c r="Q99" s="76"/>
      <c r="R99" s="77">
        <f t="shared" si="45"/>
        <v>0</v>
      </c>
      <c r="S99" s="76"/>
      <c r="T99" s="77">
        <f t="shared" si="46"/>
        <v>0</v>
      </c>
      <c r="U99" s="76"/>
      <c r="V99" s="77">
        <f t="shared" si="47"/>
        <v>0</v>
      </c>
      <c r="W99" s="76"/>
      <c r="X99" s="77">
        <f t="shared" si="48"/>
        <v>0</v>
      </c>
      <c r="Y99" s="76"/>
      <c r="Z99" s="77">
        <f t="shared" si="49"/>
        <v>0</v>
      </c>
      <c r="AA99" s="76"/>
      <c r="AB99" s="77">
        <f t="shared" si="50"/>
        <v>0</v>
      </c>
      <c r="AC99" s="93"/>
      <c r="AD99" s="77">
        <f t="shared" si="51"/>
        <v>0</v>
      </c>
      <c r="AE99" s="76"/>
      <c r="AF99" s="77">
        <f t="shared" si="52"/>
        <v>0</v>
      </c>
      <c r="AG99" s="76"/>
      <c r="AH99" s="77">
        <f t="shared" si="53"/>
        <v>0</v>
      </c>
      <c r="AI99" s="76"/>
      <c r="AJ99" s="77">
        <f t="shared" si="54"/>
        <v>0</v>
      </c>
      <c r="AK99" s="76"/>
      <c r="AL99" s="77">
        <f t="shared" si="55"/>
        <v>0</v>
      </c>
      <c r="AM99" s="76"/>
      <c r="AN99" s="77">
        <f t="shared" si="56"/>
        <v>0</v>
      </c>
      <c r="AO99" s="76"/>
      <c r="AP99" s="77">
        <f t="shared" si="57"/>
        <v>0</v>
      </c>
      <c r="AQ99" s="76"/>
      <c r="AR99" s="77">
        <f t="shared" si="58"/>
        <v>0</v>
      </c>
      <c r="AS99" s="76"/>
      <c r="AT99" s="77">
        <f t="shared" si="59"/>
        <v>0</v>
      </c>
      <c r="AU99" s="76"/>
      <c r="AV99" s="77">
        <f t="shared" si="60"/>
        <v>0</v>
      </c>
      <c r="AW99" s="76"/>
      <c r="AX99" s="77">
        <f t="shared" si="61"/>
        <v>0</v>
      </c>
      <c r="AY99" s="76"/>
      <c r="AZ99" s="77">
        <f t="shared" si="62"/>
        <v>0</v>
      </c>
      <c r="BA99" s="76"/>
      <c r="BB99" s="77">
        <f t="shared" si="27"/>
        <v>0</v>
      </c>
      <c r="BC99" s="5">
        <f t="shared" si="25"/>
        <v>0</v>
      </c>
      <c r="BD99" s="11">
        <f t="shared" si="26"/>
        <v>0</v>
      </c>
      <c r="BE99" s="12">
        <f t="shared" si="28"/>
        <v>2</v>
      </c>
      <c r="BF99" s="5">
        <f t="shared" si="29"/>
        <v>0</v>
      </c>
      <c r="BG99" s="276" t="str">
        <f t="shared" si="30"/>
        <v/>
      </c>
      <c r="BH99" s="276" t="str">
        <f t="shared" si="31"/>
        <v/>
      </c>
      <c r="BI99" s="190"/>
      <c r="BJ99" s="103">
        <f t="shared" si="32"/>
        <v>0</v>
      </c>
      <c r="BK99" s="68">
        <f t="shared" si="33"/>
        <v>0</v>
      </c>
      <c r="BL99" s="94">
        <f t="shared" si="34"/>
        <v>0</v>
      </c>
      <c r="BM99" s="68">
        <f t="shared" si="35"/>
        <v>0</v>
      </c>
      <c r="BN99" s="94">
        <f t="shared" si="36"/>
        <v>0</v>
      </c>
      <c r="BO99" s="104">
        <f t="shared" si="37"/>
        <v>0</v>
      </c>
      <c r="BP99" s="62"/>
      <c r="BQ99" s="62"/>
      <c r="BR99" s="62"/>
      <c r="BS99" s="62"/>
      <c r="BT99" s="17"/>
    </row>
    <row r="100" spans="1:72" ht="12.75" customHeight="1" thickBot="1" x14ac:dyDescent="0.25">
      <c r="A100" s="5">
        <v>47</v>
      </c>
      <c r="B100" s="332"/>
      <c r="C100" s="333"/>
      <c r="D100" s="18"/>
      <c r="E100" s="76"/>
      <c r="F100" s="77">
        <f t="shared" si="39"/>
        <v>0</v>
      </c>
      <c r="G100" s="76"/>
      <c r="H100" s="77">
        <f t="shared" si="40"/>
        <v>0</v>
      </c>
      <c r="I100" s="76"/>
      <c r="J100" s="77">
        <f t="shared" si="41"/>
        <v>0</v>
      </c>
      <c r="K100" s="76"/>
      <c r="L100" s="77">
        <f t="shared" si="42"/>
        <v>0</v>
      </c>
      <c r="M100" s="76"/>
      <c r="N100" s="77">
        <f t="shared" si="43"/>
        <v>0</v>
      </c>
      <c r="O100" s="76"/>
      <c r="P100" s="77">
        <f t="shared" si="44"/>
        <v>0</v>
      </c>
      <c r="Q100" s="76"/>
      <c r="R100" s="77">
        <f t="shared" si="45"/>
        <v>0</v>
      </c>
      <c r="S100" s="76"/>
      <c r="T100" s="77">
        <f t="shared" si="46"/>
        <v>0</v>
      </c>
      <c r="U100" s="76"/>
      <c r="V100" s="77">
        <f t="shared" si="47"/>
        <v>0</v>
      </c>
      <c r="W100" s="76"/>
      <c r="X100" s="77">
        <f t="shared" si="48"/>
        <v>0</v>
      </c>
      <c r="Y100" s="76"/>
      <c r="Z100" s="77">
        <f t="shared" si="49"/>
        <v>0</v>
      </c>
      <c r="AA100" s="76"/>
      <c r="AB100" s="77">
        <f t="shared" si="50"/>
        <v>0</v>
      </c>
      <c r="AC100" s="93"/>
      <c r="AD100" s="77">
        <f t="shared" si="51"/>
        <v>0</v>
      </c>
      <c r="AE100" s="76"/>
      <c r="AF100" s="77">
        <f t="shared" si="52"/>
        <v>0</v>
      </c>
      <c r="AG100" s="76"/>
      <c r="AH100" s="77">
        <f t="shared" si="53"/>
        <v>0</v>
      </c>
      <c r="AI100" s="76"/>
      <c r="AJ100" s="77">
        <f t="shared" si="54"/>
        <v>0</v>
      </c>
      <c r="AK100" s="76"/>
      <c r="AL100" s="77">
        <f t="shared" si="55"/>
        <v>0</v>
      </c>
      <c r="AM100" s="76"/>
      <c r="AN100" s="77">
        <f t="shared" si="56"/>
        <v>0</v>
      </c>
      <c r="AO100" s="76"/>
      <c r="AP100" s="77">
        <f t="shared" si="57"/>
        <v>0</v>
      </c>
      <c r="AQ100" s="76"/>
      <c r="AR100" s="77">
        <f t="shared" si="58"/>
        <v>0</v>
      </c>
      <c r="AS100" s="76"/>
      <c r="AT100" s="77">
        <f t="shared" si="59"/>
        <v>0</v>
      </c>
      <c r="AU100" s="76"/>
      <c r="AV100" s="77">
        <f t="shared" si="60"/>
        <v>0</v>
      </c>
      <c r="AW100" s="76"/>
      <c r="AX100" s="77">
        <f t="shared" si="61"/>
        <v>0</v>
      </c>
      <c r="AY100" s="76"/>
      <c r="AZ100" s="77">
        <f t="shared" si="62"/>
        <v>0</v>
      </c>
      <c r="BA100" s="76"/>
      <c r="BB100" s="77">
        <f t="shared" si="27"/>
        <v>0</v>
      </c>
      <c r="BC100" s="5">
        <f t="shared" si="25"/>
        <v>0</v>
      </c>
      <c r="BD100" s="11">
        <f t="shared" si="26"/>
        <v>0</v>
      </c>
      <c r="BE100" s="12">
        <f t="shared" si="28"/>
        <v>2</v>
      </c>
      <c r="BF100" s="5">
        <f t="shared" si="29"/>
        <v>0</v>
      </c>
      <c r="BG100" s="276" t="str">
        <f>IF((D100="P"),IFERROR(ROUND(BE100-$BE$103,1),""),"")</f>
        <v/>
      </c>
      <c r="BH100" s="276" t="str">
        <f t="shared" si="31"/>
        <v/>
      </c>
      <c r="BI100" s="190"/>
      <c r="BJ100" s="105">
        <f t="shared" si="32"/>
        <v>0</v>
      </c>
      <c r="BK100" s="106">
        <f t="shared" si="33"/>
        <v>0</v>
      </c>
      <c r="BL100" s="107">
        <f t="shared" si="34"/>
        <v>0</v>
      </c>
      <c r="BM100" s="106">
        <f t="shared" si="35"/>
        <v>0</v>
      </c>
      <c r="BN100" s="107">
        <f t="shared" si="36"/>
        <v>0</v>
      </c>
      <c r="BO100" s="108">
        <f t="shared" si="37"/>
        <v>0</v>
      </c>
      <c r="BP100" s="62"/>
      <c r="BQ100" s="62"/>
      <c r="BR100" s="62"/>
      <c r="BS100" s="62"/>
      <c r="BT100" s="17"/>
    </row>
    <row r="101" spans="1:72" ht="12.75" customHeight="1" x14ac:dyDescent="0.2">
      <c r="A101" s="9"/>
      <c r="B101" s="382"/>
      <c r="C101" s="382"/>
      <c r="D101" s="22"/>
      <c r="E101" s="109">
        <v>1</v>
      </c>
      <c r="F101" s="110"/>
      <c r="G101" s="109">
        <v>2</v>
      </c>
      <c r="H101" s="109"/>
      <c r="I101" s="109">
        <v>3</v>
      </c>
      <c r="J101" s="109"/>
      <c r="K101" s="109">
        <v>4</v>
      </c>
      <c r="L101" s="109"/>
      <c r="M101" s="109">
        <v>5</v>
      </c>
      <c r="N101" s="109"/>
      <c r="O101" s="109">
        <v>6</v>
      </c>
      <c r="P101" s="109"/>
      <c r="Q101" s="109">
        <v>7</v>
      </c>
      <c r="R101" s="109"/>
      <c r="S101" s="109">
        <v>8</v>
      </c>
      <c r="T101" s="109"/>
      <c r="U101" s="109">
        <v>9</v>
      </c>
      <c r="V101" s="109"/>
      <c r="W101" s="109">
        <v>10</v>
      </c>
      <c r="X101" s="109"/>
      <c r="Y101" s="109">
        <v>11</v>
      </c>
      <c r="Z101" s="109"/>
      <c r="AA101" s="109">
        <v>12</v>
      </c>
      <c r="AB101" s="109"/>
      <c r="AC101" s="109">
        <v>13</v>
      </c>
      <c r="AD101" s="109"/>
      <c r="AE101" s="109">
        <v>14</v>
      </c>
      <c r="AF101" s="109"/>
      <c r="AG101" s="109">
        <v>15</v>
      </c>
      <c r="AH101" s="109"/>
      <c r="AI101" s="109">
        <v>16</v>
      </c>
      <c r="AJ101" s="109"/>
      <c r="AK101" s="109">
        <v>17</v>
      </c>
      <c r="AL101" s="109"/>
      <c r="AM101" s="109">
        <v>18</v>
      </c>
      <c r="AN101" s="109"/>
      <c r="AO101" s="109">
        <v>19</v>
      </c>
      <c r="AP101" s="109"/>
      <c r="AQ101" s="109">
        <v>20</v>
      </c>
      <c r="AR101" s="109"/>
      <c r="AS101" s="109">
        <v>21</v>
      </c>
      <c r="AT101" s="109"/>
      <c r="AU101" s="109">
        <v>22</v>
      </c>
      <c r="AV101" s="109"/>
      <c r="AW101" s="109">
        <v>23</v>
      </c>
      <c r="AX101" s="109"/>
      <c r="AY101" s="109">
        <v>24</v>
      </c>
      <c r="AZ101" s="109"/>
      <c r="BA101" s="109">
        <v>25</v>
      </c>
      <c r="BB101" s="109"/>
      <c r="BC101" s="9"/>
      <c r="BD101" s="10"/>
      <c r="BE101" s="10"/>
      <c r="BF101" s="9"/>
      <c r="BG101" s="158"/>
      <c r="BH101" s="158"/>
      <c r="BI101" s="159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</row>
    <row r="102" spans="1:72" ht="12.75" customHeight="1" x14ac:dyDescent="0.2">
      <c r="A102" s="3"/>
      <c r="B102" s="383" t="s">
        <v>3</v>
      </c>
      <c r="C102" s="384"/>
      <c r="D102" s="385"/>
      <c r="E102" s="96">
        <f>SUMIF($D$54:$D$100,"=P",F54:F100)</f>
        <v>0</v>
      </c>
      <c r="F102" s="96"/>
      <c r="G102" s="96">
        <f>SUMIF($D$54:$D$100,"=P",H54:H100)</f>
        <v>0</v>
      </c>
      <c r="H102" s="96"/>
      <c r="I102" s="95">
        <f>SUMIF($D$54:$D$100,"=P",J54:J100)</f>
        <v>0</v>
      </c>
      <c r="J102" s="95"/>
      <c r="K102" s="96">
        <f>SUMIF($D$54:$D$100,"=P",L54:L100)</f>
        <v>0</v>
      </c>
      <c r="L102" s="96"/>
      <c r="M102" s="97">
        <f>SUMIF($D$54:$D$100,"=P",N54:N100)</f>
        <v>0</v>
      </c>
      <c r="N102" s="97"/>
      <c r="O102" s="97">
        <f>SUMIF($D$54:$D$100,"=P",P54:P100)</f>
        <v>0</v>
      </c>
      <c r="P102" s="97"/>
      <c r="Q102" s="97">
        <f>SUMIF($D$54:$D$100,"=P",R54:R100)</f>
        <v>0</v>
      </c>
      <c r="R102" s="97"/>
      <c r="S102" s="96">
        <f>SUMIF($D$54:$D$100,"=P",T54:T100)</f>
        <v>0</v>
      </c>
      <c r="T102" s="96"/>
      <c r="U102" s="96">
        <f>SUMIF($D$54:$D$100,"=P",V54:V100)</f>
        <v>0</v>
      </c>
      <c r="V102" s="96"/>
      <c r="W102" s="95">
        <f>SUMIF($D$54:$D$100,"=P",X54:X100)</f>
        <v>0</v>
      </c>
      <c r="X102" s="95"/>
      <c r="Y102" s="97">
        <f>SUMIF($D$54:$D$100,"=P",Z54:Z100)</f>
        <v>0</v>
      </c>
      <c r="Z102" s="97"/>
      <c r="AA102" s="96">
        <f>SUMIF($D$54:$D$100,"=P",AB54:AB100)</f>
        <v>0</v>
      </c>
      <c r="AB102" s="96"/>
      <c r="AC102" s="95">
        <f>SUMIF($D$54:$D$100,"=P",AD54:AD100)</f>
        <v>0</v>
      </c>
      <c r="AD102" s="95"/>
      <c r="AE102" s="95">
        <f>SUMIF($D$54:$D$100,"=P",AF54:AF100)</f>
        <v>0</v>
      </c>
      <c r="AF102" s="95"/>
      <c r="AG102" s="96">
        <f>SUMIF($D$54:$D$100,"=P",AH54:AH100)</f>
        <v>0</v>
      </c>
      <c r="AH102" s="96"/>
      <c r="AI102" s="96">
        <f>SUMIF($D$54:$D$100,"=P",AJ54:AJ100)</f>
        <v>0</v>
      </c>
      <c r="AJ102" s="96"/>
      <c r="AK102" s="96">
        <f>SUMIF($D$54:$D$100,"=P",AL54:AL100)</f>
        <v>0</v>
      </c>
      <c r="AL102" s="96"/>
      <c r="AM102" s="96">
        <f>SUMIF($D$54:$D$100,"=P",AN54:AN100)</f>
        <v>0</v>
      </c>
      <c r="AN102" s="96"/>
      <c r="AO102" s="96">
        <f>SUMIF($D$54:$D$100,"=P",AP54:AP100)</f>
        <v>0</v>
      </c>
      <c r="AP102" s="96"/>
      <c r="AQ102" s="97">
        <f>SUMIF($D$54:$D$100,"=P",AR54:AR100)</f>
        <v>0</v>
      </c>
      <c r="AR102" s="97"/>
      <c r="AS102" s="97">
        <f>SUMIF($D$54:$D$100,"=P",AT54:AT100)</f>
        <v>0</v>
      </c>
      <c r="AT102" s="97"/>
      <c r="AU102" s="97">
        <f>SUMIF($D$54:$D$100,"=P",AV54:AV100)</f>
        <v>0</v>
      </c>
      <c r="AV102" s="97"/>
      <c r="AW102" s="97">
        <f>SUMIF($D$54:$D$100,"=P",AX54:AX100)</f>
        <v>0</v>
      </c>
      <c r="AX102" s="97"/>
      <c r="AY102" s="97">
        <f>SUMIF($D$54:$D$100,"=P",AZ54:AZ100)</f>
        <v>0</v>
      </c>
      <c r="AZ102" s="97"/>
      <c r="BA102" s="97">
        <f>SUMIF($D$54:$D$100,"=P",BB54:BB100)</f>
        <v>0</v>
      </c>
      <c r="BB102" s="97"/>
      <c r="BC102" s="6"/>
      <c r="BD102" s="13" t="s">
        <v>29</v>
      </c>
      <c r="BE102" s="13" t="s">
        <v>28</v>
      </c>
      <c r="BF102" s="8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</row>
    <row r="103" spans="1:72" ht="12.75" customHeight="1" x14ac:dyDescent="0.2">
      <c r="A103" s="3"/>
      <c r="B103" s="343" t="s">
        <v>33</v>
      </c>
      <c r="C103" s="343"/>
      <c r="D103" s="343"/>
      <c r="E103" s="11" t="e">
        <f>(E102*100)/(B18*$E$11)</f>
        <v>#DIV/0!</v>
      </c>
      <c r="F103" s="47"/>
      <c r="G103" s="11" t="e">
        <f>(G102*100)/(B19*E11)</f>
        <v>#DIV/0!</v>
      </c>
      <c r="H103" s="11"/>
      <c r="I103" s="11" t="e">
        <f>(I102*100)/(B20*E11)</f>
        <v>#DIV/0!</v>
      </c>
      <c r="J103" s="11"/>
      <c r="K103" s="11" t="e">
        <f>(K102*100)/(B21*E11)</f>
        <v>#DIV/0!</v>
      </c>
      <c r="L103" s="11"/>
      <c r="M103" s="11" t="e">
        <f>(M102*100)/(B22*E11)</f>
        <v>#DIV/0!</v>
      </c>
      <c r="N103" s="11"/>
      <c r="O103" s="11" t="e">
        <f>(O102*100)/(B23*E11)</f>
        <v>#DIV/0!</v>
      </c>
      <c r="P103" s="11"/>
      <c r="Q103" s="11" t="e">
        <f>(Q102*100)/(B24*E11)</f>
        <v>#DIV/0!</v>
      </c>
      <c r="R103" s="11"/>
      <c r="S103" s="11" t="e">
        <f>(S102*100)/(B25*E11)</f>
        <v>#DIV/0!</v>
      </c>
      <c r="T103" s="11"/>
      <c r="U103" s="11" t="e">
        <f>(U102*100)/(B26*E11)</f>
        <v>#DIV/0!</v>
      </c>
      <c r="V103" s="11"/>
      <c r="W103" s="11" t="e">
        <f>(W102*100)/(B27*E11)</f>
        <v>#DIV/0!</v>
      </c>
      <c r="X103" s="11"/>
      <c r="Y103" s="11" t="e">
        <f>(Y102*100)/(B28*E11)</f>
        <v>#DIV/0!</v>
      </c>
      <c r="Z103" s="11"/>
      <c r="AA103" s="11" t="e">
        <f>(AA102*100)/(B29*E11)</f>
        <v>#DIV/0!</v>
      </c>
      <c r="AB103" s="11"/>
      <c r="AC103" s="11" t="e">
        <f>(AC102*100)/(B30*E11)</f>
        <v>#DIV/0!</v>
      </c>
      <c r="AD103" s="11"/>
      <c r="AE103" s="11" t="e">
        <f>(AE102*100)/(B31*E11)</f>
        <v>#DIV/0!</v>
      </c>
      <c r="AF103" s="11"/>
      <c r="AG103" s="11" t="e">
        <f>(AG102*100)/(B32*E11)</f>
        <v>#DIV/0!</v>
      </c>
      <c r="AH103" s="12"/>
      <c r="AI103" s="11" t="e">
        <f>(AI102*100)/(B33*E11)</f>
        <v>#DIV/0!</v>
      </c>
      <c r="AJ103" s="12"/>
      <c r="AK103" s="11" t="e">
        <f>(AK102*100)/(B34*E11)</f>
        <v>#DIV/0!</v>
      </c>
      <c r="AL103" s="12"/>
      <c r="AM103" s="11" t="e">
        <f>(AM102*100)/(B35*E11)</f>
        <v>#DIV/0!</v>
      </c>
      <c r="AN103" s="12"/>
      <c r="AO103" s="11" t="e">
        <f>(AO102*100)/(B36*E11)</f>
        <v>#DIV/0!</v>
      </c>
      <c r="AP103" s="12"/>
      <c r="AQ103" s="11" t="e">
        <f>(AQ102*100)/(B37*E11)</f>
        <v>#DIV/0!</v>
      </c>
      <c r="AR103" s="11"/>
      <c r="AS103" s="11" t="e">
        <f>(AS102*100)/(B38*E11)</f>
        <v>#DIV/0!</v>
      </c>
      <c r="AT103" s="11"/>
      <c r="AU103" s="11" t="e">
        <f>(AU102*100)/(B39*E11)</f>
        <v>#DIV/0!</v>
      </c>
      <c r="AV103" s="11"/>
      <c r="AW103" s="11" t="e">
        <f>(AW102*100)/(B40*E11)</f>
        <v>#DIV/0!</v>
      </c>
      <c r="AX103" s="11"/>
      <c r="AY103" s="11" t="e">
        <f>(AY102*100)/(B41*$E$11)</f>
        <v>#DIV/0!</v>
      </c>
      <c r="AZ103" s="11"/>
      <c r="BA103" s="11" t="e">
        <f>(BA102*100)/(B42*$E$11)</f>
        <v>#DIV/0!</v>
      </c>
      <c r="BB103" s="11"/>
      <c r="BC103" s="6"/>
      <c r="BD103" s="14" t="e">
        <f>SUM(BD54:BD100)/COUNTIF(BD54:BD100,"&gt;0")</f>
        <v>#DIV/0!</v>
      </c>
      <c r="BE103" s="15" t="e">
        <f>SUMIF($D$54:$D$100,"=P",$BE$54:$BE$100)/COUNTIF($D$54:$D$100,"=P")</f>
        <v>#DIV/0!</v>
      </c>
      <c r="BF103" s="8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</row>
    <row r="104" spans="1:72" s="41" customFormat="1" ht="12.75" customHeight="1" x14ac:dyDescent="0.2">
      <c r="B104" s="386"/>
      <c r="C104" s="387"/>
      <c r="D104" s="387"/>
      <c r="E104" s="42"/>
      <c r="F104" s="17"/>
      <c r="G104" s="17"/>
      <c r="H104" s="17"/>
      <c r="I104" s="17"/>
      <c r="J104" s="17"/>
      <c r="K104" s="17"/>
      <c r="L104" s="40"/>
      <c r="M104" s="341"/>
      <c r="N104" s="342"/>
      <c r="O104" s="342"/>
      <c r="P104" s="342"/>
      <c r="Q104" s="342"/>
      <c r="R104" s="40"/>
      <c r="S104" s="43"/>
      <c r="T104" s="40"/>
      <c r="U104" s="341"/>
      <c r="V104" s="342"/>
      <c r="W104" s="342"/>
      <c r="X104" s="342"/>
      <c r="Y104" s="342"/>
      <c r="Z104" s="40"/>
      <c r="AA104" s="43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D104" s="17"/>
      <c r="BE104" s="17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</row>
    <row r="105" spans="1:72" ht="12.75" customHeight="1" x14ac:dyDescent="0.25">
      <c r="B105" s="329" t="s">
        <v>36</v>
      </c>
      <c r="C105" s="330"/>
      <c r="D105" s="331"/>
      <c r="E105" s="50" t="e">
        <f>AVERAGE(E103)</f>
        <v>#DIV/0!</v>
      </c>
      <c r="F105" s="50"/>
      <c r="G105" s="50" t="e">
        <f>AVERAGE(G103)</f>
        <v>#DIV/0!</v>
      </c>
      <c r="H105" s="50"/>
      <c r="I105" s="50" t="e">
        <f>AVERAGE(I103)</f>
        <v>#DIV/0!</v>
      </c>
      <c r="J105" s="50"/>
      <c r="K105" s="50" t="e">
        <f>AVERAGE(K103)</f>
        <v>#DIV/0!</v>
      </c>
      <c r="L105" s="50"/>
      <c r="M105" s="50" t="e">
        <f>AVERAGE(M103)</f>
        <v>#DIV/0!</v>
      </c>
      <c r="N105" s="50"/>
      <c r="O105" s="50" t="e">
        <f>AVERAGE(O103)</f>
        <v>#DIV/0!</v>
      </c>
      <c r="P105" s="50"/>
      <c r="Q105" s="50" t="e">
        <f>AVERAGE(Q103)</f>
        <v>#DIV/0!</v>
      </c>
      <c r="R105" s="50"/>
      <c r="S105" s="50" t="e">
        <f>AVERAGE(S103)</f>
        <v>#DIV/0!</v>
      </c>
      <c r="T105" s="50"/>
      <c r="U105" s="50" t="e">
        <f>AVERAGE(U103)</f>
        <v>#DIV/0!</v>
      </c>
      <c r="V105" s="50"/>
      <c r="W105" s="50" t="e">
        <f>AVERAGE(W103)</f>
        <v>#DIV/0!</v>
      </c>
      <c r="X105" s="50"/>
      <c r="Y105" s="50" t="e">
        <f>AVERAGE(Y103)</f>
        <v>#DIV/0!</v>
      </c>
      <c r="Z105" s="50"/>
      <c r="AA105" s="50" t="e">
        <f>AVERAGE(AA103)</f>
        <v>#DIV/0!</v>
      </c>
      <c r="AB105" s="50"/>
      <c r="AC105" s="50" t="e">
        <f>AVERAGE(AC103)</f>
        <v>#DIV/0!</v>
      </c>
      <c r="AD105" s="50"/>
      <c r="AE105" s="50" t="e">
        <f>AVERAGE(AE103)</f>
        <v>#DIV/0!</v>
      </c>
      <c r="AF105" s="50"/>
      <c r="AG105" s="50" t="e">
        <f>AVERAGE(AG103)</f>
        <v>#DIV/0!</v>
      </c>
      <c r="AH105" s="50"/>
      <c r="AI105" s="50" t="e">
        <f>AVERAGE(AI103)</f>
        <v>#DIV/0!</v>
      </c>
      <c r="AJ105" s="50"/>
      <c r="AK105" s="50" t="e">
        <f>AVERAGE(AK103)</f>
        <v>#DIV/0!</v>
      </c>
      <c r="AL105" s="50"/>
      <c r="AM105" s="50" t="e">
        <f>AVERAGE(AM103)</f>
        <v>#DIV/0!</v>
      </c>
      <c r="AN105" s="50"/>
      <c r="AO105" s="50" t="e">
        <f>AVERAGE(AO103)</f>
        <v>#DIV/0!</v>
      </c>
      <c r="AP105" s="50"/>
      <c r="AQ105" s="50" t="e">
        <f>AVERAGE(AQ103)</f>
        <v>#DIV/0!</v>
      </c>
      <c r="AR105" s="50"/>
      <c r="AS105" s="50" t="e">
        <f>AVERAGE(AS103)</f>
        <v>#DIV/0!</v>
      </c>
      <c r="AT105" s="50"/>
      <c r="AU105" s="50" t="e">
        <f>AVERAGE(AU103)</f>
        <v>#DIV/0!</v>
      </c>
      <c r="AV105" s="50"/>
      <c r="AW105" s="50" t="e">
        <f>AVERAGE(AW103)</f>
        <v>#DIV/0!</v>
      </c>
      <c r="AX105" s="50"/>
      <c r="AY105" s="50" t="e">
        <f>AVERAGE(AY103)</f>
        <v>#DIV/0!</v>
      </c>
      <c r="AZ105" s="50"/>
      <c r="BA105" s="50" t="e">
        <f>AVERAGE(BA103)</f>
        <v>#DIV/0!</v>
      </c>
      <c r="BB105" s="50"/>
      <c r="BF105" s="80"/>
      <c r="BG105" s="80"/>
      <c r="BH105" s="80"/>
      <c r="BI105" s="80"/>
      <c r="BJ105" s="319"/>
      <c r="BK105" s="320"/>
      <c r="BL105" s="320"/>
      <c r="BM105" s="320"/>
      <c r="BN105" s="320"/>
      <c r="BO105" s="320"/>
    </row>
    <row r="106" spans="1:72" ht="12.75" customHeight="1" x14ac:dyDescent="0.25">
      <c r="B106" s="52"/>
      <c r="C106" s="52"/>
      <c r="D106" s="53"/>
      <c r="E106" s="378"/>
      <c r="F106" s="378"/>
      <c r="G106" s="378"/>
      <c r="H106" s="54"/>
      <c r="I106" s="53"/>
      <c r="J106" s="53"/>
      <c r="K106" s="53"/>
      <c r="L106" s="53"/>
      <c r="M106" s="53"/>
      <c r="N106" s="53"/>
      <c r="O106" s="56"/>
      <c r="P106" s="56"/>
      <c r="Q106" s="56"/>
      <c r="R106" s="56"/>
      <c r="S106" s="56"/>
      <c r="T106" s="56"/>
      <c r="U106" s="56"/>
      <c r="V106" s="49"/>
      <c r="W106" s="49"/>
      <c r="BF106" s="80"/>
      <c r="BG106" s="80"/>
      <c r="BH106" s="80"/>
      <c r="BI106" s="80"/>
      <c r="BJ106" s="321"/>
      <c r="BK106" s="321"/>
      <c r="BL106" s="321"/>
      <c r="BM106" s="321"/>
      <c r="BN106" s="321"/>
      <c r="BO106" s="321"/>
    </row>
    <row r="107" spans="1:72" ht="12.75" customHeight="1" x14ac:dyDescent="0.25">
      <c r="B107" s="329" t="s">
        <v>38</v>
      </c>
      <c r="C107" s="330"/>
      <c r="D107" s="331"/>
      <c r="E107" s="50" t="e">
        <f>AVERAGE(E103,G103,I103,K103,M103,O103,Q103,S103,U103,W103)</f>
        <v>#DIV/0!</v>
      </c>
      <c r="F107" s="51"/>
      <c r="G107" s="50" t="e">
        <f>AVERAGE(Y103,AA103,AC103,AE103,AG103,AI103,AK103,AM103,AO103)</f>
        <v>#DIV/0!</v>
      </c>
      <c r="H107" s="50"/>
      <c r="I107" s="50" t="e">
        <f>AVERAGE(AQ103,AS103,AU103,AW103,AY103,BA103)</f>
        <v>#DIV/0!</v>
      </c>
      <c r="J107" s="55"/>
      <c r="K107" s="55"/>
      <c r="L107" s="55"/>
      <c r="M107" s="55"/>
      <c r="N107" s="56"/>
      <c r="O107" s="55"/>
      <c r="P107" s="53"/>
      <c r="Q107" s="53"/>
      <c r="R107" s="53"/>
      <c r="S107" s="53"/>
      <c r="T107" s="53"/>
      <c r="U107" s="53"/>
      <c r="V107" s="49"/>
      <c r="W107" s="49"/>
      <c r="BF107" s="80"/>
      <c r="BG107" s="80"/>
      <c r="BH107" s="80"/>
      <c r="BI107" s="80"/>
      <c r="BJ107" s="321"/>
      <c r="BK107" s="321"/>
      <c r="BL107" s="321"/>
      <c r="BM107" s="321"/>
      <c r="BN107" s="321"/>
      <c r="BO107" s="321"/>
    </row>
    <row r="108" spans="1:72" ht="12.75" customHeight="1" x14ac:dyDescent="0.25">
      <c r="BF108" s="80"/>
      <c r="BG108" s="80"/>
      <c r="BH108" s="80"/>
      <c r="BI108" s="80"/>
      <c r="BJ108" s="321"/>
      <c r="BK108" s="321"/>
      <c r="BL108" s="321"/>
      <c r="BM108" s="321"/>
      <c r="BN108" s="321"/>
      <c r="BO108" s="321"/>
    </row>
    <row r="109" spans="1:72" ht="12.75" customHeight="1" x14ac:dyDescent="0.2">
      <c r="BF109" s="81"/>
      <c r="BG109" s="81"/>
      <c r="BH109" s="81"/>
      <c r="BI109" s="81"/>
      <c r="BJ109" s="82"/>
      <c r="BK109" s="82"/>
      <c r="BL109" s="82"/>
      <c r="BM109" s="82"/>
      <c r="BN109" s="82"/>
      <c r="BO109" s="82"/>
    </row>
    <row r="110" spans="1:72" ht="12.75" customHeight="1" x14ac:dyDescent="0.25">
      <c r="BF110" s="318"/>
      <c r="BG110" s="318"/>
      <c r="BH110" s="318"/>
      <c r="BI110" s="318"/>
      <c r="BJ110" s="83"/>
      <c r="BK110" s="84"/>
      <c r="BL110" s="83"/>
      <c r="BM110" s="84"/>
      <c r="BN110" s="83"/>
      <c r="BO110" s="84"/>
    </row>
    <row r="111" spans="1:72" ht="12.75" customHeight="1" x14ac:dyDescent="0.25">
      <c r="BF111" s="318"/>
      <c r="BG111" s="318"/>
      <c r="BH111" s="318"/>
      <c r="BI111" s="318"/>
      <c r="BJ111" s="83"/>
      <c r="BK111" s="84"/>
      <c r="BL111" s="83"/>
      <c r="BM111" s="84"/>
      <c r="BN111" s="83"/>
      <c r="BO111" s="84"/>
    </row>
    <row r="112" spans="1:72" ht="12.75" customHeight="1" x14ac:dyDescent="0.25">
      <c r="BF112" s="318"/>
      <c r="BG112" s="318"/>
      <c r="BH112" s="318"/>
      <c r="BI112" s="318"/>
      <c r="BJ112" s="83"/>
      <c r="BK112" s="84"/>
      <c r="BL112" s="83"/>
      <c r="BM112" s="84"/>
      <c r="BN112" s="83"/>
      <c r="BO112" s="84"/>
    </row>
    <row r="113" spans="58:67" ht="12.75" customHeight="1" x14ac:dyDescent="0.25">
      <c r="BF113" s="318"/>
      <c r="BG113" s="318"/>
      <c r="BH113" s="318"/>
      <c r="BI113" s="318"/>
      <c r="BJ113" s="83"/>
      <c r="BK113" s="84"/>
      <c r="BL113" s="83"/>
      <c r="BM113" s="84"/>
      <c r="BN113" s="83"/>
      <c r="BO113" s="84"/>
    </row>
  </sheetData>
  <sheetProtection password="CC2D" sheet="1" objects="1" scenarios="1" selectLockedCells="1"/>
  <dataConsolidate/>
  <mergeCells count="129">
    <mergeCell ref="BD50:BD53"/>
    <mergeCell ref="B55:C55"/>
    <mergeCell ref="E50:BB50"/>
    <mergeCell ref="BC50:BC53"/>
    <mergeCell ref="BQ81:BQ84"/>
    <mergeCell ref="BR81:BR84"/>
    <mergeCell ref="BS81:BS84"/>
    <mergeCell ref="BF50:BF53"/>
    <mergeCell ref="BE50:BE53"/>
    <mergeCell ref="BL50:BM52"/>
    <mergeCell ref="B74:C74"/>
    <mergeCell ref="B71:C71"/>
    <mergeCell ref="B72:C72"/>
    <mergeCell ref="B70:C70"/>
    <mergeCell ref="B58:C58"/>
    <mergeCell ref="B84:C84"/>
    <mergeCell ref="B68:C68"/>
    <mergeCell ref="B82:C82"/>
    <mergeCell ref="B83:C83"/>
    <mergeCell ref="B76:C76"/>
    <mergeCell ref="B81:C81"/>
    <mergeCell ref="B79:C79"/>
    <mergeCell ref="B63:C63"/>
    <mergeCell ref="B53:C53"/>
    <mergeCell ref="B98:C98"/>
    <mergeCell ref="B99:C99"/>
    <mergeCell ref="E106:G106"/>
    <mergeCell ref="B3:M3"/>
    <mergeCell ref="B5:M5"/>
    <mergeCell ref="B101:C101"/>
    <mergeCell ref="B102:D102"/>
    <mergeCell ref="B100:C100"/>
    <mergeCell ref="B92:C92"/>
    <mergeCell ref="B93:C93"/>
    <mergeCell ref="B104:D104"/>
    <mergeCell ref="M104:Q104"/>
    <mergeCell ref="C38:M38"/>
    <mergeCell ref="C18:M18"/>
    <mergeCell ref="O17:AE17"/>
    <mergeCell ref="B91:C91"/>
    <mergeCell ref="B94:C94"/>
    <mergeCell ref="B80:C80"/>
    <mergeCell ref="B77:C77"/>
    <mergeCell ref="C46:D46"/>
    <mergeCell ref="A16:AE16"/>
    <mergeCell ref="B54:C54"/>
    <mergeCell ref="B66:C66"/>
    <mergeCell ref="B65:C65"/>
    <mergeCell ref="C9:G9"/>
    <mergeCell ref="B10:D10"/>
    <mergeCell ref="E10:G10"/>
    <mergeCell ref="B11:D11"/>
    <mergeCell ref="E11:G11"/>
    <mergeCell ref="C47:D47"/>
    <mergeCell ref="B12:D12"/>
    <mergeCell ref="E12:G12"/>
    <mergeCell ref="C41:M41"/>
    <mergeCell ref="C42:M42"/>
    <mergeCell ref="E43:BE43"/>
    <mergeCell ref="C17:M17"/>
    <mergeCell ref="B2:M2"/>
    <mergeCell ref="C7:G7"/>
    <mergeCell ref="M7:O7"/>
    <mergeCell ref="C8:G8"/>
    <mergeCell ref="C25:M25"/>
    <mergeCell ref="O18:AE27"/>
    <mergeCell ref="B73:C73"/>
    <mergeCell ref="B69:C69"/>
    <mergeCell ref="B105:D105"/>
    <mergeCell ref="B61:C61"/>
    <mergeCell ref="B62:C62"/>
    <mergeCell ref="B86:C86"/>
    <mergeCell ref="B89:C89"/>
    <mergeCell ref="B90:C90"/>
    <mergeCell ref="B87:C87"/>
    <mergeCell ref="B88:C88"/>
    <mergeCell ref="B78:C78"/>
    <mergeCell ref="B67:C67"/>
    <mergeCell ref="B85:C85"/>
    <mergeCell ref="C27:M27"/>
    <mergeCell ref="C30:M30"/>
    <mergeCell ref="C32:M32"/>
    <mergeCell ref="C33:M33"/>
    <mergeCell ref="C34:M34"/>
    <mergeCell ref="BJ49:BO49"/>
    <mergeCell ref="BN50:BO52"/>
    <mergeCell ref="B107:D107"/>
    <mergeCell ref="B75:C75"/>
    <mergeCell ref="C26:M26"/>
    <mergeCell ref="AG17:BD17"/>
    <mergeCell ref="B95:C95"/>
    <mergeCell ref="C28:M28"/>
    <mergeCell ref="C29:M29"/>
    <mergeCell ref="C31:M31"/>
    <mergeCell ref="C37:M37"/>
    <mergeCell ref="C35:M35"/>
    <mergeCell ref="C39:M39"/>
    <mergeCell ref="C40:M40"/>
    <mergeCell ref="B64:C64"/>
    <mergeCell ref="B59:C59"/>
    <mergeCell ref="B60:C60"/>
    <mergeCell ref="B56:C56"/>
    <mergeCell ref="B57:C57"/>
    <mergeCell ref="C36:M36"/>
    <mergeCell ref="U104:Y104"/>
    <mergeCell ref="B96:C96"/>
    <mergeCell ref="B103:D103"/>
    <mergeCell ref="B97:C97"/>
    <mergeCell ref="BF111:BI111"/>
    <mergeCell ref="BF112:BI112"/>
    <mergeCell ref="BF113:BI113"/>
    <mergeCell ref="BJ105:BO105"/>
    <mergeCell ref="BJ106:BK108"/>
    <mergeCell ref="BL106:BM108"/>
    <mergeCell ref="BN106:BO108"/>
    <mergeCell ref="BF110:BI110"/>
    <mergeCell ref="BJ50:BK52"/>
    <mergeCell ref="BJ37:BO38"/>
    <mergeCell ref="BJ39:BK41"/>
    <mergeCell ref="O37:AE42"/>
    <mergeCell ref="O28:AE36"/>
    <mergeCell ref="C19:M19"/>
    <mergeCell ref="C20:M20"/>
    <mergeCell ref="C21:M21"/>
    <mergeCell ref="C23:M23"/>
    <mergeCell ref="C24:M24"/>
    <mergeCell ref="C22:M22"/>
    <mergeCell ref="BL39:BM41"/>
    <mergeCell ref="BN39:BO41"/>
  </mergeCells>
  <phoneticPr fontId="4" type="noConversion"/>
  <conditionalFormatting sqref="BE103">
    <cfRule type="cellIs" dxfId="172" priority="118" stopIfTrue="1" operator="greaterThanOrEqual">
      <formula>3.95</formula>
    </cfRule>
    <cfRule type="cellIs" dxfId="171" priority="119" stopIfTrue="1" operator="between">
      <formula>2.05</formula>
      <formula>3.94</formula>
    </cfRule>
    <cfRule type="cellIs" dxfId="170" priority="120" stopIfTrue="1" operator="lessThanOrEqual">
      <formula>2</formula>
    </cfRule>
  </conditionalFormatting>
  <conditionalFormatting sqref="BE54:BE100">
    <cfRule type="cellIs" dxfId="169" priority="115" stopIfTrue="1" operator="greaterThanOrEqual">
      <formula>3.95</formula>
    </cfRule>
    <cfRule type="cellIs" dxfId="168" priority="116" stopIfTrue="1" operator="between">
      <formula>2.05</formula>
      <formula>3.94</formula>
    </cfRule>
    <cfRule type="cellIs" dxfId="167" priority="117" stopIfTrue="1" operator="lessThanOrEqual">
      <formula>2</formula>
    </cfRule>
  </conditionalFormatting>
  <conditionalFormatting sqref="G54:G100">
    <cfRule type="cellIs" dxfId="166" priority="129" stopIfTrue="1" operator="equal">
      <formula>$G$51</formula>
    </cfRule>
    <cfRule type="cellIs" dxfId="165" priority="130" stopIfTrue="1" operator="notEqual">
      <formula>$G$51</formula>
    </cfRule>
  </conditionalFormatting>
  <conditionalFormatting sqref="AC54:AC100">
    <cfRule type="cellIs" dxfId="164" priority="151" stopIfTrue="1" operator="equal">
      <formula>$AC$51</formula>
    </cfRule>
    <cfRule type="cellIs" dxfId="163" priority="152" stopIfTrue="1" operator="notEqual">
      <formula>$AC$51</formula>
    </cfRule>
  </conditionalFormatting>
  <conditionalFormatting sqref="AE54:AE100">
    <cfRule type="cellIs" dxfId="162" priority="153" stopIfTrue="1" operator="equal">
      <formula>$AE$51</formula>
    </cfRule>
    <cfRule type="cellIs" dxfId="161" priority="154" stopIfTrue="1" operator="notEqual">
      <formula>$AE$51</formula>
    </cfRule>
  </conditionalFormatting>
  <conditionalFormatting sqref="AG54:AG100">
    <cfRule type="cellIs" dxfId="160" priority="155" stopIfTrue="1" operator="equal">
      <formula>$AG$51</formula>
    </cfRule>
    <cfRule type="cellIs" dxfId="159" priority="156" stopIfTrue="1" operator="notEqual">
      <formula>$AG$51</formula>
    </cfRule>
  </conditionalFormatting>
  <conditionalFormatting sqref="AK54:AK100">
    <cfRule type="cellIs" dxfId="158" priority="159" stopIfTrue="1" operator="equal">
      <formula>$AK$51</formula>
    </cfRule>
    <cfRule type="cellIs" dxfId="157" priority="160" stopIfTrue="1" operator="notEqual">
      <formula>$AK$51</formula>
    </cfRule>
  </conditionalFormatting>
  <conditionalFormatting sqref="I54:I100">
    <cfRule type="cellIs" dxfId="156" priority="101" stopIfTrue="1" operator="equal">
      <formula>$I$51</formula>
    </cfRule>
    <cfRule type="cellIs" dxfId="155" priority="102" stopIfTrue="1" operator="notEqual">
      <formula>$I$51</formula>
    </cfRule>
  </conditionalFormatting>
  <conditionalFormatting sqref="M54:M100">
    <cfRule type="cellIs" dxfId="154" priority="97" stopIfTrue="1" operator="equal">
      <formula>$M$51</formula>
    </cfRule>
    <cfRule type="cellIs" dxfId="153" priority="98" stopIfTrue="1" operator="notEqual">
      <formula>$M$51</formula>
    </cfRule>
  </conditionalFormatting>
  <conditionalFormatting sqref="O54:O100">
    <cfRule type="cellIs" dxfId="152" priority="95" stopIfTrue="1" operator="equal">
      <formula>$O$51</formula>
    </cfRule>
    <cfRule type="cellIs" dxfId="151" priority="96" stopIfTrue="1" operator="notEqual">
      <formula>$O$51</formula>
    </cfRule>
  </conditionalFormatting>
  <conditionalFormatting sqref="Q54:Q100">
    <cfRule type="cellIs" dxfId="150" priority="93" stopIfTrue="1" operator="equal">
      <formula>$Q$51</formula>
    </cfRule>
    <cfRule type="cellIs" dxfId="149" priority="94" stopIfTrue="1" operator="notEqual">
      <formula>$Q$51</formula>
    </cfRule>
  </conditionalFormatting>
  <conditionalFormatting sqref="U54:U100">
    <cfRule type="cellIs" dxfId="148" priority="89" stopIfTrue="1" operator="equal">
      <formula>$U$51</formula>
    </cfRule>
    <cfRule type="cellIs" dxfId="147" priority="90" stopIfTrue="1" operator="notEqual">
      <formula>$U$51</formula>
    </cfRule>
  </conditionalFormatting>
  <conditionalFormatting sqref="W54:W100">
    <cfRule type="cellIs" dxfId="146" priority="87" stopIfTrue="1" operator="equal">
      <formula>$W$51</formula>
    </cfRule>
    <cfRule type="cellIs" dxfId="145" priority="88" stopIfTrue="1" operator="notEqual">
      <formula>$W$51</formula>
    </cfRule>
  </conditionalFormatting>
  <conditionalFormatting sqref="Y54:Y100">
    <cfRule type="cellIs" dxfId="144" priority="85" stopIfTrue="1" operator="equal">
      <formula>$Y$51</formula>
    </cfRule>
    <cfRule type="cellIs" dxfId="143" priority="86" stopIfTrue="1" operator="notEqual">
      <formula>$Y$51</formula>
    </cfRule>
  </conditionalFormatting>
  <conditionalFormatting sqref="AA54:AA100">
    <cfRule type="cellIs" dxfId="142" priority="63" stopIfTrue="1" operator="equal">
      <formula>$G$51</formula>
    </cfRule>
    <cfRule type="cellIs" dxfId="141" priority="64" stopIfTrue="1" operator="notEqual">
      <formula>$G$51</formula>
    </cfRule>
  </conditionalFormatting>
  <conditionalFormatting sqref="E54:E100">
    <cfRule type="cellIs" dxfId="140" priority="53" stopIfTrue="1" operator="equal">
      <formula>$O$51</formula>
    </cfRule>
    <cfRule type="cellIs" dxfId="139" priority="54" stopIfTrue="1" operator="notEqual">
      <formula>$O$51</formula>
    </cfRule>
  </conditionalFormatting>
  <conditionalFormatting sqref="K54:K100">
    <cfRule type="cellIs" dxfId="138" priority="51" stopIfTrue="1" operator="equal">
      <formula>$K$51</formula>
    </cfRule>
    <cfRule type="cellIs" dxfId="137" priority="52" stopIfTrue="1" operator="notEqual">
      <formula>$K$51</formula>
    </cfRule>
  </conditionalFormatting>
  <conditionalFormatting sqref="S54:S100">
    <cfRule type="cellIs" dxfId="136" priority="49" stopIfTrue="1" operator="equal">
      <formula>$S$51</formula>
    </cfRule>
    <cfRule type="cellIs" dxfId="135" priority="50" stopIfTrue="1" operator="notEqual">
      <formula>$S$51</formula>
    </cfRule>
  </conditionalFormatting>
  <conditionalFormatting sqref="AI54:AI100">
    <cfRule type="cellIs" dxfId="134" priority="47" stopIfTrue="1" operator="equal">
      <formula>$G$51</formula>
    </cfRule>
    <cfRule type="cellIs" dxfId="133" priority="48" stopIfTrue="1" operator="notEqual">
      <formula>$G$51</formula>
    </cfRule>
  </conditionalFormatting>
  <conditionalFormatting sqref="AW54:AW100">
    <cfRule type="cellIs" dxfId="132" priority="45" stopIfTrue="1" operator="equal">
      <formula>$AW$51</formula>
    </cfRule>
    <cfRule type="cellIs" dxfId="131" priority="46" stopIfTrue="1" operator="notEqual">
      <formula>$AW$51</formula>
    </cfRule>
  </conditionalFormatting>
  <conditionalFormatting sqref="BA54:BA100">
    <cfRule type="cellIs" dxfId="130" priority="43" stopIfTrue="1" operator="equal">
      <formula>$BA$51</formula>
    </cfRule>
    <cfRule type="cellIs" dxfId="129" priority="44" stopIfTrue="1" operator="notEqual">
      <formula>$BA$51</formula>
    </cfRule>
  </conditionalFormatting>
  <conditionalFormatting sqref="AM54:AM100">
    <cfRule type="cellIs" dxfId="128" priority="29" stopIfTrue="1" operator="equal">
      <formula>$AM$51</formula>
    </cfRule>
    <cfRule type="cellIs" dxfId="127" priority="30" stopIfTrue="1" operator="notEqual">
      <formula>$AM$51</formula>
    </cfRule>
  </conditionalFormatting>
  <conditionalFormatting sqref="AO54:AO100">
    <cfRule type="cellIs" dxfId="126" priority="27" stopIfTrue="1" operator="equal">
      <formula>$Y$51</formula>
    </cfRule>
    <cfRule type="cellIs" dxfId="125" priority="28" stopIfTrue="1" operator="notEqual">
      <formula>$Y$51</formula>
    </cfRule>
  </conditionalFormatting>
  <conditionalFormatting sqref="AS54:AS100">
    <cfRule type="cellIs" dxfId="124" priority="25" stopIfTrue="1" operator="equal">
      <formula>$AS$51</formula>
    </cfRule>
    <cfRule type="cellIs" dxfId="123" priority="26" stopIfTrue="1" operator="notEqual">
      <formula>$AS$51</formula>
    </cfRule>
  </conditionalFormatting>
  <conditionalFormatting sqref="AQ54:AQ100">
    <cfRule type="cellIs" dxfId="122" priority="15" stopIfTrue="1" operator="equal">
      <formula>$AQ$51</formula>
    </cfRule>
    <cfRule type="cellIs" dxfId="121" priority="16" stopIfTrue="1" operator="notEqual">
      <formula>$AQ$51</formula>
    </cfRule>
  </conditionalFormatting>
  <conditionalFormatting sqref="AU54:AU100">
    <cfRule type="cellIs" dxfId="120" priority="13" stopIfTrue="1" operator="equal">
      <formula>$AU$51</formula>
    </cfRule>
    <cfRule type="cellIs" dxfId="119" priority="14" stopIfTrue="1" operator="notEqual">
      <formula>$AU$51</formula>
    </cfRule>
  </conditionalFormatting>
  <conditionalFormatting sqref="AY54:AY100">
    <cfRule type="cellIs" dxfId="118" priority="5" stopIfTrue="1" operator="equal">
      <formula>$AY$51</formula>
    </cfRule>
    <cfRule type="cellIs" dxfId="117" priority="6" stopIfTrue="1" operator="notEqual">
      <formula>$AY$51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X54:X100 Z54:Z100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J54:J100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V54:V100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D54:D100">
      <formula1>$BX$14:$BX$15</formula1>
    </dataValidation>
    <dataValidation type="list" allowBlank="1" showInputMessage="1" showErrorMessage="1" errorTitle="ERROR" error="SOLO SE ADMITEN LAS ALTERNATIVAS: A, B, C y D." sqref="G54:G100 Y54:Y100 AY54:AY100 AU54:AU100 AS54:AS100 AQ54:AQ100 BA54:BA100 AW54:AW100 AO54:AO100 AI54:AI100 AM54:AM100 AG54:AG100 W54:W100 Q54:Q100 AE54:AE100 AC54:AC100 AA54:AA100 S54:S100 AK54:AK100 U54:U100 K54:K100 I54:I100 O54:O100 M54:M100 E54:E100">
      <formula1>$I$8:$I$11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1" orientation="landscape" horizontalDpi="300" verticalDpi="300" r:id="rId1"/>
  <headerFooter alignWithMargins="0"/>
  <rowBreaks count="1" manualBreakCount="1">
    <brk id="109" max="94" man="1"/>
  </rowBreaks>
  <colBreaks count="1" manualBreakCount="1">
    <brk id="60" max="10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CL113"/>
  <sheetViews>
    <sheetView showGridLines="0" topLeftCell="A53" zoomScale="60" zoomScaleNormal="60" workbookViewId="0">
      <pane xSplit="1" topLeftCell="B1" activePane="topRight" state="frozen"/>
      <selection pane="topRight" activeCell="B54" sqref="B54:C98"/>
    </sheetView>
  </sheetViews>
  <sheetFormatPr baseColWidth="10" defaultColWidth="9.140625" defaultRowHeight="12.75" customHeight="1" x14ac:dyDescent="0.2"/>
  <cols>
    <col min="1" max="1" width="7.85546875" customWidth="1"/>
    <col min="2" max="2" width="9" customWidth="1"/>
    <col min="3" max="3" width="37.28515625" customWidth="1"/>
    <col min="4" max="4" width="14" style="21" bestFit="1" customWidth="1"/>
    <col min="5" max="5" width="5.42578125" customWidth="1"/>
    <col min="6" max="6" width="4.7109375" style="29" hidden="1" customWidth="1"/>
    <col min="7" max="7" width="5.42578125" customWidth="1"/>
    <col min="8" max="8" width="4.7109375" hidden="1" customWidth="1"/>
    <col min="9" max="9" width="5.42578125" customWidth="1"/>
    <col min="10" max="10" width="4.7109375" hidden="1" customWidth="1"/>
    <col min="11" max="11" width="5.42578125" customWidth="1"/>
    <col min="12" max="12" width="4.7109375" hidden="1" customWidth="1"/>
    <col min="13" max="13" width="5.42578125" style="21" customWidth="1"/>
    <col min="14" max="14" width="4.7109375" style="21" hidden="1" customWidth="1"/>
    <col min="15" max="15" width="5.42578125" customWidth="1"/>
    <col min="16" max="16" width="4.7109375" hidden="1" customWidth="1"/>
    <col min="17" max="17" width="5.42578125" customWidth="1"/>
    <col min="18" max="18" width="4.7109375" hidden="1" customWidth="1"/>
    <col min="19" max="19" width="5.42578125" customWidth="1"/>
    <col min="20" max="20" width="4.7109375" hidden="1" customWidth="1"/>
    <col min="21" max="21" width="5.42578125" customWidth="1"/>
    <col min="22" max="22" width="4.7109375" hidden="1" customWidth="1"/>
    <col min="23" max="23" width="5.42578125" customWidth="1"/>
    <col min="24" max="24" width="4.7109375" hidden="1" customWidth="1"/>
    <col min="25" max="25" width="5.42578125" customWidth="1"/>
    <col min="26" max="26" width="4.7109375" hidden="1" customWidth="1"/>
    <col min="27" max="27" width="5.42578125" customWidth="1"/>
    <col min="28" max="28" width="4.7109375" hidden="1" customWidth="1"/>
    <col min="29" max="29" width="5.42578125" customWidth="1"/>
    <col min="30" max="30" width="4.7109375" hidden="1" customWidth="1"/>
    <col min="31" max="31" width="5.42578125" customWidth="1"/>
    <col min="32" max="32" width="4.7109375" hidden="1" customWidth="1"/>
    <col min="33" max="33" width="5.42578125" customWidth="1"/>
    <col min="34" max="34" width="4.7109375" hidden="1" customWidth="1"/>
    <col min="35" max="35" width="4.7109375" customWidth="1"/>
    <col min="36" max="36" width="4.7109375" hidden="1" customWidth="1"/>
    <col min="37" max="37" width="4.7109375" customWidth="1"/>
    <col min="38" max="38" width="4.7109375" hidden="1" customWidth="1"/>
    <col min="39" max="39" width="4.7109375" customWidth="1"/>
    <col min="40" max="40" width="4.7109375" hidden="1" customWidth="1"/>
    <col min="41" max="41" width="4.7109375" customWidth="1"/>
    <col min="42" max="42" width="4.7109375" hidden="1" customWidth="1"/>
    <col min="43" max="43" width="4.7109375" customWidth="1"/>
    <col min="44" max="44" width="4.7109375" hidden="1" customWidth="1"/>
    <col min="45" max="45" width="4.7109375" customWidth="1"/>
    <col min="46" max="46" width="4.7109375" hidden="1" customWidth="1"/>
    <col min="47" max="47" width="4.7109375" customWidth="1"/>
    <col min="48" max="48" width="4.7109375" hidden="1" customWidth="1"/>
    <col min="49" max="49" width="4.7109375" customWidth="1"/>
    <col min="50" max="50" width="4.7109375" hidden="1" customWidth="1"/>
    <col min="51" max="51" width="4.7109375" customWidth="1"/>
    <col min="52" max="52" width="4.7109375" hidden="1" customWidth="1"/>
    <col min="53" max="53" width="4.7109375" customWidth="1"/>
    <col min="54" max="54" width="4.7109375" hidden="1" customWidth="1"/>
    <col min="55" max="55" width="7.85546875" customWidth="1"/>
    <col min="56" max="56" width="8" customWidth="1"/>
    <col min="57" max="57" width="10.85546875" customWidth="1"/>
    <col min="58" max="60" width="12" customWidth="1"/>
    <col min="61" max="61" width="28.7109375" style="57" customWidth="1"/>
    <col min="62" max="67" width="7.85546875" style="57" customWidth="1"/>
    <col min="68" max="68" width="8.28515625" style="57" customWidth="1"/>
    <col min="69" max="69" width="14.42578125" style="57" customWidth="1"/>
    <col min="70" max="70" width="15.85546875" style="57" customWidth="1"/>
    <col min="71" max="71" width="13.5703125" style="57" customWidth="1"/>
    <col min="72" max="72" width="0.5703125" style="57" customWidth="1"/>
    <col min="73" max="75" width="17.42578125" customWidth="1"/>
    <col min="76" max="76" width="13.42578125" customWidth="1"/>
    <col min="77" max="77" width="5.5703125" customWidth="1"/>
    <col min="84" max="84" width="5.42578125" customWidth="1"/>
    <col min="85" max="87" width="6.140625" customWidth="1"/>
  </cols>
  <sheetData>
    <row r="2" spans="1:76" ht="12.75" customHeight="1" x14ac:dyDescent="0.2">
      <c r="B2" s="344" t="s">
        <v>151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23"/>
    </row>
    <row r="3" spans="1:76" ht="12.75" customHeight="1" x14ac:dyDescent="0.2">
      <c r="B3" s="379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24"/>
    </row>
    <row r="4" spans="1:76" ht="12.75" customHeight="1" x14ac:dyDescent="0.2">
      <c r="B4" s="1"/>
      <c r="C4" s="1"/>
      <c r="D4" s="1"/>
      <c r="E4" s="1"/>
      <c r="F4" s="26"/>
      <c r="G4" s="1"/>
      <c r="H4" s="1"/>
      <c r="I4" s="1"/>
      <c r="J4" s="1"/>
      <c r="K4" s="1"/>
      <c r="L4" s="1"/>
      <c r="M4" s="1"/>
      <c r="N4" s="1"/>
    </row>
    <row r="5" spans="1:76" ht="12.75" customHeight="1" x14ac:dyDescent="0.2">
      <c r="B5" s="381" t="s">
        <v>152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1"/>
    </row>
    <row r="6" spans="1:76" ht="12.75" customHeight="1" x14ac:dyDescent="0.2">
      <c r="B6" s="2"/>
      <c r="C6" s="2"/>
      <c r="D6" s="19"/>
      <c r="E6" s="2"/>
      <c r="F6" s="27"/>
      <c r="G6" s="2"/>
      <c r="H6" s="17"/>
      <c r="K6" s="2"/>
      <c r="L6" s="2"/>
      <c r="M6" s="19"/>
      <c r="N6" s="19"/>
      <c r="O6" s="2"/>
      <c r="P6" s="17"/>
    </row>
    <row r="7" spans="1:76" ht="12.75" customHeight="1" x14ac:dyDescent="0.2">
      <c r="A7" s="3"/>
      <c r="B7" s="4" t="s">
        <v>15</v>
      </c>
      <c r="C7" s="345" t="s">
        <v>149</v>
      </c>
      <c r="D7" s="345"/>
      <c r="E7" s="345"/>
      <c r="F7" s="345"/>
      <c r="G7" s="345"/>
      <c r="H7" s="116"/>
      <c r="I7" s="72"/>
      <c r="J7" s="117"/>
      <c r="K7" s="7" t="s">
        <v>18</v>
      </c>
      <c r="L7" s="7"/>
      <c r="M7" s="346" t="s">
        <v>148</v>
      </c>
      <c r="N7" s="346"/>
      <c r="O7" s="346"/>
      <c r="P7" s="32"/>
      <c r="Q7" s="17"/>
      <c r="R7" s="17"/>
    </row>
    <row r="8" spans="1:76" ht="12.75" customHeight="1" x14ac:dyDescent="0.2">
      <c r="A8" s="3"/>
      <c r="B8" s="4" t="s">
        <v>1</v>
      </c>
      <c r="C8" s="347" t="s">
        <v>71</v>
      </c>
      <c r="D8" s="347"/>
      <c r="E8" s="347"/>
      <c r="F8" s="347"/>
      <c r="G8" s="347"/>
      <c r="H8" s="118"/>
      <c r="I8" s="99" t="s">
        <v>0</v>
      </c>
      <c r="J8" s="99">
        <v>0</v>
      </c>
      <c r="K8" s="33"/>
      <c r="L8" s="33"/>
      <c r="M8" s="33"/>
      <c r="N8" s="33"/>
      <c r="O8" s="34"/>
      <c r="P8" s="3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</row>
    <row r="9" spans="1:76" ht="12.75" customHeight="1" x14ac:dyDescent="0.2">
      <c r="A9" s="3"/>
      <c r="B9" s="4" t="s">
        <v>5</v>
      </c>
      <c r="C9" s="357" t="s">
        <v>150</v>
      </c>
      <c r="D9" s="358"/>
      <c r="E9" s="358"/>
      <c r="F9" s="358"/>
      <c r="G9" s="359"/>
      <c r="H9" s="119"/>
      <c r="I9" s="99" t="s">
        <v>24</v>
      </c>
      <c r="J9" s="99">
        <v>1</v>
      </c>
      <c r="K9" s="37"/>
      <c r="L9" s="37"/>
      <c r="M9" s="37"/>
      <c r="N9" s="37"/>
      <c r="O9" s="38"/>
      <c r="P9" s="3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</row>
    <row r="10" spans="1:76" ht="12.75" customHeight="1" x14ac:dyDescent="0.2">
      <c r="A10" s="3"/>
      <c r="B10" s="360" t="s">
        <v>10</v>
      </c>
      <c r="C10" s="361"/>
      <c r="D10" s="362"/>
      <c r="E10" s="363">
        <v>45</v>
      </c>
      <c r="F10" s="364"/>
      <c r="G10" s="365"/>
      <c r="H10" s="120"/>
      <c r="I10" s="99" t="s">
        <v>25</v>
      </c>
      <c r="J10" s="99">
        <v>2</v>
      </c>
      <c r="K10" s="37"/>
      <c r="L10" s="37"/>
      <c r="M10" s="37"/>
      <c r="N10" s="37"/>
      <c r="O10" s="38"/>
      <c r="P10" s="38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1:76" ht="12.75" customHeight="1" x14ac:dyDescent="0.2">
      <c r="A11" s="3"/>
      <c r="B11" s="360" t="s">
        <v>8</v>
      </c>
      <c r="C11" s="361"/>
      <c r="D11" s="362"/>
      <c r="E11" s="366">
        <f>COUNTIF(D54:D100,"=P")</f>
        <v>0</v>
      </c>
      <c r="F11" s="367"/>
      <c r="G11" s="368"/>
      <c r="H11" s="121"/>
      <c r="I11" s="99" t="s">
        <v>26</v>
      </c>
      <c r="J11" s="99"/>
      <c r="K11" s="37"/>
      <c r="L11" s="37"/>
      <c r="M11" s="37"/>
      <c r="N11" s="37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</row>
    <row r="12" spans="1:76" ht="12.75" customHeight="1" x14ac:dyDescent="0.2">
      <c r="A12" s="3"/>
      <c r="B12" s="360" t="s">
        <v>13</v>
      </c>
      <c r="C12" s="361"/>
      <c r="D12" s="362"/>
      <c r="E12" s="366">
        <f>COUNTIF(D54:D100,"=A")</f>
        <v>0</v>
      </c>
      <c r="F12" s="367"/>
      <c r="G12" s="368"/>
      <c r="H12" s="121"/>
      <c r="I12" s="48"/>
      <c r="J12" s="48"/>
      <c r="K12" s="37"/>
      <c r="L12" s="37"/>
      <c r="M12" s="37"/>
      <c r="N12" s="37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</row>
    <row r="13" spans="1:76" ht="12.75" customHeight="1" x14ac:dyDescent="0.2">
      <c r="B13" s="9"/>
      <c r="C13" s="9"/>
      <c r="D13" s="20"/>
      <c r="E13" s="9"/>
      <c r="F13" s="28"/>
      <c r="G13" s="9"/>
      <c r="H13" s="48"/>
      <c r="I13" s="122"/>
      <c r="J13" s="122"/>
      <c r="K13" s="37"/>
      <c r="L13" s="37"/>
      <c r="M13" s="37"/>
      <c r="N13" s="37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X13" s="25"/>
    </row>
    <row r="14" spans="1:76" ht="12.75" customHeight="1" x14ac:dyDescent="0.2">
      <c r="BX14" s="44" t="s">
        <v>0</v>
      </c>
    </row>
    <row r="15" spans="1:76" ht="12.75" customHeight="1" thickBot="1" x14ac:dyDescent="0.25">
      <c r="A15" s="17"/>
      <c r="B15" s="17"/>
      <c r="C15" s="17" t="s">
        <v>37</v>
      </c>
      <c r="BX15" s="44" t="s">
        <v>4</v>
      </c>
    </row>
    <row r="16" spans="1:76" ht="15.75" customHeight="1" thickBot="1" x14ac:dyDescent="0.25">
      <c r="A16" s="391" t="s">
        <v>39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3"/>
      <c r="BX16" s="36"/>
    </row>
    <row r="17" spans="1:71" ht="12.75" customHeight="1" thickBot="1" x14ac:dyDescent="0.25">
      <c r="A17" s="69" t="s">
        <v>2</v>
      </c>
      <c r="B17" s="123" t="s">
        <v>27</v>
      </c>
      <c r="C17" s="375" t="s">
        <v>12</v>
      </c>
      <c r="D17" s="376"/>
      <c r="E17" s="376"/>
      <c r="F17" s="376"/>
      <c r="G17" s="376"/>
      <c r="H17" s="376"/>
      <c r="I17" s="376"/>
      <c r="J17" s="376"/>
      <c r="K17" s="376"/>
      <c r="L17" s="376"/>
      <c r="M17" s="377"/>
      <c r="N17" s="124"/>
      <c r="O17" s="388" t="s">
        <v>34</v>
      </c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90"/>
      <c r="AF17" s="73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P17" s="59"/>
      <c r="BQ17" s="59"/>
      <c r="BR17" s="59"/>
      <c r="BS17" s="59"/>
    </row>
    <row r="18" spans="1:71" ht="30" customHeight="1" x14ac:dyDescent="0.2">
      <c r="A18" s="102">
        <v>1</v>
      </c>
      <c r="B18" s="111">
        <v>1</v>
      </c>
      <c r="C18" s="307" t="s">
        <v>46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9"/>
      <c r="N18" s="125"/>
      <c r="O18" s="348" t="s">
        <v>43</v>
      </c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50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P18" s="59"/>
      <c r="BQ18" s="59"/>
      <c r="BR18" s="59"/>
      <c r="BS18" s="59"/>
    </row>
    <row r="19" spans="1:71" ht="30" customHeight="1" x14ac:dyDescent="0.2">
      <c r="A19" s="102">
        <f>A18+1</f>
        <v>2</v>
      </c>
      <c r="B19" s="112">
        <v>1</v>
      </c>
      <c r="C19" s="307" t="s">
        <v>47</v>
      </c>
      <c r="D19" s="308"/>
      <c r="E19" s="308"/>
      <c r="F19" s="308"/>
      <c r="G19" s="308"/>
      <c r="H19" s="308"/>
      <c r="I19" s="308"/>
      <c r="J19" s="308"/>
      <c r="K19" s="308"/>
      <c r="L19" s="308"/>
      <c r="M19" s="309"/>
      <c r="N19" s="125"/>
      <c r="O19" s="351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P19" s="59"/>
      <c r="BQ19" s="59"/>
      <c r="BR19" s="59"/>
      <c r="BS19" s="59"/>
    </row>
    <row r="20" spans="1:71" ht="30" customHeight="1" x14ac:dyDescent="0.2">
      <c r="A20" s="102">
        <f t="shared" ref="A20:A42" si="0">A19+1</f>
        <v>3</v>
      </c>
      <c r="B20" s="112">
        <v>1</v>
      </c>
      <c r="C20" s="307" t="s">
        <v>48</v>
      </c>
      <c r="D20" s="308"/>
      <c r="E20" s="308"/>
      <c r="F20" s="308"/>
      <c r="G20" s="308"/>
      <c r="H20" s="308"/>
      <c r="I20" s="308"/>
      <c r="J20" s="308"/>
      <c r="K20" s="308"/>
      <c r="L20" s="308"/>
      <c r="M20" s="309"/>
      <c r="N20" s="125"/>
      <c r="O20" s="351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P20" s="59"/>
      <c r="BQ20" s="59"/>
      <c r="BR20" s="59"/>
      <c r="BS20" s="59"/>
    </row>
    <row r="21" spans="1:71" ht="30" customHeight="1" x14ac:dyDescent="0.2">
      <c r="A21" s="102">
        <f t="shared" si="0"/>
        <v>4</v>
      </c>
      <c r="B21" s="112">
        <v>1</v>
      </c>
      <c r="C21" s="307" t="s">
        <v>49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9"/>
      <c r="N21" s="125"/>
      <c r="O21" s="351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P21" s="59"/>
      <c r="BQ21" s="59"/>
      <c r="BR21" s="59"/>
      <c r="BS21" s="59"/>
    </row>
    <row r="22" spans="1:71" ht="30" customHeight="1" x14ac:dyDescent="0.2">
      <c r="A22" s="102">
        <f t="shared" si="0"/>
        <v>5</v>
      </c>
      <c r="B22" s="112">
        <v>1</v>
      </c>
      <c r="C22" s="307" t="s">
        <v>50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9"/>
      <c r="N22" s="125"/>
      <c r="O22" s="351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P22" s="59"/>
      <c r="BQ22" s="59"/>
      <c r="BR22" s="59"/>
      <c r="BS22" s="59"/>
    </row>
    <row r="23" spans="1:71" ht="30" customHeight="1" x14ac:dyDescent="0.2">
      <c r="A23" s="102">
        <f t="shared" si="0"/>
        <v>6</v>
      </c>
      <c r="B23" s="112">
        <v>1</v>
      </c>
      <c r="C23" s="307" t="s">
        <v>51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125"/>
      <c r="O23" s="351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3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P23" s="59"/>
      <c r="BQ23" s="59"/>
      <c r="BR23" s="59"/>
      <c r="BS23" s="59"/>
    </row>
    <row r="24" spans="1:71" ht="30" customHeight="1" x14ac:dyDescent="0.2">
      <c r="A24" s="102">
        <f t="shared" si="0"/>
        <v>7</v>
      </c>
      <c r="B24" s="112">
        <v>1</v>
      </c>
      <c r="C24" s="307" t="s">
        <v>52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9"/>
      <c r="N24" s="125"/>
      <c r="O24" s="351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3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P24" s="59"/>
      <c r="BQ24" s="59"/>
      <c r="BR24" s="59"/>
      <c r="BS24" s="59"/>
    </row>
    <row r="25" spans="1:71" ht="30" customHeight="1" x14ac:dyDescent="0.2">
      <c r="A25" s="102">
        <f t="shared" si="0"/>
        <v>8</v>
      </c>
      <c r="B25" s="112">
        <v>1</v>
      </c>
      <c r="C25" s="307" t="s">
        <v>53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N25" s="125"/>
      <c r="O25" s="351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3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P25" s="59"/>
      <c r="BQ25" s="59"/>
      <c r="BR25" s="59"/>
      <c r="BS25" s="59"/>
    </row>
    <row r="26" spans="1:71" ht="30" customHeight="1" x14ac:dyDescent="0.2">
      <c r="A26" s="102">
        <f t="shared" si="0"/>
        <v>9</v>
      </c>
      <c r="B26" s="113">
        <v>1</v>
      </c>
      <c r="C26" s="307" t="s">
        <v>54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9"/>
      <c r="N26" s="125"/>
      <c r="O26" s="351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3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P26" s="59"/>
      <c r="BQ26" s="59"/>
      <c r="BR26" s="59"/>
      <c r="BS26" s="59"/>
    </row>
    <row r="27" spans="1:71" ht="30" customHeight="1" x14ac:dyDescent="0.2">
      <c r="A27" s="102">
        <f t="shared" si="0"/>
        <v>10</v>
      </c>
      <c r="B27" s="113">
        <v>1</v>
      </c>
      <c r="C27" s="307" t="s">
        <v>55</v>
      </c>
      <c r="D27" s="308"/>
      <c r="E27" s="308"/>
      <c r="F27" s="308"/>
      <c r="G27" s="308"/>
      <c r="H27" s="308"/>
      <c r="I27" s="308"/>
      <c r="J27" s="308"/>
      <c r="K27" s="308"/>
      <c r="L27" s="308"/>
      <c r="M27" s="309"/>
      <c r="N27" s="125"/>
      <c r="O27" s="354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6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P27" s="59"/>
      <c r="BQ27" s="59"/>
      <c r="BR27" s="59"/>
      <c r="BS27" s="59"/>
    </row>
    <row r="28" spans="1:71" ht="30" customHeight="1" x14ac:dyDescent="0.2">
      <c r="A28" s="102">
        <f t="shared" si="0"/>
        <v>11</v>
      </c>
      <c r="B28" s="113">
        <v>1</v>
      </c>
      <c r="C28" s="307" t="s">
        <v>56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125"/>
      <c r="O28" s="298" t="s">
        <v>44</v>
      </c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300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P28" s="59"/>
      <c r="BQ28" s="59"/>
      <c r="BR28" s="59"/>
      <c r="BS28" s="59"/>
    </row>
    <row r="29" spans="1:71" ht="30" customHeight="1" x14ac:dyDescent="0.2">
      <c r="A29" s="102">
        <f t="shared" si="0"/>
        <v>12</v>
      </c>
      <c r="B29" s="113">
        <v>1</v>
      </c>
      <c r="C29" s="307" t="s">
        <v>57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9"/>
      <c r="N29" s="126"/>
      <c r="O29" s="301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3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P29" s="60"/>
      <c r="BQ29" s="60"/>
      <c r="BR29" s="60"/>
      <c r="BS29" s="60"/>
    </row>
    <row r="30" spans="1:71" ht="30" customHeight="1" x14ac:dyDescent="0.2">
      <c r="A30" s="102">
        <f t="shared" si="0"/>
        <v>13</v>
      </c>
      <c r="B30" s="114">
        <v>1</v>
      </c>
      <c r="C30" s="307" t="s">
        <v>58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9"/>
      <c r="N30" s="126"/>
      <c r="O30" s="301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3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P30" s="60"/>
      <c r="BQ30" s="60"/>
      <c r="BR30" s="60"/>
      <c r="BS30" s="60"/>
    </row>
    <row r="31" spans="1:71" ht="30" customHeight="1" x14ac:dyDescent="0.2">
      <c r="A31" s="102">
        <f t="shared" si="0"/>
        <v>14</v>
      </c>
      <c r="B31" s="113">
        <v>1</v>
      </c>
      <c r="C31" s="307" t="s">
        <v>59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9"/>
      <c r="N31" s="125"/>
      <c r="O31" s="301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3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P31" s="60"/>
      <c r="BQ31" s="60"/>
      <c r="BR31" s="60"/>
      <c r="BS31" s="60"/>
    </row>
    <row r="32" spans="1:71" ht="30" customHeight="1" x14ac:dyDescent="0.2">
      <c r="A32" s="102">
        <f t="shared" si="0"/>
        <v>15</v>
      </c>
      <c r="B32" s="113">
        <v>1</v>
      </c>
      <c r="C32" s="307" t="s">
        <v>60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9"/>
      <c r="N32" s="125"/>
      <c r="O32" s="301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3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P32" s="60"/>
      <c r="BQ32" s="60"/>
      <c r="BR32" s="60"/>
      <c r="BS32" s="60"/>
    </row>
    <row r="33" spans="1:76" ht="30" customHeight="1" x14ac:dyDescent="0.2">
      <c r="A33" s="102">
        <f t="shared" si="0"/>
        <v>16</v>
      </c>
      <c r="B33" s="113">
        <v>1</v>
      </c>
      <c r="C33" s="307" t="s">
        <v>61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125"/>
      <c r="O33" s="301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3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P33" s="60"/>
      <c r="BQ33" s="60"/>
      <c r="BR33" s="60"/>
      <c r="BS33" s="60"/>
    </row>
    <row r="34" spans="1:76" ht="30" customHeight="1" x14ac:dyDescent="0.2">
      <c r="A34" s="102">
        <f t="shared" si="0"/>
        <v>17</v>
      </c>
      <c r="B34" s="113">
        <v>1</v>
      </c>
      <c r="C34" s="307" t="s">
        <v>62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9"/>
      <c r="N34" s="126"/>
      <c r="O34" s="301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3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P34" s="60"/>
      <c r="BQ34" s="60"/>
      <c r="BR34" s="60"/>
      <c r="BS34" s="60"/>
    </row>
    <row r="35" spans="1:76" ht="30" customHeight="1" x14ac:dyDescent="0.2">
      <c r="A35" s="102">
        <f t="shared" si="0"/>
        <v>18</v>
      </c>
      <c r="B35" s="113">
        <v>1</v>
      </c>
      <c r="C35" s="307" t="s">
        <v>63</v>
      </c>
      <c r="D35" s="308"/>
      <c r="E35" s="308"/>
      <c r="F35" s="308"/>
      <c r="G35" s="308"/>
      <c r="H35" s="308"/>
      <c r="I35" s="308"/>
      <c r="J35" s="308"/>
      <c r="K35" s="308"/>
      <c r="L35" s="308"/>
      <c r="M35" s="309"/>
      <c r="N35" s="126"/>
      <c r="O35" s="301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3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P35" s="40"/>
      <c r="BQ35" s="40"/>
      <c r="BR35" s="40"/>
      <c r="BS35" s="40"/>
    </row>
    <row r="36" spans="1:76" ht="30" customHeight="1" thickBot="1" x14ac:dyDescent="0.25">
      <c r="A36" s="102">
        <f t="shared" si="0"/>
        <v>19</v>
      </c>
      <c r="B36" s="113">
        <v>1</v>
      </c>
      <c r="C36" s="307" t="s">
        <v>64</v>
      </c>
      <c r="D36" s="308"/>
      <c r="E36" s="308"/>
      <c r="F36" s="308"/>
      <c r="G36" s="308"/>
      <c r="H36" s="308"/>
      <c r="I36" s="308"/>
      <c r="J36" s="308"/>
      <c r="K36" s="308"/>
      <c r="L36" s="308"/>
      <c r="M36" s="309"/>
      <c r="N36" s="126"/>
      <c r="O36" s="304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P36" s="40"/>
      <c r="BQ36" s="40"/>
      <c r="BR36" s="40"/>
      <c r="BS36" s="40"/>
    </row>
    <row r="37" spans="1:76" ht="30" customHeight="1" x14ac:dyDescent="0.2">
      <c r="A37" s="102">
        <f t="shared" si="0"/>
        <v>20</v>
      </c>
      <c r="B37" s="113">
        <v>1</v>
      </c>
      <c r="C37" s="335" t="s">
        <v>65</v>
      </c>
      <c r="D37" s="336"/>
      <c r="E37" s="336"/>
      <c r="F37" s="336"/>
      <c r="G37" s="336"/>
      <c r="H37" s="336"/>
      <c r="I37" s="336"/>
      <c r="J37" s="336"/>
      <c r="K37" s="336"/>
      <c r="L37" s="336"/>
      <c r="M37" s="337"/>
      <c r="N37" s="126"/>
      <c r="O37" s="289" t="s">
        <v>45</v>
      </c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1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J37" s="281" t="s">
        <v>80</v>
      </c>
      <c r="BK37" s="282"/>
      <c r="BL37" s="282"/>
      <c r="BM37" s="282"/>
      <c r="BN37" s="282"/>
      <c r="BO37" s="282"/>
      <c r="BP37" s="40"/>
      <c r="BQ37" s="40"/>
      <c r="BR37" s="40"/>
      <c r="BS37" s="40"/>
    </row>
    <row r="38" spans="1:76" ht="30" customHeight="1" thickBot="1" x14ac:dyDescent="0.3">
      <c r="A38" s="102">
        <f t="shared" si="0"/>
        <v>21</v>
      </c>
      <c r="B38" s="113">
        <v>1</v>
      </c>
      <c r="C38" s="338" t="s">
        <v>66</v>
      </c>
      <c r="D38" s="339"/>
      <c r="E38" s="339"/>
      <c r="F38" s="339"/>
      <c r="G38" s="339"/>
      <c r="H38" s="339"/>
      <c r="I38" s="339"/>
      <c r="J38" s="339"/>
      <c r="K38" s="339"/>
      <c r="L38" s="339"/>
      <c r="M38" s="340"/>
      <c r="N38" s="126"/>
      <c r="O38" s="292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F38" s="78"/>
      <c r="BG38" s="78"/>
      <c r="BH38" s="78"/>
      <c r="BI38" s="78"/>
      <c r="BJ38" s="283"/>
      <c r="BK38" s="284"/>
      <c r="BL38" s="284"/>
      <c r="BM38" s="284"/>
      <c r="BN38" s="284"/>
      <c r="BO38" s="284"/>
      <c r="BP38" s="40"/>
      <c r="BQ38" s="40"/>
      <c r="BR38" s="40"/>
      <c r="BS38" s="40"/>
    </row>
    <row r="39" spans="1:76" ht="30" customHeight="1" x14ac:dyDescent="0.25">
      <c r="A39" s="102">
        <f t="shared" si="0"/>
        <v>22</v>
      </c>
      <c r="B39" s="113">
        <v>1</v>
      </c>
      <c r="C39" s="338" t="s">
        <v>67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40"/>
      <c r="N39" s="126"/>
      <c r="O39" s="292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F39" s="78"/>
      <c r="BG39" s="78"/>
      <c r="BH39" s="78"/>
      <c r="BI39" s="78"/>
      <c r="BJ39" s="285" t="str">
        <f>BJ50</f>
        <v>1.- Historia</v>
      </c>
      <c r="BK39" s="286"/>
      <c r="BL39" s="310" t="str">
        <f>BL50</f>
        <v>2.- Geografía</v>
      </c>
      <c r="BM39" s="310"/>
      <c r="BN39" s="312" t="str">
        <f>BN50</f>
        <v>3.- Formación Ciudadana</v>
      </c>
      <c r="BO39" s="313"/>
      <c r="BP39" s="40"/>
      <c r="BQ39" s="40"/>
      <c r="BR39" s="40"/>
      <c r="BS39" s="40"/>
    </row>
    <row r="40" spans="1:76" ht="30" customHeight="1" x14ac:dyDescent="0.25">
      <c r="A40" s="102">
        <f t="shared" si="0"/>
        <v>23</v>
      </c>
      <c r="B40" s="113">
        <v>1</v>
      </c>
      <c r="C40" s="338" t="s">
        <v>68</v>
      </c>
      <c r="D40" s="339"/>
      <c r="E40" s="339"/>
      <c r="F40" s="339"/>
      <c r="G40" s="339"/>
      <c r="H40" s="339"/>
      <c r="I40" s="339"/>
      <c r="J40" s="339"/>
      <c r="K40" s="339"/>
      <c r="L40" s="339"/>
      <c r="M40" s="340"/>
      <c r="N40" s="126"/>
      <c r="O40" s="292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F40" s="78"/>
      <c r="BG40" s="78"/>
      <c r="BH40" s="78"/>
      <c r="BI40" s="78"/>
      <c r="BJ40" s="287"/>
      <c r="BK40" s="288"/>
      <c r="BL40" s="311"/>
      <c r="BM40" s="311"/>
      <c r="BN40" s="314"/>
      <c r="BO40" s="315"/>
      <c r="BP40" s="40"/>
      <c r="BQ40" s="40"/>
      <c r="BR40" s="40"/>
      <c r="BS40" s="40"/>
    </row>
    <row r="41" spans="1:76" ht="30" customHeight="1" x14ac:dyDescent="0.25">
      <c r="A41" s="102">
        <f t="shared" si="0"/>
        <v>24</v>
      </c>
      <c r="B41" s="113">
        <v>1</v>
      </c>
      <c r="C41" s="338" t="s">
        <v>69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40"/>
      <c r="N41" s="126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4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F41" s="78"/>
      <c r="BG41" s="78"/>
      <c r="BH41" s="78"/>
      <c r="BI41" s="78"/>
      <c r="BJ41" s="287"/>
      <c r="BK41" s="288"/>
      <c r="BL41" s="311"/>
      <c r="BM41" s="311"/>
      <c r="BN41" s="316"/>
      <c r="BO41" s="317"/>
      <c r="BP41" s="40"/>
      <c r="BQ41" s="40"/>
      <c r="BR41" s="40"/>
      <c r="BS41" s="40"/>
    </row>
    <row r="42" spans="1:76" ht="30" customHeight="1" thickBot="1" x14ac:dyDescent="0.25">
      <c r="A42" s="102">
        <f t="shared" si="0"/>
        <v>25</v>
      </c>
      <c r="B42" s="115">
        <v>1</v>
      </c>
      <c r="C42" s="371" t="s">
        <v>70</v>
      </c>
      <c r="D42" s="372"/>
      <c r="E42" s="372"/>
      <c r="F42" s="372"/>
      <c r="G42" s="372"/>
      <c r="H42" s="372"/>
      <c r="I42" s="372"/>
      <c r="J42" s="372"/>
      <c r="K42" s="372"/>
      <c r="L42" s="372"/>
      <c r="M42" s="373"/>
      <c r="N42" s="127"/>
      <c r="O42" s="295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7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F42" s="79"/>
      <c r="BG42" s="79"/>
      <c r="BH42" s="79"/>
      <c r="BI42" s="79"/>
      <c r="BJ42" s="148" t="s">
        <v>31</v>
      </c>
      <c r="BK42" s="149" t="s">
        <v>32</v>
      </c>
      <c r="BL42" s="147" t="s">
        <v>31</v>
      </c>
      <c r="BM42" s="147" t="s">
        <v>32</v>
      </c>
      <c r="BN42" s="154" t="s">
        <v>31</v>
      </c>
      <c r="BO42" s="155" t="s">
        <v>32</v>
      </c>
      <c r="BP42" s="40"/>
      <c r="BQ42" s="40"/>
      <c r="BR42" s="40"/>
      <c r="BS42" s="40"/>
    </row>
    <row r="43" spans="1:76" ht="18" customHeight="1" thickBot="1" x14ac:dyDescent="0.3">
      <c r="A43" s="70" t="s">
        <v>17</v>
      </c>
      <c r="B43" s="71">
        <f>SUM(B18:B42)</f>
        <v>25</v>
      </c>
      <c r="C43" s="17"/>
      <c r="D43" s="40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141"/>
      <c r="BG43" s="141"/>
      <c r="BH43" s="141"/>
      <c r="BI43" s="142" t="s">
        <v>76</v>
      </c>
      <c r="BJ43" s="151">
        <f>COUNTIF($BK$54:$BK$100, "B")</f>
        <v>0</v>
      </c>
      <c r="BK43" s="152" t="e">
        <f>COUNTIF($BK$54:$BK$100,"B")/COUNTIF($D$54:$D$100,"P")</f>
        <v>#DIV/0!</v>
      </c>
      <c r="BL43" s="153">
        <f>COUNTIF($BM$54:$BM$100,"B")</f>
        <v>0</v>
      </c>
      <c r="BM43" s="152" t="e">
        <f>COUNTIF($BM$54:$BM$100,"B")/COUNTIF($D$54:$D$100,"P")</f>
        <v>#DIV/0!</v>
      </c>
      <c r="BN43" s="153">
        <f>COUNTIF($BO$54:$BO$100,"B")</f>
        <v>0</v>
      </c>
      <c r="BO43" s="152" t="e">
        <f>COUNTIF($BO$54:$BO$100,"B")/COUNTIF($D$54:$D$100,"P")</f>
        <v>#DIV/0!</v>
      </c>
      <c r="BQ43" s="40"/>
      <c r="BR43" s="40"/>
      <c r="BS43" s="40"/>
      <c r="BT43" s="40"/>
      <c r="BW43" s="57"/>
      <c r="BX43" s="57"/>
    </row>
    <row r="44" spans="1:76" ht="18" customHeight="1" x14ac:dyDescent="0.25">
      <c r="A44" s="17"/>
      <c r="B44" s="17"/>
      <c r="H44" s="57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BF44" s="141"/>
      <c r="BG44" s="141"/>
      <c r="BH44" s="141"/>
      <c r="BI44" s="143" t="s">
        <v>77</v>
      </c>
      <c r="BJ44" s="134">
        <f>COUNTIF($BK$54:$BK$100, "MB")</f>
        <v>0</v>
      </c>
      <c r="BK44" s="132" t="e">
        <f>COUNTIF($BK$54:$BK$100,"MB")/COUNTIF($D$54:$D$100,"P")</f>
        <v>#DIV/0!</v>
      </c>
      <c r="BL44" s="135">
        <f>COUNTIF($BM$54:$BM$100,"MB")</f>
        <v>0</v>
      </c>
      <c r="BM44" s="132" t="e">
        <f>COUNTIF($BM$54:$BM$100,"MB")/COUNTIF($D$54:$D$100,"P")</f>
        <v>#DIV/0!</v>
      </c>
      <c r="BN44" s="135">
        <f>COUNTIF($BO$54:$BO$100,"MB")</f>
        <v>0</v>
      </c>
      <c r="BO44" s="132" t="e">
        <f>COUNTIF($BO$54:$BO$100,"MB")/COUNTIF($D$54:$D$100,"P")</f>
        <v>#DIV/0!</v>
      </c>
    </row>
    <row r="45" spans="1:76" ht="18" customHeight="1" x14ac:dyDescent="0.25">
      <c r="C45" s="2"/>
      <c r="D45" s="19"/>
      <c r="E45" s="2"/>
      <c r="F45" s="3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BF45" s="141"/>
      <c r="BG45" s="141"/>
      <c r="BH45" s="141"/>
      <c r="BI45" s="143" t="s">
        <v>78</v>
      </c>
      <c r="BJ45" s="134">
        <f>COUNTIF($BK$54:$BK$100, "MA")</f>
        <v>0</v>
      </c>
      <c r="BK45" s="132" t="e">
        <f>COUNTIF($BK$54:$BK$100,"MA")/COUNTIF($D$54:$D$100,"P")</f>
        <v>#DIV/0!</v>
      </c>
      <c r="BL45" s="135">
        <f>COUNTIF($BM$54:$BM$100,"MA")</f>
        <v>0</v>
      </c>
      <c r="BM45" s="132" t="e">
        <f>COUNTIF($BM$54:$BM$100,"MA")/COUNTIF($D$54:$D$100,"P")</f>
        <v>#DIV/0!</v>
      </c>
      <c r="BN45" s="135">
        <f>COUNTIF($BO$54:$BO$100,"MA")</f>
        <v>0</v>
      </c>
      <c r="BO45" s="132" t="e">
        <f>COUNTIF($BO$54:$BO$100,"MA")/COUNTIF($D$54:$D$100,"P")</f>
        <v>#DIV/0!</v>
      </c>
    </row>
    <row r="46" spans="1:76" ht="18" customHeight="1" thickBot="1" x14ac:dyDescent="0.3">
      <c r="B46" s="3"/>
      <c r="C46" s="369" t="s">
        <v>6</v>
      </c>
      <c r="D46" s="370"/>
      <c r="E46" s="139">
        <f>B43</f>
        <v>25</v>
      </c>
      <c r="F46" s="31"/>
      <c r="G46" s="17"/>
      <c r="H46" s="17"/>
      <c r="BF46" s="141"/>
      <c r="BG46" s="141"/>
      <c r="BH46" s="141"/>
      <c r="BI46" s="144" t="s">
        <v>79</v>
      </c>
      <c r="BJ46" s="136">
        <f>COUNTIF($BK$54:$BK$100, "A")</f>
        <v>0</v>
      </c>
      <c r="BK46" s="133" t="e">
        <f>COUNTIF($BK$54:$BK$100,"A")/COUNTIF($D$54:$D$100,"P")</f>
        <v>#DIV/0!</v>
      </c>
      <c r="BL46" s="137">
        <f>COUNTIF($BM$54:$BM$100,"A")</f>
        <v>0</v>
      </c>
      <c r="BM46" s="133" t="e">
        <f>COUNTIF($BM$54:$BM$100,"A")/COUNTIF($D$54:$D$100,"P")</f>
        <v>#DIV/0!</v>
      </c>
      <c r="BN46" s="137">
        <f>COUNTIF($BO$54:$BO$100,"A")</f>
        <v>0</v>
      </c>
      <c r="BO46" s="133" t="e">
        <f>COUNTIF($BO$54:$BO$100,"A")/COUNTIF($D$54:$D$100,"P")</f>
        <v>#DIV/0!</v>
      </c>
    </row>
    <row r="47" spans="1:76" ht="15.75" customHeight="1" x14ac:dyDescent="0.2">
      <c r="B47" s="3"/>
      <c r="C47" s="369" t="s">
        <v>9</v>
      </c>
      <c r="D47" s="370"/>
      <c r="E47" s="139">
        <f>E46*0.6</f>
        <v>15</v>
      </c>
      <c r="F47" s="31"/>
      <c r="G47" s="17"/>
      <c r="H47" s="17"/>
    </row>
    <row r="48" spans="1:76" ht="12.75" customHeight="1" thickBot="1" x14ac:dyDescent="0.25">
      <c r="B48" s="17"/>
      <c r="C48" s="85"/>
      <c r="D48" s="85"/>
      <c r="E48" s="87"/>
      <c r="F48" s="86"/>
      <c r="G48" s="17"/>
      <c r="H48" s="17"/>
    </row>
    <row r="49" spans="1:73" ht="12.75" customHeight="1" thickBot="1" x14ac:dyDescent="0.25">
      <c r="C49" s="17"/>
      <c r="D49" s="40"/>
      <c r="E49" s="88"/>
      <c r="F49" s="89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2"/>
      <c r="BD49" s="2"/>
      <c r="BE49" s="2"/>
      <c r="BF49" s="2"/>
      <c r="BG49" s="17"/>
      <c r="BH49" s="17"/>
      <c r="BI49" s="17"/>
      <c r="BJ49" s="322" t="s">
        <v>34</v>
      </c>
      <c r="BK49" s="323"/>
      <c r="BL49" s="323"/>
      <c r="BM49" s="323"/>
      <c r="BN49" s="323"/>
      <c r="BO49" s="324"/>
      <c r="BP49" s="17"/>
      <c r="BQ49" s="17"/>
      <c r="BR49" s="17"/>
      <c r="BS49" s="17"/>
    </row>
    <row r="50" spans="1:73" ht="42.75" customHeight="1" x14ac:dyDescent="0.2">
      <c r="A50" s="17"/>
      <c r="B50" s="17"/>
      <c r="C50" s="17"/>
      <c r="D50" s="45"/>
      <c r="E50" s="397" t="s">
        <v>30</v>
      </c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9"/>
      <c r="BC50" s="394" t="s">
        <v>21</v>
      </c>
      <c r="BD50" s="394" t="s">
        <v>22</v>
      </c>
      <c r="BE50" s="404" t="s">
        <v>16</v>
      </c>
      <c r="BF50" s="403" t="s">
        <v>14</v>
      </c>
      <c r="BG50" s="158"/>
      <c r="BH50" s="158"/>
      <c r="BI50" s="159"/>
      <c r="BJ50" s="285" t="str">
        <f>O18</f>
        <v>1.- Historia</v>
      </c>
      <c r="BK50" s="286"/>
      <c r="BL50" s="310" t="str">
        <f>O28</f>
        <v>2.- Geografía</v>
      </c>
      <c r="BM50" s="310"/>
      <c r="BN50" s="325" t="str">
        <f>O37</f>
        <v>3.- Formación Ciudadana</v>
      </c>
      <c r="BO50" s="326"/>
      <c r="BP50" s="75"/>
      <c r="BS50" s="61"/>
      <c r="BT50" s="17"/>
      <c r="BU50" s="41"/>
    </row>
    <row r="51" spans="1:73" ht="12.75" hidden="1" customHeight="1" x14ac:dyDescent="0.2">
      <c r="A51" s="17"/>
      <c r="B51" s="17"/>
      <c r="C51" s="17"/>
      <c r="D51" s="46" t="s">
        <v>23</v>
      </c>
      <c r="E51" s="100" t="s">
        <v>26</v>
      </c>
      <c r="F51" s="100"/>
      <c r="G51" s="100" t="s">
        <v>25</v>
      </c>
      <c r="H51" s="100"/>
      <c r="I51" s="100" t="s">
        <v>0</v>
      </c>
      <c r="J51" s="100"/>
      <c r="K51" s="100" t="s">
        <v>24</v>
      </c>
      <c r="L51" s="100"/>
      <c r="M51" s="100" t="s">
        <v>25</v>
      </c>
      <c r="N51" s="100"/>
      <c r="O51" s="100" t="s">
        <v>26</v>
      </c>
      <c r="P51" s="100"/>
      <c r="Q51" s="100" t="s">
        <v>0</v>
      </c>
      <c r="R51" s="100"/>
      <c r="S51" s="100" t="s">
        <v>25</v>
      </c>
      <c r="T51" s="100"/>
      <c r="U51" s="100" t="s">
        <v>24</v>
      </c>
      <c r="V51" s="100"/>
      <c r="W51" s="100" t="s">
        <v>24</v>
      </c>
      <c r="X51" s="100"/>
      <c r="Y51" s="100" t="s">
        <v>0</v>
      </c>
      <c r="Z51" s="100"/>
      <c r="AA51" s="100" t="s">
        <v>25</v>
      </c>
      <c r="AB51" s="100"/>
      <c r="AC51" s="100" t="s">
        <v>26</v>
      </c>
      <c r="AD51" s="100"/>
      <c r="AE51" s="100" t="s">
        <v>0</v>
      </c>
      <c r="AF51" s="100"/>
      <c r="AG51" s="100" t="s">
        <v>24</v>
      </c>
      <c r="AH51" s="100"/>
      <c r="AI51" s="100" t="s">
        <v>25</v>
      </c>
      <c r="AJ51" s="100"/>
      <c r="AK51" s="100" t="s">
        <v>24</v>
      </c>
      <c r="AL51" s="100"/>
      <c r="AM51" s="100" t="s">
        <v>25</v>
      </c>
      <c r="AN51" s="100"/>
      <c r="AO51" s="100" t="s">
        <v>0</v>
      </c>
      <c r="AP51" s="100"/>
      <c r="AQ51" s="100" t="s">
        <v>26</v>
      </c>
      <c r="AR51" s="100"/>
      <c r="AS51" s="100" t="s">
        <v>25</v>
      </c>
      <c r="AT51" s="100"/>
      <c r="AU51" s="100" t="s">
        <v>0</v>
      </c>
      <c r="AV51" s="100"/>
      <c r="AW51" s="100" t="s">
        <v>25</v>
      </c>
      <c r="AX51" s="100"/>
      <c r="AY51" s="100" t="s">
        <v>0</v>
      </c>
      <c r="AZ51" s="100"/>
      <c r="BA51" s="100" t="s">
        <v>24</v>
      </c>
      <c r="BB51" s="100"/>
      <c r="BC51" s="395"/>
      <c r="BD51" s="395"/>
      <c r="BE51" s="405"/>
      <c r="BF51" s="403"/>
      <c r="BG51" s="158"/>
      <c r="BH51" s="158"/>
      <c r="BI51" s="159"/>
      <c r="BJ51" s="287"/>
      <c r="BK51" s="288"/>
      <c r="BL51" s="311"/>
      <c r="BM51" s="311"/>
      <c r="BN51" s="314"/>
      <c r="BO51" s="327"/>
      <c r="BP51" s="75"/>
      <c r="BS51" s="61"/>
      <c r="BT51" s="17"/>
      <c r="BU51" s="41"/>
    </row>
    <row r="52" spans="1:73" ht="12.75" hidden="1" customHeight="1" x14ac:dyDescent="0.2">
      <c r="A52" s="2"/>
      <c r="B52" s="2"/>
      <c r="C52" s="2"/>
      <c r="D52" s="46"/>
      <c r="E52" s="91">
        <v>1</v>
      </c>
      <c r="F52" s="91"/>
      <c r="G52" s="91">
        <v>1</v>
      </c>
      <c r="H52" s="91"/>
      <c r="I52" s="91">
        <v>1</v>
      </c>
      <c r="J52" s="91"/>
      <c r="K52" s="91">
        <v>1</v>
      </c>
      <c r="L52" s="91"/>
      <c r="M52" s="91">
        <v>1</v>
      </c>
      <c r="N52" s="91"/>
      <c r="O52" s="91">
        <v>1</v>
      </c>
      <c r="P52" s="91"/>
      <c r="Q52" s="91">
        <v>1</v>
      </c>
      <c r="R52" s="91"/>
      <c r="S52" s="91">
        <v>1</v>
      </c>
      <c r="T52" s="91"/>
      <c r="U52" s="91">
        <v>1</v>
      </c>
      <c r="V52" s="91"/>
      <c r="W52" s="91">
        <v>1</v>
      </c>
      <c r="X52" s="91"/>
      <c r="Y52" s="91">
        <v>1</v>
      </c>
      <c r="Z52" s="7"/>
      <c r="AA52" s="7">
        <v>1</v>
      </c>
      <c r="AB52" s="7"/>
      <c r="AC52" s="91">
        <v>1</v>
      </c>
      <c r="AD52" s="7"/>
      <c r="AE52" s="91">
        <v>1</v>
      </c>
      <c r="AF52" s="91"/>
      <c r="AG52" s="91">
        <v>1</v>
      </c>
      <c r="AH52" s="91"/>
      <c r="AI52" s="91">
        <v>1</v>
      </c>
      <c r="AJ52" s="7"/>
      <c r="AK52" s="91">
        <v>1</v>
      </c>
      <c r="AL52" s="7"/>
      <c r="AM52" s="7">
        <v>1</v>
      </c>
      <c r="AN52" s="7"/>
      <c r="AO52" s="7">
        <v>1</v>
      </c>
      <c r="AP52" s="7"/>
      <c r="AQ52" s="7">
        <v>1</v>
      </c>
      <c r="AR52" s="7"/>
      <c r="AS52" s="7">
        <v>1</v>
      </c>
      <c r="AT52" s="7"/>
      <c r="AU52" s="7">
        <v>1</v>
      </c>
      <c r="AV52" s="7"/>
      <c r="AW52" s="7">
        <v>1</v>
      </c>
      <c r="AX52" s="7"/>
      <c r="AY52" s="7">
        <v>1</v>
      </c>
      <c r="AZ52" s="7"/>
      <c r="BA52" s="7">
        <v>1</v>
      </c>
      <c r="BB52" s="7"/>
      <c r="BC52" s="395"/>
      <c r="BD52" s="395"/>
      <c r="BE52" s="405"/>
      <c r="BF52" s="403"/>
      <c r="BG52" s="158"/>
      <c r="BH52" s="158"/>
      <c r="BI52" s="159"/>
      <c r="BJ52" s="287"/>
      <c r="BK52" s="288"/>
      <c r="BL52" s="311"/>
      <c r="BM52" s="311"/>
      <c r="BN52" s="316"/>
      <c r="BO52" s="328"/>
      <c r="BP52" s="75"/>
      <c r="BS52" s="61"/>
      <c r="BT52" s="17"/>
      <c r="BU52" s="41"/>
    </row>
    <row r="53" spans="1:73" ht="50.25" customHeight="1" thickBot="1" x14ac:dyDescent="0.25">
      <c r="A53" s="16" t="s">
        <v>7</v>
      </c>
      <c r="B53" s="407" t="s">
        <v>11</v>
      </c>
      <c r="C53" s="407"/>
      <c r="D53" s="90" t="s">
        <v>35</v>
      </c>
      <c r="E53" s="92">
        <v>1</v>
      </c>
      <c r="F53" s="92"/>
      <c r="G53" s="92">
        <v>2</v>
      </c>
      <c r="H53" s="92"/>
      <c r="I53" s="92">
        <v>3</v>
      </c>
      <c r="J53" s="92"/>
      <c r="K53" s="92">
        <v>4</v>
      </c>
      <c r="L53" s="92"/>
      <c r="M53" s="92">
        <v>5</v>
      </c>
      <c r="N53" s="92"/>
      <c r="O53" s="92">
        <v>6</v>
      </c>
      <c r="P53" s="92"/>
      <c r="Q53" s="92">
        <v>7</v>
      </c>
      <c r="R53" s="92"/>
      <c r="S53" s="92">
        <v>8</v>
      </c>
      <c r="T53" s="92"/>
      <c r="U53" s="92">
        <v>9</v>
      </c>
      <c r="V53" s="92"/>
      <c r="W53" s="92">
        <v>10</v>
      </c>
      <c r="X53" s="92"/>
      <c r="Y53" s="98">
        <v>11</v>
      </c>
      <c r="Z53" s="98"/>
      <c r="AA53" s="98">
        <v>12</v>
      </c>
      <c r="AB53" s="98"/>
      <c r="AC53" s="98">
        <v>13</v>
      </c>
      <c r="AD53" s="98"/>
      <c r="AE53" s="98">
        <v>14</v>
      </c>
      <c r="AF53" s="98"/>
      <c r="AG53" s="98">
        <v>15</v>
      </c>
      <c r="AH53" s="98"/>
      <c r="AI53" s="98">
        <v>16</v>
      </c>
      <c r="AJ53" s="98"/>
      <c r="AK53" s="98">
        <v>17</v>
      </c>
      <c r="AL53" s="98"/>
      <c r="AM53" s="98">
        <v>18</v>
      </c>
      <c r="AN53" s="98"/>
      <c r="AO53" s="98">
        <v>19</v>
      </c>
      <c r="AP53" s="98"/>
      <c r="AQ53" s="101">
        <v>20</v>
      </c>
      <c r="AR53" s="101"/>
      <c r="AS53" s="101">
        <v>21</v>
      </c>
      <c r="AT53" s="101"/>
      <c r="AU53" s="101">
        <v>22</v>
      </c>
      <c r="AV53" s="101"/>
      <c r="AW53" s="101">
        <v>23</v>
      </c>
      <c r="AX53" s="101"/>
      <c r="AY53" s="101">
        <v>24</v>
      </c>
      <c r="AZ53" s="101"/>
      <c r="BA53" s="101">
        <v>25</v>
      </c>
      <c r="BB53" s="101"/>
      <c r="BC53" s="396"/>
      <c r="BD53" s="396"/>
      <c r="BE53" s="406"/>
      <c r="BF53" s="403"/>
      <c r="BG53" s="276" t="s">
        <v>73</v>
      </c>
      <c r="BH53" s="276" t="s">
        <v>74</v>
      </c>
      <c r="BI53" s="190" t="s">
        <v>75</v>
      </c>
      <c r="BJ53" s="148" t="s">
        <v>41</v>
      </c>
      <c r="BK53" s="149" t="s">
        <v>14</v>
      </c>
      <c r="BL53" s="150" t="s">
        <v>42</v>
      </c>
      <c r="BM53" s="150" t="s">
        <v>14</v>
      </c>
      <c r="BN53" s="146" t="s">
        <v>41</v>
      </c>
      <c r="BO53" s="146" t="s">
        <v>14</v>
      </c>
      <c r="BP53" s="75"/>
      <c r="BS53" s="61"/>
      <c r="BT53" s="17"/>
      <c r="BU53" s="41"/>
    </row>
    <row r="54" spans="1:73" ht="12.75" customHeight="1" x14ac:dyDescent="0.2">
      <c r="A54" s="5">
        <v>1</v>
      </c>
      <c r="B54" s="332"/>
      <c r="C54" s="333"/>
      <c r="D54" s="18"/>
      <c r="E54" s="76"/>
      <c r="F54" s="77"/>
      <c r="G54" s="76"/>
      <c r="H54" s="77"/>
      <c r="I54" s="76"/>
      <c r="J54" s="77"/>
      <c r="K54" s="76"/>
      <c r="L54" s="77"/>
      <c r="M54" s="76"/>
      <c r="N54" s="77"/>
      <c r="O54" s="76"/>
      <c r="P54" s="77"/>
      <c r="Q54" s="76"/>
      <c r="R54" s="77"/>
      <c r="S54" s="76"/>
      <c r="T54" s="77"/>
      <c r="U54" s="76"/>
      <c r="V54" s="77"/>
      <c r="W54" s="76"/>
      <c r="X54" s="77"/>
      <c r="Y54" s="76"/>
      <c r="Z54" s="77"/>
      <c r="AA54" s="76"/>
      <c r="AB54" s="77"/>
      <c r="AC54" s="93"/>
      <c r="AD54" s="77"/>
      <c r="AE54" s="76"/>
      <c r="AF54" s="77"/>
      <c r="AG54" s="76"/>
      <c r="AH54" s="77"/>
      <c r="AI54" s="76"/>
      <c r="AJ54" s="77"/>
      <c r="AK54" s="76"/>
      <c r="AL54" s="77"/>
      <c r="AM54" s="76"/>
      <c r="AN54" s="77"/>
      <c r="AO54" s="76"/>
      <c r="AP54" s="77"/>
      <c r="AQ54" s="76"/>
      <c r="AR54" s="77"/>
      <c r="AS54" s="76"/>
      <c r="AT54" s="77"/>
      <c r="AU54" s="76"/>
      <c r="AV54" s="77"/>
      <c r="AW54" s="76"/>
      <c r="AX54" s="77"/>
      <c r="AY54" s="76"/>
      <c r="AZ54" s="77"/>
      <c r="BA54" s="76"/>
      <c r="BB54" s="77">
        <f>IF(BA54=$BA$51,$BA$52,0)</f>
        <v>0</v>
      </c>
      <c r="BC54" s="5">
        <f t="shared" ref="BC54:BC100" si="1">IF((D54="P"),SUM(E54:BB54),0)</f>
        <v>0</v>
      </c>
      <c r="BD54" s="11">
        <f t="shared" ref="BD54:BD100" si="2">(BC54*100)/E$46</f>
        <v>0</v>
      </c>
      <c r="BE54" s="12">
        <f>IF(BC54&gt;=E$47,0.3*BC54-0.5,0.1333333*BC54+2)</f>
        <v>2</v>
      </c>
      <c r="BF54" s="5">
        <f>IF($D$54:$D$100="P",IF(AND((BD54&lt;50),(BD54&gt;=0)),"INICIAL",IF(AND((BD54&lt;80),(BD54&gt;49)),"INTERMEDIO",IF(AND((BD54&lt;=100),(BD54&gt;79)),"AVANZADO"))),0)</f>
        <v>0</v>
      </c>
      <c r="BG54" s="276" t="str">
        <f>IF((D54="P"),IFERROR(ROUND(BE54-$BE$103,1),""),"")</f>
        <v/>
      </c>
      <c r="BH54" s="276" t="str">
        <f>IF((D54="P"),IFERROR(ROUND(POWER(BG54,2),3),""),"")</f>
        <v/>
      </c>
      <c r="BI54" s="190">
        <f>SUM(BH54:BH100)</f>
        <v>0</v>
      </c>
      <c r="BJ54" s="128">
        <f>(SUM(E54:X54)/10)</f>
        <v>0</v>
      </c>
      <c r="BK54" s="129">
        <f>IF($D$54:$D$100="P",IF(BJ54&lt;=0.25,"B",IF(BJ54&lt;=0.5,"MB",IF(BJ54&lt;=0.75,"MA",IF(BJ54&lt;=1,"A")))),0)</f>
        <v>0</v>
      </c>
      <c r="BL54" s="130">
        <f>SUM(Y54:AP54)/9</f>
        <v>0</v>
      </c>
      <c r="BM54" s="129">
        <f>IF($D$54:$D$100="P",IF(BL54&lt;=0.25,"B",IF(BL54&lt;=0.5,"MB",IF(BL54&lt;=0.75,"MA",IF(BL54&lt;=1,"A")))),0)</f>
        <v>0</v>
      </c>
      <c r="BN54" s="130">
        <f>SUM(AQ54:BB54)/6</f>
        <v>0</v>
      </c>
      <c r="BO54" s="131">
        <f>IF($D$54:$D$100="P",IF(BN54&lt;=0.25,"B",IF(BN54&lt;=0.5,"MB",IF(BN54&lt;=0.75,"MA",IF(BN54&lt;=1,"A")))),0)</f>
        <v>0</v>
      </c>
      <c r="BP54" s="62"/>
      <c r="BS54" s="61"/>
      <c r="BT54" s="17"/>
      <c r="BU54" s="41"/>
    </row>
    <row r="55" spans="1:73" ht="12.75" customHeight="1" x14ac:dyDescent="0.2">
      <c r="A55" s="5">
        <v>2</v>
      </c>
      <c r="B55" s="332"/>
      <c r="C55" s="333"/>
      <c r="D55" s="18"/>
      <c r="E55" s="76"/>
      <c r="F55" s="77"/>
      <c r="G55" s="76"/>
      <c r="H55" s="77"/>
      <c r="I55" s="76"/>
      <c r="J55" s="77"/>
      <c r="K55" s="76"/>
      <c r="L55" s="77"/>
      <c r="M55" s="76"/>
      <c r="N55" s="77"/>
      <c r="O55" s="76"/>
      <c r="P55" s="77"/>
      <c r="Q55" s="76"/>
      <c r="R55" s="77"/>
      <c r="S55" s="76"/>
      <c r="T55" s="77"/>
      <c r="U55" s="76"/>
      <c r="V55" s="77"/>
      <c r="W55" s="76"/>
      <c r="X55" s="77"/>
      <c r="Y55" s="76"/>
      <c r="Z55" s="77"/>
      <c r="AA55" s="76"/>
      <c r="AB55" s="77"/>
      <c r="AC55" s="93"/>
      <c r="AD55" s="77"/>
      <c r="AE55" s="76"/>
      <c r="AF55" s="77"/>
      <c r="AG55" s="76"/>
      <c r="AH55" s="77"/>
      <c r="AI55" s="76"/>
      <c r="AJ55" s="77"/>
      <c r="AK55" s="76"/>
      <c r="AL55" s="77"/>
      <c r="AM55" s="76"/>
      <c r="AN55" s="77"/>
      <c r="AO55" s="76"/>
      <c r="AP55" s="77"/>
      <c r="AQ55" s="76"/>
      <c r="AR55" s="77"/>
      <c r="AS55" s="76"/>
      <c r="AT55" s="77"/>
      <c r="AU55" s="76"/>
      <c r="AV55" s="77"/>
      <c r="AW55" s="76"/>
      <c r="AX55" s="77"/>
      <c r="AY55" s="76"/>
      <c r="AZ55" s="77"/>
      <c r="BA55" s="76"/>
      <c r="BB55" s="77">
        <f t="shared" ref="BB55:BB100" si="3">IF(BA55=$BA$51,$BA$52,0)</f>
        <v>0</v>
      </c>
      <c r="BC55" s="5">
        <f t="shared" si="1"/>
        <v>0</v>
      </c>
      <c r="BD55" s="11">
        <f t="shared" si="2"/>
        <v>0</v>
      </c>
      <c r="BE55" s="12">
        <f t="shared" ref="BE55:BE100" si="4">IF(BC55&gt;=E$47,0.3*BC55-0.5,0.1333333*BC55+2)</f>
        <v>2</v>
      </c>
      <c r="BF55" s="5">
        <f t="shared" ref="BF55:BF100" si="5">IF($D$54:$D$100="P",IF(AND((BD55&lt;50),(BD55&gt;=0)),"INICIAL",IF(AND((BD55&lt;80),(BD55&gt;49)),"INTERMEDIO",IF(AND((BD55&lt;=100),(BD55&gt;79)),"AVANZADO"))),0)</f>
        <v>0</v>
      </c>
      <c r="BG55" s="276" t="str">
        <f t="shared" ref="BG55:BG99" si="6">IF((D55="P"),IFERROR(ROUND(BE55-$BE$103,1),""),"")</f>
        <v/>
      </c>
      <c r="BH55" s="276" t="str">
        <f t="shared" ref="BH55:BH100" si="7">IF((D55="P"),IFERROR(ROUND(POWER(BG55,2),3),""),"")</f>
        <v/>
      </c>
      <c r="BI55" s="190">
        <f>COUNTIF(D54:D100,"=P")</f>
        <v>0</v>
      </c>
      <c r="BJ55" s="103">
        <f t="shared" ref="BJ55:BJ100" si="8">(SUM(E55:X55)/10)</f>
        <v>0</v>
      </c>
      <c r="BK55" s="68">
        <f t="shared" ref="BK55:BK100" si="9">IF($D$54:$D$100="P",IF(BJ55&lt;=0.25,"B",IF(BJ55&lt;=0.5,"MB",IF(BJ55&lt;=0.75,"MA",IF(BJ55&lt;=1,"A")))),0)</f>
        <v>0</v>
      </c>
      <c r="BL55" s="94">
        <f t="shared" ref="BL55:BL100" si="10">SUM(Y55:AP55)/9</f>
        <v>0</v>
      </c>
      <c r="BM55" s="68">
        <f t="shared" ref="BM55:BM100" si="11">IF($D$54:$D$100="P",IF(BL55&lt;=0.25,"B",IF(BL55&lt;=0.5,"MB",IF(BL55&lt;=0.75,"MA",IF(BL55&lt;=1,"A")))),0)</f>
        <v>0</v>
      </c>
      <c r="BN55" s="94">
        <f t="shared" ref="BN55:BN100" si="12">SUM(AQ55:BB55)/6</f>
        <v>0</v>
      </c>
      <c r="BO55" s="104">
        <f t="shared" ref="BO55:BO100" si="13">IF($D$54:$D$100="P",IF(BN55&lt;=0.25,"B",IF(BN55&lt;=0.5,"MB",IF(BN55&lt;=0.75,"MA",IF(BN55&lt;=1,"A")))),0)</f>
        <v>0</v>
      </c>
      <c r="BP55" s="62"/>
      <c r="BS55" s="61"/>
      <c r="BT55" s="17"/>
      <c r="BU55" s="41"/>
    </row>
    <row r="56" spans="1:73" ht="12.75" customHeight="1" x14ac:dyDescent="0.2">
      <c r="A56" s="5">
        <v>3</v>
      </c>
      <c r="B56" s="332"/>
      <c r="C56" s="333"/>
      <c r="D56" s="18"/>
      <c r="E56" s="76"/>
      <c r="F56" s="77"/>
      <c r="G56" s="76"/>
      <c r="H56" s="77"/>
      <c r="I56" s="76"/>
      <c r="J56" s="77"/>
      <c r="K56" s="76"/>
      <c r="L56" s="77"/>
      <c r="M56" s="76"/>
      <c r="N56" s="77"/>
      <c r="O56" s="76"/>
      <c r="P56" s="77"/>
      <c r="Q56" s="76"/>
      <c r="R56" s="77"/>
      <c r="S56" s="76"/>
      <c r="T56" s="77"/>
      <c r="U56" s="76"/>
      <c r="V56" s="77"/>
      <c r="W56" s="76"/>
      <c r="X56" s="77"/>
      <c r="Y56" s="76"/>
      <c r="Z56" s="77"/>
      <c r="AA56" s="76"/>
      <c r="AB56" s="77"/>
      <c r="AC56" s="93"/>
      <c r="AD56" s="77"/>
      <c r="AE56" s="76"/>
      <c r="AF56" s="77"/>
      <c r="AG56" s="76"/>
      <c r="AH56" s="77"/>
      <c r="AI56" s="76"/>
      <c r="AJ56" s="77"/>
      <c r="AK56" s="76"/>
      <c r="AL56" s="77"/>
      <c r="AM56" s="76"/>
      <c r="AN56" s="77"/>
      <c r="AO56" s="76"/>
      <c r="AP56" s="77"/>
      <c r="AQ56" s="76"/>
      <c r="AR56" s="77"/>
      <c r="AS56" s="76"/>
      <c r="AT56" s="77"/>
      <c r="AU56" s="76"/>
      <c r="AV56" s="77"/>
      <c r="AW56" s="76"/>
      <c r="AX56" s="77"/>
      <c r="AY56" s="76"/>
      <c r="AZ56" s="77"/>
      <c r="BA56" s="76"/>
      <c r="BB56" s="77">
        <f t="shared" si="3"/>
        <v>0</v>
      </c>
      <c r="BC56" s="5">
        <f t="shared" si="1"/>
        <v>0</v>
      </c>
      <c r="BD56" s="11">
        <f t="shared" si="2"/>
        <v>0</v>
      </c>
      <c r="BE56" s="12">
        <f t="shared" si="4"/>
        <v>2</v>
      </c>
      <c r="BF56" s="5">
        <f t="shared" si="5"/>
        <v>0</v>
      </c>
      <c r="BG56" s="276" t="str">
        <f t="shared" si="6"/>
        <v/>
      </c>
      <c r="BH56" s="276" t="str">
        <f t="shared" si="7"/>
        <v/>
      </c>
      <c r="BI56" s="190"/>
      <c r="BJ56" s="103">
        <f t="shared" si="8"/>
        <v>0</v>
      </c>
      <c r="BK56" s="68">
        <f t="shared" si="9"/>
        <v>0</v>
      </c>
      <c r="BL56" s="94">
        <f t="shared" si="10"/>
        <v>0</v>
      </c>
      <c r="BM56" s="68">
        <f t="shared" si="11"/>
        <v>0</v>
      </c>
      <c r="BN56" s="94">
        <f t="shared" si="12"/>
        <v>0</v>
      </c>
      <c r="BO56" s="104">
        <f t="shared" si="13"/>
        <v>0</v>
      </c>
      <c r="BP56" s="62"/>
      <c r="BQ56" s="62"/>
      <c r="BR56" s="62"/>
      <c r="BS56" s="62"/>
      <c r="BT56" s="17"/>
    </row>
    <row r="57" spans="1:73" ht="12.75" customHeight="1" x14ac:dyDescent="0.2">
      <c r="A57" s="5">
        <f t="shared" ref="A57:A99" si="14">A56+1</f>
        <v>4</v>
      </c>
      <c r="B57" s="332"/>
      <c r="C57" s="333"/>
      <c r="D57" s="18"/>
      <c r="E57" s="76"/>
      <c r="F57" s="77"/>
      <c r="G57" s="76"/>
      <c r="H57" s="77"/>
      <c r="I57" s="76"/>
      <c r="J57" s="77"/>
      <c r="K57" s="76"/>
      <c r="L57" s="77"/>
      <c r="M57" s="76"/>
      <c r="N57" s="77"/>
      <c r="O57" s="76"/>
      <c r="P57" s="77"/>
      <c r="Q57" s="76"/>
      <c r="R57" s="77"/>
      <c r="S57" s="76"/>
      <c r="T57" s="77"/>
      <c r="U57" s="76"/>
      <c r="V57" s="77"/>
      <c r="W57" s="76"/>
      <c r="X57" s="77"/>
      <c r="Y57" s="76"/>
      <c r="Z57" s="77"/>
      <c r="AA57" s="76"/>
      <c r="AB57" s="77"/>
      <c r="AC57" s="93"/>
      <c r="AD57" s="77"/>
      <c r="AE57" s="76"/>
      <c r="AF57" s="77"/>
      <c r="AG57" s="76"/>
      <c r="AH57" s="77"/>
      <c r="AI57" s="76"/>
      <c r="AJ57" s="77"/>
      <c r="AK57" s="76"/>
      <c r="AL57" s="77"/>
      <c r="AM57" s="76"/>
      <c r="AN57" s="77"/>
      <c r="AO57" s="76"/>
      <c r="AP57" s="77"/>
      <c r="AQ57" s="76"/>
      <c r="AR57" s="77"/>
      <c r="AS57" s="76"/>
      <c r="AT57" s="77"/>
      <c r="AU57" s="76"/>
      <c r="AV57" s="77"/>
      <c r="AW57" s="76"/>
      <c r="AX57" s="77"/>
      <c r="AY57" s="76"/>
      <c r="AZ57" s="77"/>
      <c r="BA57" s="76"/>
      <c r="BB57" s="77">
        <f t="shared" si="3"/>
        <v>0</v>
      </c>
      <c r="BC57" s="5">
        <f t="shared" si="1"/>
        <v>0</v>
      </c>
      <c r="BD57" s="11">
        <f t="shared" si="2"/>
        <v>0</v>
      </c>
      <c r="BE57" s="12">
        <f t="shared" si="4"/>
        <v>2</v>
      </c>
      <c r="BF57" s="5">
        <f t="shared" si="5"/>
        <v>0</v>
      </c>
      <c r="BG57" s="276" t="str">
        <f t="shared" si="6"/>
        <v/>
      </c>
      <c r="BH57" s="276" t="str">
        <f t="shared" si="7"/>
        <v/>
      </c>
      <c r="BI57" s="190"/>
      <c r="BJ57" s="103">
        <f t="shared" si="8"/>
        <v>0</v>
      </c>
      <c r="BK57" s="68">
        <f t="shared" si="9"/>
        <v>0</v>
      </c>
      <c r="BL57" s="94">
        <f t="shared" si="10"/>
        <v>0</v>
      </c>
      <c r="BM57" s="68">
        <f t="shared" si="11"/>
        <v>0</v>
      </c>
      <c r="BN57" s="94">
        <f t="shared" si="12"/>
        <v>0</v>
      </c>
      <c r="BO57" s="104">
        <f t="shared" si="13"/>
        <v>0</v>
      </c>
      <c r="BP57" s="62"/>
      <c r="BQ57" s="62"/>
      <c r="BR57" s="62"/>
      <c r="BS57" s="62"/>
      <c r="BT57" s="17"/>
    </row>
    <row r="58" spans="1:73" ht="12.75" customHeight="1" x14ac:dyDescent="0.2">
      <c r="A58" s="5">
        <f t="shared" si="14"/>
        <v>5</v>
      </c>
      <c r="B58" s="332"/>
      <c r="C58" s="333"/>
      <c r="D58" s="18"/>
      <c r="E58" s="76"/>
      <c r="F58" s="77"/>
      <c r="G58" s="76"/>
      <c r="H58" s="77"/>
      <c r="I58" s="76"/>
      <c r="J58" s="77"/>
      <c r="K58" s="76"/>
      <c r="L58" s="77"/>
      <c r="M58" s="76"/>
      <c r="N58" s="77"/>
      <c r="O58" s="76"/>
      <c r="P58" s="77"/>
      <c r="Q58" s="76"/>
      <c r="R58" s="77"/>
      <c r="S58" s="76"/>
      <c r="T58" s="77"/>
      <c r="U58" s="76"/>
      <c r="V58" s="77"/>
      <c r="W58" s="76"/>
      <c r="X58" s="77"/>
      <c r="Y58" s="76"/>
      <c r="Z58" s="77"/>
      <c r="AA58" s="76"/>
      <c r="AB58" s="77"/>
      <c r="AC58" s="93"/>
      <c r="AD58" s="77"/>
      <c r="AE58" s="76"/>
      <c r="AF58" s="77"/>
      <c r="AG58" s="76"/>
      <c r="AH58" s="77"/>
      <c r="AI58" s="76"/>
      <c r="AJ58" s="77"/>
      <c r="AK58" s="76"/>
      <c r="AL58" s="77"/>
      <c r="AM58" s="76"/>
      <c r="AN58" s="77"/>
      <c r="AO58" s="76"/>
      <c r="AP58" s="77"/>
      <c r="AQ58" s="76"/>
      <c r="AR58" s="77"/>
      <c r="AS58" s="76"/>
      <c r="AT58" s="77"/>
      <c r="AU58" s="76"/>
      <c r="AV58" s="77"/>
      <c r="AW58" s="76"/>
      <c r="AX58" s="77"/>
      <c r="AY58" s="76"/>
      <c r="AZ58" s="77"/>
      <c r="BA58" s="76"/>
      <c r="BB58" s="77">
        <f t="shared" si="3"/>
        <v>0</v>
      </c>
      <c r="BC58" s="5">
        <f t="shared" si="1"/>
        <v>0</v>
      </c>
      <c r="BD58" s="11">
        <f t="shared" si="2"/>
        <v>0</v>
      </c>
      <c r="BE58" s="12">
        <f t="shared" si="4"/>
        <v>2</v>
      </c>
      <c r="BF58" s="5">
        <f t="shared" si="5"/>
        <v>0</v>
      </c>
      <c r="BG58" s="276" t="str">
        <f t="shared" si="6"/>
        <v/>
      </c>
      <c r="BH58" s="276" t="str">
        <f t="shared" si="7"/>
        <v/>
      </c>
      <c r="BI58" s="190"/>
      <c r="BJ58" s="103">
        <f t="shared" si="8"/>
        <v>0</v>
      </c>
      <c r="BK58" s="68">
        <f t="shared" si="9"/>
        <v>0</v>
      </c>
      <c r="BL58" s="94">
        <f t="shared" si="10"/>
        <v>0</v>
      </c>
      <c r="BM58" s="68">
        <f t="shared" si="11"/>
        <v>0</v>
      </c>
      <c r="BN58" s="94">
        <f t="shared" si="12"/>
        <v>0</v>
      </c>
      <c r="BO58" s="104">
        <f t="shared" si="13"/>
        <v>0</v>
      </c>
      <c r="BP58" s="62"/>
      <c r="BQ58" s="62"/>
      <c r="BR58" s="62"/>
      <c r="BS58" s="62"/>
      <c r="BT58" s="17"/>
    </row>
    <row r="59" spans="1:73" ht="12.75" customHeight="1" x14ac:dyDescent="0.2">
      <c r="A59" s="5">
        <f t="shared" si="14"/>
        <v>6</v>
      </c>
      <c r="B59" s="332"/>
      <c r="C59" s="333"/>
      <c r="D59" s="18"/>
      <c r="E59" s="76"/>
      <c r="F59" s="77"/>
      <c r="G59" s="76"/>
      <c r="H59" s="77"/>
      <c r="I59" s="76"/>
      <c r="J59" s="77"/>
      <c r="K59" s="76"/>
      <c r="L59" s="77"/>
      <c r="M59" s="76"/>
      <c r="N59" s="77"/>
      <c r="O59" s="76"/>
      <c r="P59" s="77"/>
      <c r="Q59" s="76"/>
      <c r="R59" s="77"/>
      <c r="S59" s="76"/>
      <c r="T59" s="77"/>
      <c r="U59" s="76"/>
      <c r="V59" s="77"/>
      <c r="W59" s="76"/>
      <c r="X59" s="77"/>
      <c r="Y59" s="76"/>
      <c r="Z59" s="77"/>
      <c r="AA59" s="76"/>
      <c r="AB59" s="77"/>
      <c r="AC59" s="93"/>
      <c r="AD59" s="77"/>
      <c r="AE59" s="76"/>
      <c r="AF59" s="77"/>
      <c r="AG59" s="76"/>
      <c r="AH59" s="77"/>
      <c r="AI59" s="76"/>
      <c r="AJ59" s="77"/>
      <c r="AK59" s="76"/>
      <c r="AL59" s="77"/>
      <c r="AM59" s="76"/>
      <c r="AN59" s="77"/>
      <c r="AO59" s="76"/>
      <c r="AP59" s="77"/>
      <c r="AQ59" s="76"/>
      <c r="AR59" s="77"/>
      <c r="AS59" s="76"/>
      <c r="AT59" s="77"/>
      <c r="AU59" s="76"/>
      <c r="AV59" s="77"/>
      <c r="AW59" s="76"/>
      <c r="AX59" s="77"/>
      <c r="AY59" s="76"/>
      <c r="AZ59" s="77"/>
      <c r="BA59" s="76"/>
      <c r="BB59" s="77">
        <f t="shared" si="3"/>
        <v>0</v>
      </c>
      <c r="BC59" s="5">
        <f t="shared" si="1"/>
        <v>0</v>
      </c>
      <c r="BD59" s="11">
        <f t="shared" si="2"/>
        <v>0</v>
      </c>
      <c r="BE59" s="12">
        <f t="shared" si="4"/>
        <v>2</v>
      </c>
      <c r="BF59" s="5">
        <f t="shared" si="5"/>
        <v>0</v>
      </c>
      <c r="BG59" s="276" t="str">
        <f t="shared" si="6"/>
        <v/>
      </c>
      <c r="BH59" s="276" t="str">
        <f t="shared" si="7"/>
        <v/>
      </c>
      <c r="BI59" s="190"/>
      <c r="BJ59" s="103">
        <f t="shared" si="8"/>
        <v>0</v>
      </c>
      <c r="BK59" s="68">
        <f>IF($D$54:$D$100="P",IF(BJ59&lt;=0.25,"B",IF(BJ59&lt;=0.5,"MB",IF(BJ59&lt;=0.75,"MA",IF(BJ59&lt;=1,"A")))),0)</f>
        <v>0</v>
      </c>
      <c r="BL59" s="94">
        <f t="shared" si="10"/>
        <v>0</v>
      </c>
      <c r="BM59" s="68">
        <f t="shared" si="11"/>
        <v>0</v>
      </c>
      <c r="BN59" s="94">
        <f t="shared" si="12"/>
        <v>0</v>
      </c>
      <c r="BO59" s="104">
        <f t="shared" si="13"/>
        <v>0</v>
      </c>
      <c r="BP59" s="62"/>
      <c r="BQ59" s="62"/>
      <c r="BR59" s="62"/>
      <c r="BS59" s="62"/>
      <c r="BT59" s="17"/>
    </row>
    <row r="60" spans="1:73" ht="12.75" customHeight="1" x14ac:dyDescent="0.2">
      <c r="A60" s="5">
        <f t="shared" si="14"/>
        <v>7</v>
      </c>
      <c r="B60" s="332"/>
      <c r="C60" s="333"/>
      <c r="D60" s="18"/>
      <c r="E60" s="76"/>
      <c r="F60" s="77"/>
      <c r="G60" s="76"/>
      <c r="H60" s="77"/>
      <c r="I60" s="76"/>
      <c r="J60" s="77"/>
      <c r="K60" s="76"/>
      <c r="L60" s="77"/>
      <c r="M60" s="76"/>
      <c r="N60" s="77"/>
      <c r="O60" s="76"/>
      <c r="P60" s="77"/>
      <c r="Q60" s="76"/>
      <c r="R60" s="77"/>
      <c r="S60" s="76"/>
      <c r="T60" s="77"/>
      <c r="U60" s="76"/>
      <c r="V60" s="77"/>
      <c r="W60" s="76"/>
      <c r="X60" s="77"/>
      <c r="Y60" s="76"/>
      <c r="Z60" s="77"/>
      <c r="AA60" s="76"/>
      <c r="AB60" s="77"/>
      <c r="AC60" s="93"/>
      <c r="AD60" s="77"/>
      <c r="AE60" s="76"/>
      <c r="AF60" s="77"/>
      <c r="AG60" s="76"/>
      <c r="AH60" s="77"/>
      <c r="AI60" s="76"/>
      <c r="AJ60" s="77"/>
      <c r="AK60" s="76"/>
      <c r="AL60" s="77"/>
      <c r="AM60" s="76"/>
      <c r="AN60" s="77"/>
      <c r="AO60" s="76"/>
      <c r="AP60" s="77"/>
      <c r="AQ60" s="76"/>
      <c r="AR60" s="77"/>
      <c r="AS60" s="76"/>
      <c r="AT60" s="77"/>
      <c r="AU60" s="76"/>
      <c r="AV60" s="77"/>
      <c r="AW60" s="76"/>
      <c r="AX60" s="77"/>
      <c r="AY60" s="76"/>
      <c r="AZ60" s="77"/>
      <c r="BA60" s="76"/>
      <c r="BB60" s="77">
        <f t="shared" si="3"/>
        <v>0</v>
      </c>
      <c r="BC60" s="5">
        <f t="shared" si="1"/>
        <v>0</v>
      </c>
      <c r="BD60" s="11">
        <f t="shared" si="2"/>
        <v>0</v>
      </c>
      <c r="BE60" s="12">
        <f t="shared" si="4"/>
        <v>2</v>
      </c>
      <c r="BF60" s="5">
        <f t="shared" si="5"/>
        <v>0</v>
      </c>
      <c r="BG60" s="276" t="str">
        <f t="shared" si="6"/>
        <v/>
      </c>
      <c r="BH60" s="276" t="str">
        <f t="shared" si="7"/>
        <v/>
      </c>
      <c r="BI60" s="190"/>
      <c r="BJ60" s="103">
        <f t="shared" si="8"/>
        <v>0</v>
      </c>
      <c r="BK60" s="68">
        <f t="shared" si="9"/>
        <v>0</v>
      </c>
      <c r="BL60" s="94">
        <f t="shared" si="10"/>
        <v>0</v>
      </c>
      <c r="BM60" s="68">
        <f t="shared" si="11"/>
        <v>0</v>
      </c>
      <c r="BN60" s="94">
        <f t="shared" si="12"/>
        <v>0</v>
      </c>
      <c r="BO60" s="104">
        <f t="shared" si="13"/>
        <v>0</v>
      </c>
      <c r="BP60" s="62"/>
      <c r="BQ60" s="62"/>
      <c r="BR60" s="62"/>
      <c r="BS60" s="62"/>
      <c r="BT60" s="17"/>
    </row>
    <row r="61" spans="1:73" ht="12.75" customHeight="1" x14ac:dyDescent="0.2">
      <c r="A61" s="5">
        <f t="shared" si="14"/>
        <v>8</v>
      </c>
      <c r="B61" s="332"/>
      <c r="C61" s="333"/>
      <c r="D61" s="18"/>
      <c r="E61" s="76"/>
      <c r="F61" s="77"/>
      <c r="G61" s="76"/>
      <c r="H61" s="77"/>
      <c r="I61" s="76"/>
      <c r="J61" s="77"/>
      <c r="K61" s="76"/>
      <c r="L61" s="77"/>
      <c r="M61" s="76"/>
      <c r="N61" s="77"/>
      <c r="O61" s="76"/>
      <c r="P61" s="77"/>
      <c r="Q61" s="76"/>
      <c r="R61" s="77"/>
      <c r="S61" s="76"/>
      <c r="T61" s="77"/>
      <c r="U61" s="76"/>
      <c r="V61" s="77"/>
      <c r="W61" s="76"/>
      <c r="X61" s="77"/>
      <c r="Y61" s="76"/>
      <c r="Z61" s="77"/>
      <c r="AA61" s="76"/>
      <c r="AB61" s="77"/>
      <c r="AC61" s="93"/>
      <c r="AD61" s="77"/>
      <c r="AE61" s="76"/>
      <c r="AF61" s="77"/>
      <c r="AG61" s="76"/>
      <c r="AH61" s="77"/>
      <c r="AI61" s="76"/>
      <c r="AJ61" s="77"/>
      <c r="AK61" s="76"/>
      <c r="AL61" s="77"/>
      <c r="AM61" s="76"/>
      <c r="AN61" s="77"/>
      <c r="AO61" s="76"/>
      <c r="AP61" s="77"/>
      <c r="AQ61" s="76"/>
      <c r="AR61" s="77"/>
      <c r="AS61" s="76"/>
      <c r="AT61" s="77"/>
      <c r="AU61" s="76"/>
      <c r="AV61" s="77"/>
      <c r="AW61" s="76"/>
      <c r="AX61" s="77"/>
      <c r="AY61" s="76"/>
      <c r="AZ61" s="77"/>
      <c r="BA61" s="76"/>
      <c r="BB61" s="77">
        <f t="shared" si="3"/>
        <v>0</v>
      </c>
      <c r="BC61" s="5">
        <f t="shared" si="1"/>
        <v>0</v>
      </c>
      <c r="BD61" s="11">
        <f t="shared" si="2"/>
        <v>0</v>
      </c>
      <c r="BE61" s="12">
        <f t="shared" si="4"/>
        <v>2</v>
      </c>
      <c r="BF61" s="5">
        <f t="shared" si="5"/>
        <v>0</v>
      </c>
      <c r="BG61" s="276" t="str">
        <f t="shared" si="6"/>
        <v/>
      </c>
      <c r="BH61" s="276" t="str">
        <f t="shared" si="7"/>
        <v/>
      </c>
      <c r="BI61" s="190"/>
      <c r="BJ61" s="103">
        <f t="shared" si="8"/>
        <v>0</v>
      </c>
      <c r="BK61" s="68">
        <f t="shared" si="9"/>
        <v>0</v>
      </c>
      <c r="BL61" s="94">
        <f t="shared" si="10"/>
        <v>0</v>
      </c>
      <c r="BM61" s="68">
        <f t="shared" si="11"/>
        <v>0</v>
      </c>
      <c r="BN61" s="94">
        <f t="shared" si="12"/>
        <v>0</v>
      </c>
      <c r="BO61" s="104">
        <f t="shared" si="13"/>
        <v>0</v>
      </c>
      <c r="BP61" s="62"/>
      <c r="BQ61" s="62"/>
      <c r="BR61" s="62"/>
      <c r="BS61" s="62"/>
      <c r="BT61" s="17"/>
    </row>
    <row r="62" spans="1:73" ht="12.75" customHeight="1" x14ac:dyDescent="0.2">
      <c r="A62" s="5">
        <f t="shared" si="14"/>
        <v>9</v>
      </c>
      <c r="B62" s="332"/>
      <c r="C62" s="333"/>
      <c r="D62" s="18"/>
      <c r="E62" s="76"/>
      <c r="F62" s="77"/>
      <c r="G62" s="76"/>
      <c r="H62" s="77"/>
      <c r="I62" s="76"/>
      <c r="J62" s="77"/>
      <c r="K62" s="76"/>
      <c r="L62" s="77"/>
      <c r="M62" s="76"/>
      <c r="N62" s="77"/>
      <c r="O62" s="76"/>
      <c r="P62" s="77"/>
      <c r="Q62" s="76"/>
      <c r="R62" s="77"/>
      <c r="S62" s="76"/>
      <c r="T62" s="77"/>
      <c r="U62" s="76"/>
      <c r="V62" s="77"/>
      <c r="W62" s="76"/>
      <c r="X62" s="77"/>
      <c r="Y62" s="76"/>
      <c r="Z62" s="77"/>
      <c r="AA62" s="76"/>
      <c r="AB62" s="77"/>
      <c r="AC62" s="93"/>
      <c r="AD62" s="77"/>
      <c r="AE62" s="76"/>
      <c r="AF62" s="77"/>
      <c r="AG62" s="76"/>
      <c r="AH62" s="77"/>
      <c r="AI62" s="76"/>
      <c r="AJ62" s="77"/>
      <c r="AK62" s="76"/>
      <c r="AL62" s="77"/>
      <c r="AM62" s="76"/>
      <c r="AN62" s="77"/>
      <c r="AO62" s="76"/>
      <c r="AP62" s="77"/>
      <c r="AQ62" s="76"/>
      <c r="AR62" s="77"/>
      <c r="AS62" s="76"/>
      <c r="AT62" s="77"/>
      <c r="AU62" s="76"/>
      <c r="AV62" s="77"/>
      <c r="AW62" s="76"/>
      <c r="AX62" s="77"/>
      <c r="AY62" s="76"/>
      <c r="AZ62" s="77"/>
      <c r="BA62" s="76"/>
      <c r="BB62" s="77">
        <f t="shared" si="3"/>
        <v>0</v>
      </c>
      <c r="BC62" s="5">
        <f t="shared" si="1"/>
        <v>0</v>
      </c>
      <c r="BD62" s="11">
        <f t="shared" si="2"/>
        <v>0</v>
      </c>
      <c r="BE62" s="12">
        <f t="shared" si="4"/>
        <v>2</v>
      </c>
      <c r="BF62" s="5">
        <f t="shared" si="5"/>
        <v>0</v>
      </c>
      <c r="BG62" s="276" t="str">
        <f t="shared" si="6"/>
        <v/>
      </c>
      <c r="BH62" s="276" t="str">
        <f t="shared" si="7"/>
        <v/>
      </c>
      <c r="BI62" s="190"/>
      <c r="BJ62" s="103">
        <f t="shared" si="8"/>
        <v>0</v>
      </c>
      <c r="BK62" s="68">
        <f t="shared" si="9"/>
        <v>0</v>
      </c>
      <c r="BL62" s="94">
        <f t="shared" si="10"/>
        <v>0</v>
      </c>
      <c r="BM62" s="68">
        <f t="shared" si="11"/>
        <v>0</v>
      </c>
      <c r="BN62" s="94">
        <f t="shared" si="12"/>
        <v>0</v>
      </c>
      <c r="BO62" s="104">
        <f t="shared" si="13"/>
        <v>0</v>
      </c>
      <c r="BP62" s="62"/>
      <c r="BQ62" s="62"/>
      <c r="BR62" s="62"/>
      <c r="BS62" s="62"/>
      <c r="BT62" s="17"/>
    </row>
    <row r="63" spans="1:73" ht="12.75" customHeight="1" x14ac:dyDescent="0.2">
      <c r="A63" s="5">
        <f t="shared" si="14"/>
        <v>10</v>
      </c>
      <c r="B63" s="332"/>
      <c r="C63" s="333"/>
      <c r="D63" s="18"/>
      <c r="E63" s="76"/>
      <c r="F63" s="77"/>
      <c r="G63" s="76"/>
      <c r="H63" s="77"/>
      <c r="I63" s="76"/>
      <c r="J63" s="77"/>
      <c r="K63" s="76"/>
      <c r="L63" s="77"/>
      <c r="M63" s="76"/>
      <c r="N63" s="77"/>
      <c r="O63" s="76"/>
      <c r="P63" s="77"/>
      <c r="Q63" s="76"/>
      <c r="R63" s="77"/>
      <c r="S63" s="76"/>
      <c r="T63" s="77"/>
      <c r="U63" s="76"/>
      <c r="V63" s="77"/>
      <c r="W63" s="76"/>
      <c r="X63" s="77"/>
      <c r="Y63" s="76"/>
      <c r="Z63" s="77"/>
      <c r="AA63" s="76"/>
      <c r="AB63" s="77"/>
      <c r="AC63" s="93"/>
      <c r="AD63" s="77"/>
      <c r="AE63" s="76"/>
      <c r="AF63" s="77"/>
      <c r="AG63" s="76"/>
      <c r="AH63" s="77"/>
      <c r="AI63" s="76"/>
      <c r="AJ63" s="77"/>
      <c r="AK63" s="76"/>
      <c r="AL63" s="77"/>
      <c r="AM63" s="76"/>
      <c r="AN63" s="77"/>
      <c r="AO63" s="76"/>
      <c r="AP63" s="77"/>
      <c r="AQ63" s="76"/>
      <c r="AR63" s="77"/>
      <c r="AS63" s="76"/>
      <c r="AT63" s="77"/>
      <c r="AU63" s="76"/>
      <c r="AV63" s="77"/>
      <c r="AW63" s="76"/>
      <c r="AX63" s="77"/>
      <c r="AY63" s="76"/>
      <c r="AZ63" s="77"/>
      <c r="BA63" s="76"/>
      <c r="BB63" s="77">
        <f t="shared" si="3"/>
        <v>0</v>
      </c>
      <c r="BC63" s="5">
        <f t="shared" si="1"/>
        <v>0</v>
      </c>
      <c r="BD63" s="11">
        <f t="shared" si="2"/>
        <v>0</v>
      </c>
      <c r="BE63" s="12">
        <f t="shared" si="4"/>
        <v>2</v>
      </c>
      <c r="BF63" s="5">
        <f t="shared" si="5"/>
        <v>0</v>
      </c>
      <c r="BG63" s="276" t="str">
        <f t="shared" si="6"/>
        <v/>
      </c>
      <c r="BH63" s="276" t="str">
        <f t="shared" si="7"/>
        <v/>
      </c>
      <c r="BI63" s="190"/>
      <c r="BJ63" s="103">
        <f t="shared" si="8"/>
        <v>0</v>
      </c>
      <c r="BK63" s="68">
        <f t="shared" si="9"/>
        <v>0</v>
      </c>
      <c r="BL63" s="94">
        <f t="shared" si="10"/>
        <v>0</v>
      </c>
      <c r="BM63" s="68">
        <f t="shared" si="11"/>
        <v>0</v>
      </c>
      <c r="BN63" s="94">
        <f t="shared" si="12"/>
        <v>0</v>
      </c>
      <c r="BO63" s="104">
        <f t="shared" si="13"/>
        <v>0</v>
      </c>
      <c r="BP63" s="62"/>
      <c r="BQ63" s="62"/>
      <c r="BR63" s="62"/>
      <c r="BS63" s="62"/>
      <c r="BT63" s="17"/>
    </row>
    <row r="64" spans="1:73" ht="12.75" customHeight="1" x14ac:dyDescent="0.2">
      <c r="A64" s="5">
        <f t="shared" si="14"/>
        <v>11</v>
      </c>
      <c r="B64" s="332"/>
      <c r="C64" s="333"/>
      <c r="D64" s="18"/>
      <c r="E64" s="76"/>
      <c r="F64" s="77"/>
      <c r="G64" s="76"/>
      <c r="H64" s="77"/>
      <c r="I64" s="76"/>
      <c r="J64" s="77"/>
      <c r="K64" s="76"/>
      <c r="L64" s="77"/>
      <c r="M64" s="76"/>
      <c r="N64" s="77"/>
      <c r="O64" s="76"/>
      <c r="P64" s="77"/>
      <c r="Q64" s="76"/>
      <c r="R64" s="77"/>
      <c r="S64" s="76"/>
      <c r="T64" s="77"/>
      <c r="U64" s="76"/>
      <c r="V64" s="77"/>
      <c r="W64" s="76"/>
      <c r="X64" s="77"/>
      <c r="Y64" s="76"/>
      <c r="Z64" s="77"/>
      <c r="AA64" s="76"/>
      <c r="AB64" s="77"/>
      <c r="AC64" s="93"/>
      <c r="AD64" s="77"/>
      <c r="AE64" s="76"/>
      <c r="AF64" s="77"/>
      <c r="AG64" s="76"/>
      <c r="AH64" s="77"/>
      <c r="AI64" s="76"/>
      <c r="AJ64" s="77"/>
      <c r="AK64" s="76"/>
      <c r="AL64" s="77"/>
      <c r="AM64" s="76"/>
      <c r="AN64" s="77"/>
      <c r="AO64" s="76"/>
      <c r="AP64" s="77"/>
      <c r="AQ64" s="76"/>
      <c r="AR64" s="77"/>
      <c r="AS64" s="76"/>
      <c r="AT64" s="77"/>
      <c r="AU64" s="76"/>
      <c r="AV64" s="77"/>
      <c r="AW64" s="76"/>
      <c r="AX64" s="77"/>
      <c r="AY64" s="76"/>
      <c r="AZ64" s="77"/>
      <c r="BA64" s="76"/>
      <c r="BB64" s="77">
        <f t="shared" si="3"/>
        <v>0</v>
      </c>
      <c r="BC64" s="5">
        <f t="shared" si="1"/>
        <v>0</v>
      </c>
      <c r="BD64" s="11">
        <f t="shared" si="2"/>
        <v>0</v>
      </c>
      <c r="BE64" s="12">
        <f t="shared" si="4"/>
        <v>2</v>
      </c>
      <c r="BF64" s="5">
        <f t="shared" si="5"/>
        <v>0</v>
      </c>
      <c r="BG64" s="276" t="str">
        <f t="shared" si="6"/>
        <v/>
      </c>
      <c r="BH64" s="276" t="str">
        <f t="shared" si="7"/>
        <v/>
      </c>
      <c r="BI64" s="190"/>
      <c r="BJ64" s="103">
        <f t="shared" si="8"/>
        <v>0</v>
      </c>
      <c r="BK64" s="68">
        <f t="shared" si="9"/>
        <v>0</v>
      </c>
      <c r="BL64" s="94">
        <f t="shared" si="10"/>
        <v>0</v>
      </c>
      <c r="BM64" s="68">
        <f t="shared" si="11"/>
        <v>0</v>
      </c>
      <c r="BN64" s="94">
        <f t="shared" si="12"/>
        <v>0</v>
      </c>
      <c r="BO64" s="104">
        <f t="shared" si="13"/>
        <v>0</v>
      </c>
      <c r="BP64" s="62"/>
      <c r="BQ64" s="62"/>
      <c r="BR64" s="62"/>
      <c r="BS64" s="62"/>
      <c r="BT64" s="17"/>
    </row>
    <row r="65" spans="1:90" ht="12.75" customHeight="1" x14ac:dyDescent="0.2">
      <c r="A65" s="5">
        <f t="shared" si="14"/>
        <v>12</v>
      </c>
      <c r="B65" s="332"/>
      <c r="C65" s="333"/>
      <c r="D65" s="18"/>
      <c r="E65" s="76"/>
      <c r="F65" s="77"/>
      <c r="G65" s="76"/>
      <c r="H65" s="77"/>
      <c r="I65" s="76"/>
      <c r="J65" s="77"/>
      <c r="K65" s="76"/>
      <c r="L65" s="77"/>
      <c r="M65" s="76"/>
      <c r="N65" s="77"/>
      <c r="O65" s="76"/>
      <c r="P65" s="77"/>
      <c r="Q65" s="76"/>
      <c r="R65" s="77"/>
      <c r="S65" s="76"/>
      <c r="T65" s="77"/>
      <c r="U65" s="76"/>
      <c r="V65" s="77"/>
      <c r="W65" s="76"/>
      <c r="X65" s="77"/>
      <c r="Y65" s="76"/>
      <c r="Z65" s="77"/>
      <c r="AA65" s="76"/>
      <c r="AB65" s="77"/>
      <c r="AC65" s="93"/>
      <c r="AD65" s="77"/>
      <c r="AE65" s="76"/>
      <c r="AF65" s="77"/>
      <c r="AG65" s="76"/>
      <c r="AH65" s="77"/>
      <c r="AI65" s="76"/>
      <c r="AJ65" s="77"/>
      <c r="AK65" s="76"/>
      <c r="AL65" s="77"/>
      <c r="AM65" s="76"/>
      <c r="AN65" s="77"/>
      <c r="AO65" s="76"/>
      <c r="AP65" s="77"/>
      <c r="AQ65" s="76"/>
      <c r="AR65" s="77"/>
      <c r="AS65" s="76"/>
      <c r="AT65" s="77"/>
      <c r="AU65" s="76"/>
      <c r="AV65" s="77"/>
      <c r="AW65" s="76"/>
      <c r="AX65" s="77"/>
      <c r="AY65" s="76"/>
      <c r="AZ65" s="77"/>
      <c r="BA65" s="76"/>
      <c r="BB65" s="77">
        <f t="shared" si="3"/>
        <v>0</v>
      </c>
      <c r="BC65" s="5">
        <f t="shared" si="1"/>
        <v>0</v>
      </c>
      <c r="BD65" s="11">
        <f t="shared" si="2"/>
        <v>0</v>
      </c>
      <c r="BE65" s="12">
        <f t="shared" si="4"/>
        <v>2</v>
      </c>
      <c r="BF65" s="5">
        <f t="shared" si="5"/>
        <v>0</v>
      </c>
      <c r="BG65" s="276" t="str">
        <f t="shared" si="6"/>
        <v/>
      </c>
      <c r="BH65" s="276" t="str">
        <f t="shared" si="7"/>
        <v/>
      </c>
      <c r="BI65" s="190"/>
      <c r="BJ65" s="103">
        <f t="shared" si="8"/>
        <v>0</v>
      </c>
      <c r="BK65" s="68">
        <f t="shared" si="9"/>
        <v>0</v>
      </c>
      <c r="BL65" s="94">
        <f t="shared" si="10"/>
        <v>0</v>
      </c>
      <c r="BM65" s="68">
        <f t="shared" si="11"/>
        <v>0</v>
      </c>
      <c r="BN65" s="94">
        <f t="shared" si="12"/>
        <v>0</v>
      </c>
      <c r="BO65" s="104">
        <f t="shared" si="13"/>
        <v>0</v>
      </c>
      <c r="BP65" s="62"/>
      <c r="BQ65" s="62"/>
      <c r="BR65" s="62"/>
      <c r="BS65" s="62"/>
      <c r="BT65" s="17"/>
    </row>
    <row r="66" spans="1:90" ht="12.75" customHeight="1" x14ac:dyDescent="0.2">
      <c r="A66" s="5">
        <f t="shared" si="14"/>
        <v>13</v>
      </c>
      <c r="B66" s="332"/>
      <c r="C66" s="333"/>
      <c r="D66" s="18"/>
      <c r="E66" s="76"/>
      <c r="F66" s="77"/>
      <c r="G66" s="76"/>
      <c r="H66" s="77"/>
      <c r="I66" s="76"/>
      <c r="J66" s="77"/>
      <c r="K66" s="76"/>
      <c r="L66" s="77"/>
      <c r="M66" s="76"/>
      <c r="N66" s="77"/>
      <c r="O66" s="76"/>
      <c r="P66" s="77"/>
      <c r="Q66" s="76"/>
      <c r="R66" s="77"/>
      <c r="S66" s="76"/>
      <c r="T66" s="77"/>
      <c r="U66" s="76"/>
      <c r="V66" s="77"/>
      <c r="W66" s="76"/>
      <c r="X66" s="77"/>
      <c r="Y66" s="76"/>
      <c r="Z66" s="77"/>
      <c r="AA66" s="76"/>
      <c r="AB66" s="77"/>
      <c r="AC66" s="93"/>
      <c r="AD66" s="77"/>
      <c r="AE66" s="76"/>
      <c r="AF66" s="77"/>
      <c r="AG66" s="76"/>
      <c r="AH66" s="77"/>
      <c r="AI66" s="76"/>
      <c r="AJ66" s="77"/>
      <c r="AK66" s="76"/>
      <c r="AL66" s="77"/>
      <c r="AM66" s="76"/>
      <c r="AN66" s="77"/>
      <c r="AO66" s="76"/>
      <c r="AP66" s="77"/>
      <c r="AQ66" s="76"/>
      <c r="AR66" s="77"/>
      <c r="AS66" s="76"/>
      <c r="AT66" s="77"/>
      <c r="AU66" s="76"/>
      <c r="AV66" s="77"/>
      <c r="AW66" s="76"/>
      <c r="AX66" s="77"/>
      <c r="AY66" s="76"/>
      <c r="AZ66" s="77"/>
      <c r="BA66" s="76"/>
      <c r="BB66" s="77">
        <f t="shared" si="3"/>
        <v>0</v>
      </c>
      <c r="BC66" s="5">
        <f t="shared" si="1"/>
        <v>0</v>
      </c>
      <c r="BD66" s="11">
        <f t="shared" si="2"/>
        <v>0</v>
      </c>
      <c r="BE66" s="12">
        <f t="shared" si="4"/>
        <v>2</v>
      </c>
      <c r="BF66" s="5">
        <f t="shared" si="5"/>
        <v>0</v>
      </c>
      <c r="BG66" s="276" t="str">
        <f t="shared" si="6"/>
        <v/>
      </c>
      <c r="BH66" s="276" t="str">
        <f t="shared" si="7"/>
        <v/>
      </c>
      <c r="BI66" s="190"/>
      <c r="BJ66" s="103">
        <f t="shared" si="8"/>
        <v>0</v>
      </c>
      <c r="BK66" s="68">
        <f t="shared" si="9"/>
        <v>0</v>
      </c>
      <c r="BL66" s="94">
        <f t="shared" si="10"/>
        <v>0</v>
      </c>
      <c r="BM66" s="68">
        <f t="shared" si="11"/>
        <v>0</v>
      </c>
      <c r="BN66" s="94">
        <f t="shared" si="12"/>
        <v>0</v>
      </c>
      <c r="BO66" s="104">
        <f t="shared" si="13"/>
        <v>0</v>
      </c>
      <c r="BP66" s="62"/>
      <c r="BQ66" s="62"/>
      <c r="BR66" s="62"/>
      <c r="BS66" s="62"/>
      <c r="BT66" s="17"/>
    </row>
    <row r="67" spans="1:90" ht="12.75" customHeight="1" x14ac:dyDescent="0.2">
      <c r="A67" s="5">
        <f t="shared" si="14"/>
        <v>14</v>
      </c>
      <c r="B67" s="332"/>
      <c r="C67" s="333"/>
      <c r="D67" s="18"/>
      <c r="E67" s="76"/>
      <c r="F67" s="77"/>
      <c r="G67" s="76"/>
      <c r="H67" s="77"/>
      <c r="I67" s="76"/>
      <c r="J67" s="77"/>
      <c r="K67" s="76"/>
      <c r="L67" s="77"/>
      <c r="M67" s="76"/>
      <c r="N67" s="77"/>
      <c r="O67" s="76"/>
      <c r="P67" s="77"/>
      <c r="Q67" s="76"/>
      <c r="R67" s="77"/>
      <c r="S67" s="76"/>
      <c r="T67" s="77"/>
      <c r="U67" s="76"/>
      <c r="V67" s="77"/>
      <c r="W67" s="76"/>
      <c r="X67" s="77"/>
      <c r="Y67" s="76"/>
      <c r="Z67" s="77"/>
      <c r="AA67" s="76"/>
      <c r="AB67" s="77"/>
      <c r="AC67" s="93"/>
      <c r="AD67" s="77"/>
      <c r="AE67" s="76"/>
      <c r="AF67" s="77"/>
      <c r="AG67" s="76"/>
      <c r="AH67" s="77"/>
      <c r="AI67" s="76"/>
      <c r="AJ67" s="77"/>
      <c r="AK67" s="76"/>
      <c r="AL67" s="77"/>
      <c r="AM67" s="76"/>
      <c r="AN67" s="77"/>
      <c r="AO67" s="76"/>
      <c r="AP67" s="77"/>
      <c r="AQ67" s="76"/>
      <c r="AR67" s="77"/>
      <c r="AS67" s="76"/>
      <c r="AT67" s="77"/>
      <c r="AU67" s="76"/>
      <c r="AV67" s="77"/>
      <c r="AW67" s="76"/>
      <c r="AX67" s="77"/>
      <c r="AY67" s="76"/>
      <c r="AZ67" s="77"/>
      <c r="BA67" s="76"/>
      <c r="BB67" s="77">
        <f t="shared" si="3"/>
        <v>0</v>
      </c>
      <c r="BC67" s="5">
        <f t="shared" si="1"/>
        <v>0</v>
      </c>
      <c r="BD67" s="11">
        <f t="shared" si="2"/>
        <v>0</v>
      </c>
      <c r="BE67" s="12">
        <f t="shared" si="4"/>
        <v>2</v>
      </c>
      <c r="BF67" s="5">
        <f t="shared" si="5"/>
        <v>0</v>
      </c>
      <c r="BG67" s="276" t="str">
        <f t="shared" si="6"/>
        <v/>
      </c>
      <c r="BH67" s="276" t="str">
        <f t="shared" si="7"/>
        <v/>
      </c>
      <c r="BI67" s="190"/>
      <c r="BJ67" s="103">
        <f t="shared" si="8"/>
        <v>0</v>
      </c>
      <c r="BK67" s="68">
        <f t="shared" si="9"/>
        <v>0</v>
      </c>
      <c r="BL67" s="94">
        <f t="shared" si="10"/>
        <v>0</v>
      </c>
      <c r="BM67" s="68">
        <f t="shared" si="11"/>
        <v>0</v>
      </c>
      <c r="BN67" s="94">
        <f t="shared" si="12"/>
        <v>0</v>
      </c>
      <c r="BO67" s="104">
        <f t="shared" si="13"/>
        <v>0</v>
      </c>
      <c r="BP67" s="62"/>
      <c r="BQ67" s="62"/>
      <c r="BR67" s="62"/>
      <c r="BS67" s="62"/>
      <c r="BT67" s="17"/>
    </row>
    <row r="68" spans="1:90" ht="12.75" customHeight="1" x14ac:dyDescent="0.2">
      <c r="A68" s="5">
        <f t="shared" si="14"/>
        <v>15</v>
      </c>
      <c r="B68" s="332"/>
      <c r="C68" s="333"/>
      <c r="D68" s="18"/>
      <c r="E68" s="76"/>
      <c r="F68" s="77"/>
      <c r="G68" s="76"/>
      <c r="H68" s="77"/>
      <c r="I68" s="76"/>
      <c r="J68" s="77"/>
      <c r="K68" s="76"/>
      <c r="L68" s="77"/>
      <c r="M68" s="76"/>
      <c r="N68" s="77"/>
      <c r="O68" s="76"/>
      <c r="P68" s="77"/>
      <c r="Q68" s="76"/>
      <c r="R68" s="77"/>
      <c r="S68" s="76"/>
      <c r="T68" s="77"/>
      <c r="U68" s="76"/>
      <c r="V68" s="77"/>
      <c r="W68" s="76"/>
      <c r="X68" s="77"/>
      <c r="Y68" s="76"/>
      <c r="Z68" s="77"/>
      <c r="AA68" s="76"/>
      <c r="AB68" s="77"/>
      <c r="AC68" s="93"/>
      <c r="AD68" s="77"/>
      <c r="AE68" s="76"/>
      <c r="AF68" s="77"/>
      <c r="AG68" s="76"/>
      <c r="AH68" s="77"/>
      <c r="AI68" s="76"/>
      <c r="AJ68" s="77"/>
      <c r="AK68" s="76"/>
      <c r="AL68" s="77"/>
      <c r="AM68" s="76"/>
      <c r="AN68" s="77"/>
      <c r="AO68" s="76"/>
      <c r="AP68" s="77"/>
      <c r="AQ68" s="76"/>
      <c r="AR68" s="77"/>
      <c r="AS68" s="76"/>
      <c r="AT68" s="77"/>
      <c r="AU68" s="76"/>
      <c r="AV68" s="77"/>
      <c r="AW68" s="76"/>
      <c r="AX68" s="77"/>
      <c r="AY68" s="76"/>
      <c r="AZ68" s="77"/>
      <c r="BA68" s="76"/>
      <c r="BB68" s="77">
        <f t="shared" si="3"/>
        <v>0</v>
      </c>
      <c r="BC68" s="5">
        <f t="shared" si="1"/>
        <v>0</v>
      </c>
      <c r="BD68" s="11">
        <f t="shared" si="2"/>
        <v>0</v>
      </c>
      <c r="BE68" s="12">
        <f t="shared" si="4"/>
        <v>2</v>
      </c>
      <c r="BF68" s="5">
        <f t="shared" si="5"/>
        <v>0</v>
      </c>
      <c r="BG68" s="276" t="str">
        <f t="shared" si="6"/>
        <v/>
      </c>
      <c r="BH68" s="276" t="str">
        <f t="shared" si="7"/>
        <v/>
      </c>
      <c r="BI68" s="190"/>
      <c r="BJ68" s="103">
        <f t="shared" si="8"/>
        <v>0</v>
      </c>
      <c r="BK68" s="68">
        <f t="shared" si="9"/>
        <v>0</v>
      </c>
      <c r="BL68" s="94">
        <f t="shared" si="10"/>
        <v>0</v>
      </c>
      <c r="BM68" s="68">
        <f t="shared" si="11"/>
        <v>0</v>
      </c>
      <c r="BN68" s="94">
        <f t="shared" si="12"/>
        <v>0</v>
      </c>
      <c r="BO68" s="104">
        <f t="shared" si="13"/>
        <v>0</v>
      </c>
      <c r="BP68" s="62"/>
      <c r="BQ68" s="62"/>
      <c r="BR68" s="62"/>
      <c r="BS68" s="62"/>
      <c r="BT68" s="17"/>
      <c r="CJ68" s="63"/>
    </row>
    <row r="69" spans="1:90" ht="12.75" customHeight="1" x14ac:dyDescent="0.2">
      <c r="A69" s="5">
        <f t="shared" si="14"/>
        <v>16</v>
      </c>
      <c r="B69" s="332"/>
      <c r="C69" s="333"/>
      <c r="D69" s="18"/>
      <c r="E69" s="76"/>
      <c r="F69" s="77"/>
      <c r="G69" s="76"/>
      <c r="H69" s="77"/>
      <c r="I69" s="76"/>
      <c r="J69" s="77"/>
      <c r="K69" s="76"/>
      <c r="L69" s="77"/>
      <c r="M69" s="76"/>
      <c r="N69" s="77"/>
      <c r="O69" s="76"/>
      <c r="P69" s="77"/>
      <c r="Q69" s="76"/>
      <c r="R69" s="77"/>
      <c r="S69" s="76"/>
      <c r="T69" s="77"/>
      <c r="U69" s="76"/>
      <c r="V69" s="77"/>
      <c r="W69" s="76"/>
      <c r="X69" s="77"/>
      <c r="Y69" s="76"/>
      <c r="Z69" s="77"/>
      <c r="AA69" s="76"/>
      <c r="AB69" s="77"/>
      <c r="AC69" s="93"/>
      <c r="AD69" s="77"/>
      <c r="AE69" s="76"/>
      <c r="AF69" s="77"/>
      <c r="AG69" s="76"/>
      <c r="AH69" s="77"/>
      <c r="AI69" s="76"/>
      <c r="AJ69" s="77"/>
      <c r="AK69" s="76"/>
      <c r="AL69" s="77"/>
      <c r="AM69" s="76"/>
      <c r="AN69" s="77"/>
      <c r="AO69" s="76"/>
      <c r="AP69" s="77"/>
      <c r="AQ69" s="76"/>
      <c r="AR69" s="77"/>
      <c r="AS69" s="76"/>
      <c r="AT69" s="77"/>
      <c r="AU69" s="76"/>
      <c r="AV69" s="77"/>
      <c r="AW69" s="76"/>
      <c r="AX69" s="77"/>
      <c r="AY69" s="76"/>
      <c r="AZ69" s="77"/>
      <c r="BA69" s="76"/>
      <c r="BB69" s="77">
        <f t="shared" si="3"/>
        <v>0</v>
      </c>
      <c r="BC69" s="5">
        <f t="shared" si="1"/>
        <v>0</v>
      </c>
      <c r="BD69" s="11">
        <f t="shared" si="2"/>
        <v>0</v>
      </c>
      <c r="BE69" s="12">
        <f t="shared" si="4"/>
        <v>2</v>
      </c>
      <c r="BF69" s="5">
        <f t="shared" si="5"/>
        <v>0</v>
      </c>
      <c r="BG69" s="276" t="str">
        <f t="shared" si="6"/>
        <v/>
      </c>
      <c r="BH69" s="276" t="str">
        <f t="shared" si="7"/>
        <v/>
      </c>
      <c r="BI69" s="190"/>
      <c r="BJ69" s="103">
        <f t="shared" si="8"/>
        <v>0</v>
      </c>
      <c r="BK69" s="68">
        <f t="shared" si="9"/>
        <v>0</v>
      </c>
      <c r="BL69" s="94">
        <f t="shared" si="10"/>
        <v>0</v>
      </c>
      <c r="BM69" s="68">
        <f t="shared" si="11"/>
        <v>0</v>
      </c>
      <c r="BN69" s="94">
        <f t="shared" si="12"/>
        <v>0</v>
      </c>
      <c r="BO69" s="104">
        <f t="shared" si="13"/>
        <v>0</v>
      </c>
      <c r="BP69" s="62"/>
      <c r="BQ69" s="62"/>
      <c r="BR69" s="62"/>
      <c r="BS69" s="62"/>
      <c r="BT69" s="17"/>
      <c r="CJ69" s="63"/>
    </row>
    <row r="70" spans="1:90" ht="12.75" customHeight="1" x14ac:dyDescent="0.2">
      <c r="A70" s="5">
        <f t="shared" si="14"/>
        <v>17</v>
      </c>
      <c r="B70" s="332"/>
      <c r="C70" s="333"/>
      <c r="D70" s="18"/>
      <c r="E70" s="76"/>
      <c r="F70" s="77"/>
      <c r="G70" s="76"/>
      <c r="H70" s="77"/>
      <c r="I70" s="76"/>
      <c r="J70" s="77"/>
      <c r="K70" s="76"/>
      <c r="L70" s="77"/>
      <c r="M70" s="76"/>
      <c r="N70" s="77"/>
      <c r="O70" s="76"/>
      <c r="P70" s="77"/>
      <c r="Q70" s="76"/>
      <c r="R70" s="77"/>
      <c r="S70" s="76"/>
      <c r="T70" s="77"/>
      <c r="U70" s="76"/>
      <c r="V70" s="77"/>
      <c r="W70" s="76"/>
      <c r="X70" s="77"/>
      <c r="Y70" s="76"/>
      <c r="Z70" s="77"/>
      <c r="AA70" s="76"/>
      <c r="AB70" s="77"/>
      <c r="AC70" s="93"/>
      <c r="AD70" s="77"/>
      <c r="AE70" s="76"/>
      <c r="AF70" s="77"/>
      <c r="AG70" s="76"/>
      <c r="AH70" s="77"/>
      <c r="AI70" s="76"/>
      <c r="AJ70" s="77"/>
      <c r="AK70" s="76"/>
      <c r="AL70" s="77"/>
      <c r="AM70" s="76"/>
      <c r="AN70" s="77"/>
      <c r="AO70" s="76"/>
      <c r="AP70" s="77"/>
      <c r="AQ70" s="76"/>
      <c r="AR70" s="77"/>
      <c r="AS70" s="76"/>
      <c r="AT70" s="77"/>
      <c r="AU70" s="76"/>
      <c r="AV70" s="77"/>
      <c r="AW70" s="76"/>
      <c r="AX70" s="77"/>
      <c r="AY70" s="76"/>
      <c r="AZ70" s="77"/>
      <c r="BA70" s="76"/>
      <c r="BB70" s="77">
        <f t="shared" si="3"/>
        <v>0</v>
      </c>
      <c r="BC70" s="5">
        <f t="shared" si="1"/>
        <v>0</v>
      </c>
      <c r="BD70" s="11">
        <f t="shared" si="2"/>
        <v>0</v>
      </c>
      <c r="BE70" s="12">
        <f t="shared" si="4"/>
        <v>2</v>
      </c>
      <c r="BF70" s="5">
        <f t="shared" si="5"/>
        <v>0</v>
      </c>
      <c r="BG70" s="276" t="str">
        <f t="shared" si="6"/>
        <v/>
      </c>
      <c r="BH70" s="276" t="str">
        <f t="shared" si="7"/>
        <v/>
      </c>
      <c r="BI70" s="190"/>
      <c r="BJ70" s="103">
        <f t="shared" si="8"/>
        <v>0</v>
      </c>
      <c r="BK70" s="68">
        <f t="shared" si="9"/>
        <v>0</v>
      </c>
      <c r="BL70" s="94">
        <f t="shared" si="10"/>
        <v>0</v>
      </c>
      <c r="BM70" s="68">
        <f t="shared" si="11"/>
        <v>0</v>
      </c>
      <c r="BN70" s="94">
        <f t="shared" si="12"/>
        <v>0</v>
      </c>
      <c r="BO70" s="104">
        <f t="shared" si="13"/>
        <v>0</v>
      </c>
      <c r="BP70" s="62"/>
      <c r="BQ70" s="62"/>
      <c r="BR70" s="62"/>
      <c r="BS70" s="62"/>
      <c r="BT70" s="17"/>
      <c r="CJ70" s="63"/>
    </row>
    <row r="71" spans="1:90" ht="12.75" customHeight="1" x14ac:dyDescent="0.2">
      <c r="A71" s="5">
        <f t="shared" si="14"/>
        <v>18</v>
      </c>
      <c r="B71" s="332"/>
      <c r="C71" s="333"/>
      <c r="D71" s="18"/>
      <c r="E71" s="76"/>
      <c r="F71" s="77"/>
      <c r="G71" s="76"/>
      <c r="H71" s="77"/>
      <c r="I71" s="76"/>
      <c r="J71" s="77"/>
      <c r="K71" s="76"/>
      <c r="L71" s="77"/>
      <c r="M71" s="76"/>
      <c r="N71" s="77"/>
      <c r="O71" s="76"/>
      <c r="P71" s="77"/>
      <c r="Q71" s="76"/>
      <c r="R71" s="77"/>
      <c r="S71" s="76"/>
      <c r="T71" s="77"/>
      <c r="U71" s="76"/>
      <c r="V71" s="77"/>
      <c r="W71" s="76"/>
      <c r="X71" s="77"/>
      <c r="Y71" s="76"/>
      <c r="Z71" s="77"/>
      <c r="AA71" s="76"/>
      <c r="AB71" s="77"/>
      <c r="AC71" s="93"/>
      <c r="AD71" s="77"/>
      <c r="AE71" s="76"/>
      <c r="AF71" s="77"/>
      <c r="AG71" s="76"/>
      <c r="AH71" s="77"/>
      <c r="AI71" s="76"/>
      <c r="AJ71" s="77"/>
      <c r="AK71" s="76"/>
      <c r="AL71" s="77"/>
      <c r="AM71" s="76"/>
      <c r="AN71" s="77"/>
      <c r="AO71" s="76"/>
      <c r="AP71" s="77"/>
      <c r="AQ71" s="76"/>
      <c r="AR71" s="77"/>
      <c r="AS71" s="76"/>
      <c r="AT71" s="77"/>
      <c r="AU71" s="76"/>
      <c r="AV71" s="77"/>
      <c r="AW71" s="76"/>
      <c r="AX71" s="77"/>
      <c r="AY71" s="76"/>
      <c r="AZ71" s="77"/>
      <c r="BA71" s="76"/>
      <c r="BB71" s="77">
        <f t="shared" si="3"/>
        <v>0</v>
      </c>
      <c r="BC71" s="5">
        <f t="shared" si="1"/>
        <v>0</v>
      </c>
      <c r="BD71" s="11">
        <f t="shared" si="2"/>
        <v>0</v>
      </c>
      <c r="BE71" s="12">
        <f t="shared" si="4"/>
        <v>2</v>
      </c>
      <c r="BF71" s="5">
        <f t="shared" si="5"/>
        <v>0</v>
      </c>
      <c r="BG71" s="276" t="str">
        <f t="shared" si="6"/>
        <v/>
      </c>
      <c r="BH71" s="276" t="str">
        <f t="shared" si="7"/>
        <v/>
      </c>
      <c r="BI71" s="190"/>
      <c r="BJ71" s="103">
        <f t="shared" si="8"/>
        <v>0</v>
      </c>
      <c r="BK71" s="68">
        <f t="shared" si="9"/>
        <v>0</v>
      </c>
      <c r="BL71" s="94">
        <f t="shared" si="10"/>
        <v>0</v>
      </c>
      <c r="BM71" s="68">
        <f t="shared" si="11"/>
        <v>0</v>
      </c>
      <c r="BN71" s="94">
        <f t="shared" si="12"/>
        <v>0</v>
      </c>
      <c r="BO71" s="104">
        <f t="shared" si="13"/>
        <v>0</v>
      </c>
      <c r="BP71" s="62"/>
      <c r="BQ71" s="62"/>
      <c r="BR71" s="62"/>
      <c r="BS71" s="62"/>
      <c r="BT71" s="17"/>
      <c r="CJ71" s="63"/>
    </row>
    <row r="72" spans="1:90" ht="12.75" customHeight="1" x14ac:dyDescent="0.2">
      <c r="A72" s="5">
        <f t="shared" si="14"/>
        <v>19</v>
      </c>
      <c r="B72" s="332"/>
      <c r="C72" s="333"/>
      <c r="D72" s="18"/>
      <c r="E72" s="76"/>
      <c r="F72" s="77"/>
      <c r="G72" s="76"/>
      <c r="H72" s="77"/>
      <c r="I72" s="76"/>
      <c r="J72" s="77"/>
      <c r="K72" s="76"/>
      <c r="L72" s="77"/>
      <c r="M72" s="76"/>
      <c r="N72" s="77"/>
      <c r="O72" s="76"/>
      <c r="P72" s="77"/>
      <c r="Q72" s="76"/>
      <c r="R72" s="77"/>
      <c r="S72" s="76"/>
      <c r="T72" s="77"/>
      <c r="U72" s="76"/>
      <c r="V72" s="77"/>
      <c r="W72" s="76"/>
      <c r="X72" s="77"/>
      <c r="Y72" s="76"/>
      <c r="Z72" s="77"/>
      <c r="AA72" s="76"/>
      <c r="AB72" s="77"/>
      <c r="AC72" s="93"/>
      <c r="AD72" s="77"/>
      <c r="AE72" s="76"/>
      <c r="AF72" s="77"/>
      <c r="AG72" s="76"/>
      <c r="AH72" s="77"/>
      <c r="AI72" s="76"/>
      <c r="AJ72" s="77"/>
      <c r="AK72" s="76"/>
      <c r="AL72" s="77"/>
      <c r="AM72" s="76"/>
      <c r="AN72" s="77"/>
      <c r="AO72" s="76"/>
      <c r="AP72" s="77"/>
      <c r="AQ72" s="76"/>
      <c r="AR72" s="77"/>
      <c r="AS72" s="76"/>
      <c r="AT72" s="77"/>
      <c r="AU72" s="76"/>
      <c r="AV72" s="77"/>
      <c r="AW72" s="76"/>
      <c r="AX72" s="77"/>
      <c r="AY72" s="76"/>
      <c r="AZ72" s="77"/>
      <c r="BA72" s="76"/>
      <c r="BB72" s="77">
        <f t="shared" si="3"/>
        <v>0</v>
      </c>
      <c r="BC72" s="5">
        <f t="shared" si="1"/>
        <v>0</v>
      </c>
      <c r="BD72" s="11">
        <f t="shared" si="2"/>
        <v>0</v>
      </c>
      <c r="BE72" s="12">
        <f t="shared" si="4"/>
        <v>2</v>
      </c>
      <c r="BF72" s="5">
        <f t="shared" si="5"/>
        <v>0</v>
      </c>
      <c r="BG72" s="276" t="str">
        <f t="shared" si="6"/>
        <v/>
      </c>
      <c r="BH72" s="276" t="str">
        <f t="shared" si="7"/>
        <v/>
      </c>
      <c r="BI72" s="190"/>
      <c r="BJ72" s="103">
        <f t="shared" si="8"/>
        <v>0</v>
      </c>
      <c r="BK72" s="68">
        <f t="shared" si="9"/>
        <v>0</v>
      </c>
      <c r="BL72" s="94">
        <f t="shared" si="10"/>
        <v>0</v>
      </c>
      <c r="BM72" s="68">
        <f t="shared" si="11"/>
        <v>0</v>
      </c>
      <c r="BN72" s="94">
        <f t="shared" si="12"/>
        <v>0</v>
      </c>
      <c r="BO72" s="104">
        <f t="shared" si="13"/>
        <v>0</v>
      </c>
      <c r="BP72" s="62"/>
      <c r="BQ72" s="62"/>
      <c r="BR72" s="62"/>
      <c r="BS72" s="62"/>
      <c r="BT72" s="17"/>
      <c r="CJ72" s="63"/>
    </row>
    <row r="73" spans="1:90" ht="12.75" customHeight="1" x14ac:dyDescent="0.2">
      <c r="A73" s="5">
        <f t="shared" si="14"/>
        <v>20</v>
      </c>
      <c r="B73" s="332"/>
      <c r="C73" s="333"/>
      <c r="D73" s="18"/>
      <c r="E73" s="76"/>
      <c r="F73" s="77"/>
      <c r="G73" s="76"/>
      <c r="H73" s="77"/>
      <c r="I73" s="76"/>
      <c r="J73" s="77"/>
      <c r="K73" s="76"/>
      <c r="L73" s="77"/>
      <c r="M73" s="76"/>
      <c r="N73" s="77"/>
      <c r="O73" s="76"/>
      <c r="P73" s="77"/>
      <c r="Q73" s="76"/>
      <c r="R73" s="77"/>
      <c r="S73" s="76"/>
      <c r="T73" s="77"/>
      <c r="U73" s="76"/>
      <c r="V73" s="77"/>
      <c r="W73" s="76"/>
      <c r="X73" s="77"/>
      <c r="Y73" s="76"/>
      <c r="Z73" s="77"/>
      <c r="AA73" s="76"/>
      <c r="AB73" s="77"/>
      <c r="AC73" s="93"/>
      <c r="AD73" s="77"/>
      <c r="AE73" s="76"/>
      <c r="AF73" s="77"/>
      <c r="AG73" s="76"/>
      <c r="AH73" s="77"/>
      <c r="AI73" s="76"/>
      <c r="AJ73" s="77"/>
      <c r="AK73" s="76"/>
      <c r="AL73" s="77"/>
      <c r="AM73" s="76"/>
      <c r="AN73" s="77"/>
      <c r="AO73" s="76"/>
      <c r="AP73" s="77"/>
      <c r="AQ73" s="76"/>
      <c r="AR73" s="77"/>
      <c r="AS73" s="76"/>
      <c r="AT73" s="77"/>
      <c r="AU73" s="76"/>
      <c r="AV73" s="77"/>
      <c r="AW73" s="76"/>
      <c r="AX73" s="77"/>
      <c r="AY73" s="76"/>
      <c r="AZ73" s="77"/>
      <c r="BA73" s="76"/>
      <c r="BB73" s="77">
        <f t="shared" si="3"/>
        <v>0</v>
      </c>
      <c r="BC73" s="5">
        <f t="shared" si="1"/>
        <v>0</v>
      </c>
      <c r="BD73" s="11">
        <f t="shared" si="2"/>
        <v>0</v>
      </c>
      <c r="BE73" s="12">
        <f t="shared" si="4"/>
        <v>2</v>
      </c>
      <c r="BF73" s="5">
        <f t="shared" si="5"/>
        <v>0</v>
      </c>
      <c r="BG73" s="276" t="str">
        <f t="shared" si="6"/>
        <v/>
      </c>
      <c r="BH73" s="276" t="str">
        <f t="shared" si="7"/>
        <v/>
      </c>
      <c r="BI73" s="190"/>
      <c r="BJ73" s="103">
        <f t="shared" si="8"/>
        <v>0</v>
      </c>
      <c r="BK73" s="68">
        <f t="shared" si="9"/>
        <v>0</v>
      </c>
      <c r="BL73" s="94">
        <f t="shared" si="10"/>
        <v>0</v>
      </c>
      <c r="BM73" s="68">
        <f t="shared" si="11"/>
        <v>0</v>
      </c>
      <c r="BN73" s="94">
        <f t="shared" si="12"/>
        <v>0</v>
      </c>
      <c r="BO73" s="104">
        <f t="shared" si="13"/>
        <v>0</v>
      </c>
      <c r="BP73" s="62"/>
      <c r="BQ73" s="62"/>
      <c r="BR73" s="62"/>
      <c r="BS73" s="62"/>
      <c r="BT73" s="17"/>
      <c r="CJ73" s="63"/>
    </row>
    <row r="74" spans="1:90" ht="12.75" customHeight="1" x14ac:dyDescent="0.2">
      <c r="A74" s="5">
        <f t="shared" si="14"/>
        <v>21</v>
      </c>
      <c r="B74" s="332"/>
      <c r="C74" s="333"/>
      <c r="D74" s="18"/>
      <c r="E74" s="76"/>
      <c r="F74" s="77"/>
      <c r="G74" s="76"/>
      <c r="H74" s="77"/>
      <c r="I74" s="76"/>
      <c r="J74" s="77"/>
      <c r="K74" s="76"/>
      <c r="L74" s="77"/>
      <c r="M74" s="76"/>
      <c r="N74" s="77"/>
      <c r="O74" s="76"/>
      <c r="P74" s="77"/>
      <c r="Q74" s="76"/>
      <c r="R74" s="77"/>
      <c r="S74" s="76"/>
      <c r="T74" s="77"/>
      <c r="U74" s="76"/>
      <c r="V74" s="77"/>
      <c r="W74" s="76"/>
      <c r="X74" s="77"/>
      <c r="Y74" s="76"/>
      <c r="Z74" s="77"/>
      <c r="AA74" s="76"/>
      <c r="AB74" s="77"/>
      <c r="AC74" s="93"/>
      <c r="AD74" s="77"/>
      <c r="AE74" s="76"/>
      <c r="AF74" s="77"/>
      <c r="AG74" s="76"/>
      <c r="AH74" s="77"/>
      <c r="AI74" s="76"/>
      <c r="AJ74" s="77"/>
      <c r="AK74" s="76"/>
      <c r="AL74" s="77"/>
      <c r="AM74" s="76"/>
      <c r="AN74" s="77"/>
      <c r="AO74" s="76"/>
      <c r="AP74" s="77"/>
      <c r="AQ74" s="76"/>
      <c r="AR74" s="77"/>
      <c r="AS74" s="76"/>
      <c r="AT74" s="77"/>
      <c r="AU74" s="76"/>
      <c r="AV74" s="77"/>
      <c r="AW74" s="76"/>
      <c r="AX74" s="77"/>
      <c r="AY74" s="76"/>
      <c r="AZ74" s="77"/>
      <c r="BA74" s="76"/>
      <c r="BB74" s="77">
        <f t="shared" si="3"/>
        <v>0</v>
      </c>
      <c r="BC74" s="5">
        <f t="shared" si="1"/>
        <v>0</v>
      </c>
      <c r="BD74" s="11">
        <f t="shared" si="2"/>
        <v>0</v>
      </c>
      <c r="BE74" s="12">
        <f t="shared" si="4"/>
        <v>2</v>
      </c>
      <c r="BF74" s="5">
        <f t="shared" si="5"/>
        <v>0</v>
      </c>
      <c r="BG74" s="276" t="str">
        <f t="shared" si="6"/>
        <v/>
      </c>
      <c r="BH74" s="276" t="str">
        <f t="shared" si="7"/>
        <v/>
      </c>
      <c r="BI74" s="190"/>
      <c r="BJ74" s="103">
        <f t="shared" si="8"/>
        <v>0</v>
      </c>
      <c r="BK74" s="68">
        <f t="shared" si="9"/>
        <v>0</v>
      </c>
      <c r="BL74" s="94">
        <f t="shared" si="10"/>
        <v>0</v>
      </c>
      <c r="BM74" s="68">
        <f t="shared" si="11"/>
        <v>0</v>
      </c>
      <c r="BN74" s="94">
        <f t="shared" si="12"/>
        <v>0</v>
      </c>
      <c r="BO74" s="104">
        <f t="shared" si="13"/>
        <v>0</v>
      </c>
      <c r="BP74" s="62"/>
      <c r="BQ74" s="62"/>
      <c r="BR74" s="62"/>
      <c r="BS74" s="62"/>
      <c r="BT74" s="17"/>
      <c r="CJ74" s="59"/>
    </row>
    <row r="75" spans="1:90" ht="12.75" customHeight="1" x14ac:dyDescent="0.2">
      <c r="A75" s="5">
        <f t="shared" si="14"/>
        <v>22</v>
      </c>
      <c r="B75" s="332"/>
      <c r="C75" s="333"/>
      <c r="D75" s="18"/>
      <c r="E75" s="76"/>
      <c r="F75" s="77"/>
      <c r="G75" s="76"/>
      <c r="H75" s="77"/>
      <c r="I75" s="76"/>
      <c r="J75" s="77"/>
      <c r="K75" s="76"/>
      <c r="L75" s="77"/>
      <c r="M75" s="76"/>
      <c r="N75" s="77"/>
      <c r="O75" s="76"/>
      <c r="P75" s="77"/>
      <c r="Q75" s="76"/>
      <c r="R75" s="77"/>
      <c r="S75" s="76"/>
      <c r="T75" s="77"/>
      <c r="U75" s="76"/>
      <c r="V75" s="77"/>
      <c r="W75" s="76"/>
      <c r="X75" s="77"/>
      <c r="Y75" s="76"/>
      <c r="Z75" s="77"/>
      <c r="AA75" s="76"/>
      <c r="AB75" s="77"/>
      <c r="AC75" s="93"/>
      <c r="AD75" s="77"/>
      <c r="AE75" s="76"/>
      <c r="AF75" s="77"/>
      <c r="AG75" s="76"/>
      <c r="AH75" s="77"/>
      <c r="AI75" s="76"/>
      <c r="AJ75" s="77"/>
      <c r="AK75" s="76"/>
      <c r="AL75" s="77"/>
      <c r="AM75" s="76"/>
      <c r="AN75" s="77"/>
      <c r="AO75" s="76"/>
      <c r="AP75" s="77"/>
      <c r="AQ75" s="76"/>
      <c r="AR75" s="77"/>
      <c r="AS75" s="76"/>
      <c r="AT75" s="77"/>
      <c r="AU75" s="76"/>
      <c r="AV75" s="77"/>
      <c r="AW75" s="76"/>
      <c r="AX75" s="77"/>
      <c r="AY75" s="76"/>
      <c r="AZ75" s="77"/>
      <c r="BA75" s="76"/>
      <c r="BB75" s="77">
        <f t="shared" si="3"/>
        <v>0</v>
      </c>
      <c r="BC75" s="5">
        <f t="shared" si="1"/>
        <v>0</v>
      </c>
      <c r="BD75" s="11">
        <f t="shared" si="2"/>
        <v>0</v>
      </c>
      <c r="BE75" s="12">
        <f t="shared" si="4"/>
        <v>2</v>
      </c>
      <c r="BF75" s="5">
        <f t="shared" si="5"/>
        <v>0</v>
      </c>
      <c r="BG75" s="276" t="str">
        <f t="shared" si="6"/>
        <v/>
      </c>
      <c r="BH75" s="276" t="str">
        <f t="shared" si="7"/>
        <v/>
      </c>
      <c r="BI75" s="190"/>
      <c r="BJ75" s="103">
        <f t="shared" si="8"/>
        <v>0</v>
      </c>
      <c r="BK75" s="68">
        <f t="shared" si="9"/>
        <v>0</v>
      </c>
      <c r="BL75" s="94">
        <f t="shared" si="10"/>
        <v>0</v>
      </c>
      <c r="BM75" s="68">
        <f t="shared" si="11"/>
        <v>0</v>
      </c>
      <c r="BN75" s="94">
        <f t="shared" si="12"/>
        <v>0</v>
      </c>
      <c r="BO75" s="104">
        <f t="shared" si="13"/>
        <v>0</v>
      </c>
      <c r="BP75" s="62"/>
      <c r="BQ75" s="62"/>
      <c r="BR75" s="62"/>
      <c r="BS75" s="62"/>
      <c r="BT75" s="17"/>
    </row>
    <row r="76" spans="1:90" ht="12.75" customHeight="1" x14ac:dyDescent="0.2">
      <c r="A76" s="5">
        <f t="shared" si="14"/>
        <v>23</v>
      </c>
      <c r="B76" s="332"/>
      <c r="C76" s="333"/>
      <c r="D76" s="18"/>
      <c r="E76" s="76"/>
      <c r="F76" s="77"/>
      <c r="G76" s="76"/>
      <c r="H76" s="77"/>
      <c r="I76" s="76"/>
      <c r="J76" s="77"/>
      <c r="K76" s="76"/>
      <c r="L76" s="77"/>
      <c r="M76" s="76"/>
      <c r="N76" s="77"/>
      <c r="O76" s="76"/>
      <c r="P76" s="77"/>
      <c r="Q76" s="76"/>
      <c r="R76" s="77"/>
      <c r="S76" s="76"/>
      <c r="T76" s="77"/>
      <c r="U76" s="76"/>
      <c r="V76" s="77"/>
      <c r="W76" s="76"/>
      <c r="X76" s="77"/>
      <c r="Y76" s="76"/>
      <c r="Z76" s="77"/>
      <c r="AA76" s="76"/>
      <c r="AB76" s="77"/>
      <c r="AC76" s="93"/>
      <c r="AD76" s="77"/>
      <c r="AE76" s="76"/>
      <c r="AF76" s="77"/>
      <c r="AG76" s="76"/>
      <c r="AH76" s="77"/>
      <c r="AI76" s="76"/>
      <c r="AJ76" s="77"/>
      <c r="AK76" s="76"/>
      <c r="AL76" s="77"/>
      <c r="AM76" s="76"/>
      <c r="AN76" s="77"/>
      <c r="AO76" s="76"/>
      <c r="AP76" s="77"/>
      <c r="AQ76" s="76"/>
      <c r="AR76" s="77"/>
      <c r="AS76" s="76"/>
      <c r="AT76" s="77"/>
      <c r="AU76" s="76"/>
      <c r="AV76" s="77"/>
      <c r="AW76" s="76"/>
      <c r="AX76" s="77"/>
      <c r="AY76" s="76"/>
      <c r="AZ76" s="77"/>
      <c r="BA76" s="76"/>
      <c r="BB76" s="77">
        <f t="shared" si="3"/>
        <v>0</v>
      </c>
      <c r="BC76" s="5">
        <f t="shared" si="1"/>
        <v>0</v>
      </c>
      <c r="BD76" s="11">
        <f t="shared" si="2"/>
        <v>0</v>
      </c>
      <c r="BE76" s="12">
        <f t="shared" si="4"/>
        <v>2</v>
      </c>
      <c r="BF76" s="5">
        <f t="shared" si="5"/>
        <v>0</v>
      </c>
      <c r="BG76" s="276" t="str">
        <f t="shared" si="6"/>
        <v/>
      </c>
      <c r="BH76" s="276" t="str">
        <f t="shared" si="7"/>
        <v/>
      </c>
      <c r="BI76" s="190"/>
      <c r="BJ76" s="103">
        <f t="shared" si="8"/>
        <v>0</v>
      </c>
      <c r="BK76" s="68">
        <f t="shared" si="9"/>
        <v>0</v>
      </c>
      <c r="BL76" s="94">
        <f t="shared" si="10"/>
        <v>0</v>
      </c>
      <c r="BM76" s="68">
        <f t="shared" si="11"/>
        <v>0</v>
      </c>
      <c r="BN76" s="94">
        <f t="shared" si="12"/>
        <v>0</v>
      </c>
      <c r="BO76" s="104">
        <f t="shared" si="13"/>
        <v>0</v>
      </c>
      <c r="BP76" s="62"/>
      <c r="BQ76" s="62"/>
      <c r="BR76" s="62"/>
      <c r="BS76" s="62"/>
      <c r="BT76" s="17"/>
    </row>
    <row r="77" spans="1:90" ht="12.75" customHeight="1" x14ac:dyDescent="0.2">
      <c r="A77" s="5">
        <f t="shared" si="14"/>
        <v>24</v>
      </c>
      <c r="B77" s="332"/>
      <c r="C77" s="333"/>
      <c r="D77" s="18"/>
      <c r="E77" s="76"/>
      <c r="F77" s="77"/>
      <c r="G77" s="76"/>
      <c r="H77" s="77"/>
      <c r="I77" s="76"/>
      <c r="J77" s="77"/>
      <c r="K77" s="76"/>
      <c r="L77" s="77"/>
      <c r="M77" s="76"/>
      <c r="N77" s="77"/>
      <c r="O77" s="76"/>
      <c r="P77" s="77"/>
      <c r="Q77" s="76"/>
      <c r="R77" s="77"/>
      <c r="S77" s="76"/>
      <c r="T77" s="77"/>
      <c r="U77" s="76"/>
      <c r="V77" s="77"/>
      <c r="W77" s="76"/>
      <c r="X77" s="77"/>
      <c r="Y77" s="76"/>
      <c r="Z77" s="77"/>
      <c r="AA77" s="76"/>
      <c r="AB77" s="77"/>
      <c r="AC77" s="93"/>
      <c r="AD77" s="77"/>
      <c r="AE77" s="76"/>
      <c r="AF77" s="77"/>
      <c r="AG77" s="76"/>
      <c r="AH77" s="77"/>
      <c r="AI77" s="76"/>
      <c r="AJ77" s="77"/>
      <c r="AK77" s="76"/>
      <c r="AL77" s="77"/>
      <c r="AM77" s="76"/>
      <c r="AN77" s="77"/>
      <c r="AO77" s="76"/>
      <c r="AP77" s="77"/>
      <c r="AQ77" s="76"/>
      <c r="AR77" s="77"/>
      <c r="AS77" s="76"/>
      <c r="AT77" s="77"/>
      <c r="AU77" s="76"/>
      <c r="AV77" s="77"/>
      <c r="AW77" s="76"/>
      <c r="AX77" s="77"/>
      <c r="AY77" s="76"/>
      <c r="AZ77" s="77"/>
      <c r="BA77" s="76"/>
      <c r="BB77" s="77">
        <f t="shared" si="3"/>
        <v>0</v>
      </c>
      <c r="BC77" s="5">
        <f t="shared" si="1"/>
        <v>0</v>
      </c>
      <c r="BD77" s="11">
        <f t="shared" si="2"/>
        <v>0</v>
      </c>
      <c r="BE77" s="12">
        <f t="shared" si="4"/>
        <v>2</v>
      </c>
      <c r="BF77" s="5">
        <f t="shared" si="5"/>
        <v>0</v>
      </c>
      <c r="BG77" s="276" t="str">
        <f t="shared" si="6"/>
        <v/>
      </c>
      <c r="BH77" s="276" t="str">
        <f t="shared" si="7"/>
        <v/>
      </c>
      <c r="BI77" s="190"/>
      <c r="BJ77" s="103">
        <f t="shared" si="8"/>
        <v>0</v>
      </c>
      <c r="BK77" s="68">
        <f t="shared" si="9"/>
        <v>0</v>
      </c>
      <c r="BL77" s="94">
        <f t="shared" si="10"/>
        <v>0</v>
      </c>
      <c r="BM77" s="68">
        <f t="shared" si="11"/>
        <v>0</v>
      </c>
      <c r="BN77" s="94">
        <f t="shared" si="12"/>
        <v>0</v>
      </c>
      <c r="BO77" s="104">
        <f t="shared" si="13"/>
        <v>0</v>
      </c>
      <c r="BP77" s="62"/>
      <c r="BQ77" s="62"/>
      <c r="BR77" s="62"/>
      <c r="BS77" s="62"/>
      <c r="BT77" s="17"/>
    </row>
    <row r="78" spans="1:90" ht="12.75" customHeight="1" x14ac:dyDescent="0.2">
      <c r="A78" s="5">
        <f t="shared" si="14"/>
        <v>25</v>
      </c>
      <c r="B78" s="332"/>
      <c r="C78" s="333"/>
      <c r="D78" s="18"/>
      <c r="E78" s="76"/>
      <c r="F78" s="77"/>
      <c r="G78" s="76"/>
      <c r="H78" s="77"/>
      <c r="I78" s="76"/>
      <c r="J78" s="77"/>
      <c r="K78" s="76"/>
      <c r="L78" s="77"/>
      <c r="M78" s="76"/>
      <c r="N78" s="77"/>
      <c r="O78" s="76"/>
      <c r="P78" s="77"/>
      <c r="Q78" s="76"/>
      <c r="R78" s="77"/>
      <c r="S78" s="76"/>
      <c r="T78" s="77"/>
      <c r="U78" s="76"/>
      <c r="V78" s="77"/>
      <c r="W78" s="76"/>
      <c r="X78" s="77"/>
      <c r="Y78" s="76"/>
      <c r="Z78" s="77"/>
      <c r="AA78" s="76"/>
      <c r="AB78" s="77"/>
      <c r="AC78" s="93"/>
      <c r="AD78" s="77"/>
      <c r="AE78" s="76"/>
      <c r="AF78" s="77"/>
      <c r="AG78" s="76"/>
      <c r="AH78" s="77"/>
      <c r="AI78" s="76"/>
      <c r="AJ78" s="77"/>
      <c r="AK78" s="76"/>
      <c r="AL78" s="77"/>
      <c r="AM78" s="76"/>
      <c r="AN78" s="77"/>
      <c r="AO78" s="76"/>
      <c r="AP78" s="77"/>
      <c r="AQ78" s="76"/>
      <c r="AR78" s="77"/>
      <c r="AS78" s="76"/>
      <c r="AT78" s="77"/>
      <c r="AU78" s="76"/>
      <c r="AV78" s="77"/>
      <c r="AW78" s="76"/>
      <c r="AX78" s="77"/>
      <c r="AY78" s="76"/>
      <c r="AZ78" s="77"/>
      <c r="BA78" s="76"/>
      <c r="BB78" s="77">
        <f t="shared" si="3"/>
        <v>0</v>
      </c>
      <c r="BC78" s="5">
        <f t="shared" si="1"/>
        <v>0</v>
      </c>
      <c r="BD78" s="11">
        <f t="shared" si="2"/>
        <v>0</v>
      </c>
      <c r="BE78" s="12">
        <f t="shared" si="4"/>
        <v>2</v>
      </c>
      <c r="BF78" s="5">
        <f t="shared" si="5"/>
        <v>0</v>
      </c>
      <c r="BG78" s="276" t="str">
        <f t="shared" si="6"/>
        <v/>
      </c>
      <c r="BH78" s="276" t="str">
        <f t="shared" si="7"/>
        <v/>
      </c>
      <c r="BI78" s="190"/>
      <c r="BJ78" s="103">
        <f t="shared" si="8"/>
        <v>0</v>
      </c>
      <c r="BK78" s="68">
        <f t="shared" si="9"/>
        <v>0</v>
      </c>
      <c r="BL78" s="94">
        <f t="shared" si="10"/>
        <v>0</v>
      </c>
      <c r="BM78" s="68">
        <f t="shared" si="11"/>
        <v>0</v>
      </c>
      <c r="BN78" s="94">
        <f t="shared" si="12"/>
        <v>0</v>
      </c>
      <c r="BO78" s="104">
        <f t="shared" si="13"/>
        <v>0</v>
      </c>
      <c r="BP78" s="62"/>
      <c r="BQ78" s="62"/>
      <c r="BR78" s="62"/>
      <c r="BS78" s="62"/>
      <c r="BT78" s="17"/>
      <c r="CL78" s="49" t="str">
        <f>BJ50</f>
        <v>1.- Historia</v>
      </c>
    </row>
    <row r="79" spans="1:90" ht="12.75" customHeight="1" x14ac:dyDescent="0.2">
      <c r="A79" s="5">
        <f t="shared" si="14"/>
        <v>26</v>
      </c>
      <c r="B79" s="332"/>
      <c r="C79" s="333"/>
      <c r="D79" s="18"/>
      <c r="E79" s="76"/>
      <c r="F79" s="77"/>
      <c r="G79" s="76"/>
      <c r="H79" s="77"/>
      <c r="I79" s="76"/>
      <c r="J79" s="77"/>
      <c r="K79" s="76"/>
      <c r="L79" s="77"/>
      <c r="M79" s="76"/>
      <c r="N79" s="77"/>
      <c r="O79" s="76"/>
      <c r="P79" s="77"/>
      <c r="Q79" s="76"/>
      <c r="R79" s="77"/>
      <c r="S79" s="76"/>
      <c r="T79" s="77"/>
      <c r="U79" s="76"/>
      <c r="V79" s="77"/>
      <c r="W79" s="76"/>
      <c r="X79" s="77"/>
      <c r="Y79" s="76"/>
      <c r="Z79" s="77"/>
      <c r="AA79" s="76"/>
      <c r="AB79" s="77"/>
      <c r="AC79" s="93"/>
      <c r="AD79" s="77"/>
      <c r="AE79" s="76"/>
      <c r="AF79" s="77"/>
      <c r="AG79" s="76"/>
      <c r="AH79" s="77"/>
      <c r="AI79" s="76"/>
      <c r="AJ79" s="77"/>
      <c r="AK79" s="76"/>
      <c r="AL79" s="77"/>
      <c r="AM79" s="76"/>
      <c r="AN79" s="77"/>
      <c r="AO79" s="76"/>
      <c r="AP79" s="77"/>
      <c r="AQ79" s="76"/>
      <c r="AR79" s="77"/>
      <c r="AS79" s="76"/>
      <c r="AT79" s="77"/>
      <c r="AU79" s="76"/>
      <c r="AV79" s="77"/>
      <c r="AW79" s="76"/>
      <c r="AX79" s="77"/>
      <c r="AY79" s="76"/>
      <c r="AZ79" s="77"/>
      <c r="BA79" s="76"/>
      <c r="BB79" s="77">
        <f t="shared" si="3"/>
        <v>0</v>
      </c>
      <c r="BC79" s="5">
        <f t="shared" si="1"/>
        <v>0</v>
      </c>
      <c r="BD79" s="11">
        <f t="shared" si="2"/>
        <v>0</v>
      </c>
      <c r="BE79" s="12">
        <f t="shared" si="4"/>
        <v>2</v>
      </c>
      <c r="BF79" s="5">
        <f t="shared" si="5"/>
        <v>0</v>
      </c>
      <c r="BG79" s="276" t="str">
        <f t="shared" si="6"/>
        <v/>
      </c>
      <c r="BH79" s="276" t="str">
        <f t="shared" si="7"/>
        <v/>
      </c>
      <c r="BI79" s="190"/>
      <c r="BJ79" s="103">
        <f t="shared" si="8"/>
        <v>0</v>
      </c>
      <c r="BK79" s="68">
        <f t="shared" si="9"/>
        <v>0</v>
      </c>
      <c r="BL79" s="94">
        <f t="shared" si="10"/>
        <v>0</v>
      </c>
      <c r="BM79" s="68">
        <f t="shared" si="11"/>
        <v>0</v>
      </c>
      <c r="BN79" s="94">
        <f t="shared" si="12"/>
        <v>0</v>
      </c>
      <c r="BO79" s="104">
        <f t="shared" si="13"/>
        <v>0</v>
      </c>
      <c r="BP79" s="62"/>
      <c r="BQ79" s="62"/>
      <c r="BR79" s="62"/>
      <c r="BS79" s="62"/>
      <c r="BT79" s="17"/>
      <c r="CL79" s="49" t="str">
        <f>BL39</f>
        <v>2.- Geografía</v>
      </c>
    </row>
    <row r="80" spans="1:90" ht="12.75" customHeight="1" x14ac:dyDescent="0.2">
      <c r="A80" s="5">
        <f t="shared" si="14"/>
        <v>27</v>
      </c>
      <c r="B80" s="332"/>
      <c r="C80" s="333"/>
      <c r="D80" s="18"/>
      <c r="E80" s="76"/>
      <c r="F80" s="77"/>
      <c r="G80" s="76"/>
      <c r="H80" s="77"/>
      <c r="I80" s="76"/>
      <c r="J80" s="77"/>
      <c r="K80" s="76"/>
      <c r="L80" s="77"/>
      <c r="M80" s="76"/>
      <c r="N80" s="77"/>
      <c r="O80" s="76"/>
      <c r="P80" s="77"/>
      <c r="Q80" s="76"/>
      <c r="R80" s="77"/>
      <c r="S80" s="76"/>
      <c r="T80" s="77"/>
      <c r="U80" s="76"/>
      <c r="V80" s="77"/>
      <c r="W80" s="76"/>
      <c r="X80" s="77"/>
      <c r="Y80" s="76"/>
      <c r="Z80" s="77"/>
      <c r="AA80" s="76"/>
      <c r="AB80" s="77"/>
      <c r="AC80" s="93"/>
      <c r="AD80" s="77"/>
      <c r="AE80" s="76"/>
      <c r="AF80" s="77"/>
      <c r="AG80" s="76"/>
      <c r="AH80" s="77"/>
      <c r="AI80" s="76"/>
      <c r="AJ80" s="77"/>
      <c r="AK80" s="76"/>
      <c r="AL80" s="77"/>
      <c r="AM80" s="76"/>
      <c r="AN80" s="77"/>
      <c r="AO80" s="76"/>
      <c r="AP80" s="77"/>
      <c r="AQ80" s="76"/>
      <c r="AR80" s="77"/>
      <c r="AS80" s="76"/>
      <c r="AT80" s="77"/>
      <c r="AU80" s="76"/>
      <c r="AV80" s="77"/>
      <c r="AW80" s="76"/>
      <c r="AX80" s="77"/>
      <c r="AY80" s="76"/>
      <c r="AZ80" s="77"/>
      <c r="BA80" s="76"/>
      <c r="BB80" s="77">
        <f t="shared" si="3"/>
        <v>0</v>
      </c>
      <c r="BC80" s="5">
        <f t="shared" si="1"/>
        <v>0</v>
      </c>
      <c r="BD80" s="11">
        <f t="shared" si="2"/>
        <v>0</v>
      </c>
      <c r="BE80" s="12">
        <f t="shared" si="4"/>
        <v>2</v>
      </c>
      <c r="BF80" s="5">
        <f t="shared" si="5"/>
        <v>0</v>
      </c>
      <c r="BG80" s="276" t="str">
        <f t="shared" si="6"/>
        <v/>
      </c>
      <c r="BH80" s="276" t="str">
        <f t="shared" si="7"/>
        <v/>
      </c>
      <c r="BI80" s="190"/>
      <c r="BJ80" s="103">
        <f t="shared" si="8"/>
        <v>0</v>
      </c>
      <c r="BK80" s="68">
        <f t="shared" si="9"/>
        <v>0</v>
      </c>
      <c r="BL80" s="94">
        <f t="shared" si="10"/>
        <v>0</v>
      </c>
      <c r="BM80" s="68">
        <f t="shared" si="11"/>
        <v>0</v>
      </c>
      <c r="BN80" s="94">
        <f t="shared" si="12"/>
        <v>0</v>
      </c>
      <c r="BO80" s="104">
        <f t="shared" si="13"/>
        <v>0</v>
      </c>
      <c r="BP80" s="62"/>
      <c r="BQ80" s="62"/>
      <c r="BR80" s="62"/>
      <c r="BS80" s="62"/>
      <c r="BT80" s="17"/>
      <c r="CL80" s="49" t="str">
        <f>BN50</f>
        <v>3.- Formación Ciudadana</v>
      </c>
    </row>
    <row r="81" spans="1:72" ht="12.75" customHeight="1" x14ac:dyDescent="0.2">
      <c r="A81" s="5">
        <f t="shared" si="14"/>
        <v>28</v>
      </c>
      <c r="B81" s="332"/>
      <c r="C81" s="333"/>
      <c r="D81" s="18"/>
      <c r="E81" s="76"/>
      <c r="F81" s="77"/>
      <c r="G81" s="76"/>
      <c r="H81" s="77"/>
      <c r="I81" s="76"/>
      <c r="J81" s="77"/>
      <c r="K81" s="76"/>
      <c r="L81" s="77"/>
      <c r="M81" s="76"/>
      <c r="N81" s="77"/>
      <c r="O81" s="76"/>
      <c r="P81" s="77"/>
      <c r="Q81" s="76"/>
      <c r="R81" s="77"/>
      <c r="S81" s="76"/>
      <c r="T81" s="77"/>
      <c r="U81" s="76"/>
      <c r="V81" s="77"/>
      <c r="W81" s="76"/>
      <c r="X81" s="77"/>
      <c r="Y81" s="76"/>
      <c r="Z81" s="77"/>
      <c r="AA81" s="76"/>
      <c r="AB81" s="77"/>
      <c r="AC81" s="93"/>
      <c r="AD81" s="77"/>
      <c r="AE81" s="76"/>
      <c r="AF81" s="77"/>
      <c r="AG81" s="76"/>
      <c r="AH81" s="77"/>
      <c r="AI81" s="76"/>
      <c r="AJ81" s="77"/>
      <c r="AK81" s="76"/>
      <c r="AL81" s="77"/>
      <c r="AM81" s="76"/>
      <c r="AN81" s="77"/>
      <c r="AO81" s="76"/>
      <c r="AP81" s="77"/>
      <c r="AQ81" s="76"/>
      <c r="AR81" s="77"/>
      <c r="AS81" s="76"/>
      <c r="AT81" s="77"/>
      <c r="AU81" s="76"/>
      <c r="AV81" s="77"/>
      <c r="AW81" s="76"/>
      <c r="AX81" s="77"/>
      <c r="AY81" s="76"/>
      <c r="AZ81" s="77"/>
      <c r="BA81" s="76"/>
      <c r="BB81" s="77">
        <f t="shared" si="3"/>
        <v>0</v>
      </c>
      <c r="BC81" s="5">
        <f t="shared" si="1"/>
        <v>0</v>
      </c>
      <c r="BD81" s="11">
        <f t="shared" si="2"/>
        <v>0</v>
      </c>
      <c r="BE81" s="12">
        <f t="shared" si="4"/>
        <v>2</v>
      </c>
      <c r="BF81" s="5">
        <f t="shared" si="5"/>
        <v>0</v>
      </c>
      <c r="BG81" s="276" t="str">
        <f t="shared" si="6"/>
        <v/>
      </c>
      <c r="BH81" s="276" t="str">
        <f t="shared" si="7"/>
        <v/>
      </c>
      <c r="BI81" s="190"/>
      <c r="BJ81" s="103">
        <f t="shared" si="8"/>
        <v>0</v>
      </c>
      <c r="BK81" s="68">
        <f t="shared" si="9"/>
        <v>0</v>
      </c>
      <c r="BL81" s="94">
        <f t="shared" si="10"/>
        <v>0</v>
      </c>
      <c r="BM81" s="68">
        <f t="shared" si="11"/>
        <v>0</v>
      </c>
      <c r="BN81" s="94">
        <f t="shared" si="12"/>
        <v>0</v>
      </c>
      <c r="BO81" s="104">
        <f t="shared" si="13"/>
        <v>0</v>
      </c>
      <c r="BP81" s="62"/>
      <c r="BQ81" s="400" t="s">
        <v>81</v>
      </c>
      <c r="BR81" s="400" t="s">
        <v>82</v>
      </c>
      <c r="BS81" s="400" t="s">
        <v>83</v>
      </c>
      <c r="BT81" s="17"/>
    </row>
    <row r="82" spans="1:72" ht="12.75" customHeight="1" x14ac:dyDescent="0.2">
      <c r="A82" s="5">
        <f t="shared" si="14"/>
        <v>29</v>
      </c>
      <c r="B82" s="332"/>
      <c r="C82" s="333"/>
      <c r="D82" s="18"/>
      <c r="E82" s="76"/>
      <c r="F82" s="77"/>
      <c r="G82" s="76"/>
      <c r="H82" s="77"/>
      <c r="I82" s="76"/>
      <c r="J82" s="77"/>
      <c r="K82" s="76"/>
      <c r="L82" s="77"/>
      <c r="M82" s="76"/>
      <c r="N82" s="77"/>
      <c r="O82" s="76"/>
      <c r="P82" s="77"/>
      <c r="Q82" s="76"/>
      <c r="R82" s="77"/>
      <c r="S82" s="76"/>
      <c r="T82" s="77"/>
      <c r="U82" s="76"/>
      <c r="V82" s="77"/>
      <c r="W82" s="76"/>
      <c r="X82" s="77"/>
      <c r="Y82" s="76"/>
      <c r="Z82" s="77"/>
      <c r="AA82" s="76"/>
      <c r="AB82" s="77"/>
      <c r="AC82" s="93"/>
      <c r="AD82" s="77"/>
      <c r="AE82" s="76"/>
      <c r="AF82" s="77"/>
      <c r="AG82" s="76"/>
      <c r="AH82" s="77"/>
      <c r="AI82" s="76"/>
      <c r="AJ82" s="77"/>
      <c r="AK82" s="76"/>
      <c r="AL82" s="77"/>
      <c r="AM82" s="76"/>
      <c r="AN82" s="77"/>
      <c r="AO82" s="76"/>
      <c r="AP82" s="77"/>
      <c r="AQ82" s="76"/>
      <c r="AR82" s="77"/>
      <c r="AS82" s="76"/>
      <c r="AT82" s="77"/>
      <c r="AU82" s="76"/>
      <c r="AV82" s="77"/>
      <c r="AW82" s="76"/>
      <c r="AX82" s="77"/>
      <c r="AY82" s="76"/>
      <c r="AZ82" s="77"/>
      <c r="BA82" s="76"/>
      <c r="BB82" s="77">
        <f t="shared" si="3"/>
        <v>0</v>
      </c>
      <c r="BC82" s="5">
        <f t="shared" si="1"/>
        <v>0</v>
      </c>
      <c r="BD82" s="11">
        <f t="shared" si="2"/>
        <v>0</v>
      </c>
      <c r="BE82" s="12">
        <f t="shared" si="4"/>
        <v>2</v>
      </c>
      <c r="BF82" s="5">
        <f t="shared" si="5"/>
        <v>0</v>
      </c>
      <c r="BG82" s="276" t="str">
        <f t="shared" si="6"/>
        <v/>
      </c>
      <c r="BH82" s="276" t="str">
        <f t="shared" si="7"/>
        <v/>
      </c>
      <c r="BI82" s="190"/>
      <c r="BJ82" s="103">
        <f t="shared" si="8"/>
        <v>0</v>
      </c>
      <c r="BK82" s="68">
        <f t="shared" si="9"/>
        <v>0</v>
      </c>
      <c r="BL82" s="94">
        <f t="shared" si="10"/>
        <v>0</v>
      </c>
      <c r="BM82" s="68">
        <f t="shared" si="11"/>
        <v>0</v>
      </c>
      <c r="BN82" s="94">
        <f t="shared" si="12"/>
        <v>0</v>
      </c>
      <c r="BO82" s="104">
        <f t="shared" si="13"/>
        <v>0</v>
      </c>
      <c r="BP82" s="62"/>
      <c r="BQ82" s="401"/>
      <c r="BR82" s="401"/>
      <c r="BS82" s="401"/>
      <c r="BT82" s="17"/>
    </row>
    <row r="83" spans="1:72" ht="12.75" customHeight="1" x14ac:dyDescent="0.2">
      <c r="A83" s="5">
        <f t="shared" si="14"/>
        <v>30</v>
      </c>
      <c r="B83" s="332"/>
      <c r="C83" s="333"/>
      <c r="D83" s="18"/>
      <c r="E83" s="76"/>
      <c r="F83" s="77"/>
      <c r="G83" s="76"/>
      <c r="H83" s="77"/>
      <c r="I83" s="76"/>
      <c r="J83" s="77"/>
      <c r="K83" s="76"/>
      <c r="L83" s="77"/>
      <c r="M83" s="76"/>
      <c r="N83" s="77"/>
      <c r="O83" s="76"/>
      <c r="P83" s="77"/>
      <c r="Q83" s="76"/>
      <c r="R83" s="77"/>
      <c r="S83" s="76"/>
      <c r="T83" s="77"/>
      <c r="U83" s="76"/>
      <c r="V83" s="77"/>
      <c r="W83" s="76"/>
      <c r="X83" s="77"/>
      <c r="Y83" s="76"/>
      <c r="Z83" s="77"/>
      <c r="AA83" s="76"/>
      <c r="AB83" s="77"/>
      <c r="AC83" s="93"/>
      <c r="AD83" s="77"/>
      <c r="AE83" s="76"/>
      <c r="AF83" s="77"/>
      <c r="AG83" s="76"/>
      <c r="AH83" s="77"/>
      <c r="AI83" s="76"/>
      <c r="AJ83" s="77"/>
      <c r="AK83" s="76"/>
      <c r="AL83" s="77"/>
      <c r="AM83" s="76"/>
      <c r="AN83" s="77"/>
      <c r="AO83" s="76"/>
      <c r="AP83" s="77"/>
      <c r="AQ83" s="76"/>
      <c r="AR83" s="77"/>
      <c r="AS83" s="76"/>
      <c r="AT83" s="77"/>
      <c r="AU83" s="76"/>
      <c r="AV83" s="77"/>
      <c r="AW83" s="76"/>
      <c r="AX83" s="77"/>
      <c r="AY83" s="76"/>
      <c r="AZ83" s="77"/>
      <c r="BA83" s="76"/>
      <c r="BB83" s="77">
        <f t="shared" si="3"/>
        <v>0</v>
      </c>
      <c r="BC83" s="5">
        <f t="shared" si="1"/>
        <v>0</v>
      </c>
      <c r="BD83" s="11">
        <f t="shared" si="2"/>
        <v>0</v>
      </c>
      <c r="BE83" s="12">
        <f t="shared" si="4"/>
        <v>2</v>
      </c>
      <c r="BF83" s="5">
        <f t="shared" si="5"/>
        <v>0</v>
      </c>
      <c r="BG83" s="276" t="str">
        <f t="shared" si="6"/>
        <v/>
      </c>
      <c r="BH83" s="276" t="str">
        <f t="shared" si="7"/>
        <v/>
      </c>
      <c r="BI83" s="190"/>
      <c r="BJ83" s="103">
        <f t="shared" si="8"/>
        <v>0</v>
      </c>
      <c r="BK83" s="68">
        <f t="shared" si="9"/>
        <v>0</v>
      </c>
      <c r="BL83" s="94">
        <f t="shared" si="10"/>
        <v>0</v>
      </c>
      <c r="BM83" s="68">
        <f t="shared" si="11"/>
        <v>0</v>
      </c>
      <c r="BN83" s="94">
        <f t="shared" si="12"/>
        <v>0</v>
      </c>
      <c r="BO83" s="104">
        <f t="shared" si="13"/>
        <v>0</v>
      </c>
      <c r="BP83" s="62"/>
      <c r="BQ83" s="401"/>
      <c r="BR83" s="401"/>
      <c r="BS83" s="401"/>
      <c r="BT83" s="17"/>
    </row>
    <row r="84" spans="1:72" ht="12.75" customHeight="1" x14ac:dyDescent="0.2">
      <c r="A84" s="5">
        <f t="shared" si="14"/>
        <v>31</v>
      </c>
      <c r="B84" s="332"/>
      <c r="C84" s="333"/>
      <c r="D84" s="18"/>
      <c r="E84" s="76"/>
      <c r="F84" s="77"/>
      <c r="G84" s="76"/>
      <c r="H84" s="77"/>
      <c r="I84" s="76"/>
      <c r="J84" s="77"/>
      <c r="K84" s="76"/>
      <c r="L84" s="77"/>
      <c r="M84" s="76"/>
      <c r="N84" s="77"/>
      <c r="O84" s="76"/>
      <c r="P84" s="77"/>
      <c r="Q84" s="76"/>
      <c r="R84" s="77"/>
      <c r="S84" s="76"/>
      <c r="T84" s="77"/>
      <c r="U84" s="76"/>
      <c r="V84" s="77"/>
      <c r="W84" s="76"/>
      <c r="X84" s="77"/>
      <c r="Y84" s="76"/>
      <c r="Z84" s="77"/>
      <c r="AA84" s="76"/>
      <c r="AB84" s="77"/>
      <c r="AC84" s="93"/>
      <c r="AD84" s="77"/>
      <c r="AE84" s="76"/>
      <c r="AF84" s="77"/>
      <c r="AG84" s="76"/>
      <c r="AH84" s="77"/>
      <c r="AI84" s="76"/>
      <c r="AJ84" s="77"/>
      <c r="AK84" s="76"/>
      <c r="AL84" s="77"/>
      <c r="AM84" s="76"/>
      <c r="AN84" s="77"/>
      <c r="AO84" s="76"/>
      <c r="AP84" s="77"/>
      <c r="AQ84" s="76"/>
      <c r="AR84" s="77"/>
      <c r="AS84" s="76"/>
      <c r="AT84" s="77"/>
      <c r="AU84" s="76"/>
      <c r="AV84" s="77"/>
      <c r="AW84" s="76"/>
      <c r="AX84" s="77"/>
      <c r="AY84" s="76"/>
      <c r="AZ84" s="77"/>
      <c r="BA84" s="76"/>
      <c r="BB84" s="77">
        <f t="shared" si="3"/>
        <v>0</v>
      </c>
      <c r="BC84" s="5">
        <f t="shared" si="1"/>
        <v>0</v>
      </c>
      <c r="BD84" s="11">
        <f t="shared" si="2"/>
        <v>0</v>
      </c>
      <c r="BE84" s="12">
        <f t="shared" si="4"/>
        <v>2</v>
      </c>
      <c r="BF84" s="5">
        <f t="shared" si="5"/>
        <v>0</v>
      </c>
      <c r="BG84" s="276" t="str">
        <f t="shared" si="6"/>
        <v/>
      </c>
      <c r="BH84" s="276" t="str">
        <f t="shared" si="7"/>
        <v/>
      </c>
      <c r="BI84" s="190"/>
      <c r="BJ84" s="103">
        <f t="shared" si="8"/>
        <v>0</v>
      </c>
      <c r="BK84" s="68">
        <f t="shared" si="9"/>
        <v>0</v>
      </c>
      <c r="BL84" s="94">
        <f t="shared" si="10"/>
        <v>0</v>
      </c>
      <c r="BM84" s="68">
        <f t="shared" si="11"/>
        <v>0</v>
      </c>
      <c r="BN84" s="94">
        <f t="shared" si="12"/>
        <v>0</v>
      </c>
      <c r="BO84" s="104">
        <f t="shared" si="13"/>
        <v>0</v>
      </c>
      <c r="BP84" s="62"/>
      <c r="BQ84" s="402"/>
      <c r="BR84" s="402"/>
      <c r="BS84" s="402"/>
      <c r="BT84" s="17"/>
    </row>
    <row r="85" spans="1:72" ht="12.75" customHeight="1" x14ac:dyDescent="0.2">
      <c r="A85" s="5">
        <f t="shared" si="14"/>
        <v>32</v>
      </c>
      <c r="B85" s="332"/>
      <c r="C85" s="333"/>
      <c r="D85" s="18"/>
      <c r="E85" s="76"/>
      <c r="F85" s="77">
        <f t="shared" ref="F85:F100" si="15">IF(E85=$E$51,$E$52,0)</f>
        <v>0</v>
      </c>
      <c r="G85" s="76"/>
      <c r="H85" s="77">
        <f t="shared" ref="H85:H100" si="16">IF(G85=$G$51,$G$52,0)</f>
        <v>0</v>
      </c>
      <c r="I85" s="76"/>
      <c r="J85" s="77">
        <f t="shared" ref="J85:J100" si="17">IF(I85=$I$51,$I$52,0)</f>
        <v>0</v>
      </c>
      <c r="K85" s="76"/>
      <c r="L85" s="77">
        <f t="shared" ref="L85:L100" si="18">IF(K85=$K$51,$K$52,0)</f>
        <v>0</v>
      </c>
      <c r="M85" s="76"/>
      <c r="N85" s="77">
        <f t="shared" ref="N85:N100" si="19">IF(M85=$M$51,$M$52,0)</f>
        <v>0</v>
      </c>
      <c r="O85" s="76"/>
      <c r="P85" s="77">
        <f t="shared" ref="P85:P100" si="20">IF(O85=$O$51,$O$52,0)</f>
        <v>0</v>
      </c>
      <c r="Q85" s="76"/>
      <c r="R85" s="77">
        <f t="shared" ref="R85:R100" si="21">IF(Q85=$Q$51,$Q$52,0)</f>
        <v>0</v>
      </c>
      <c r="S85" s="76"/>
      <c r="T85" s="77">
        <f t="shared" ref="T85:T100" si="22">IF(S85=$S$51,$S$52,0)</f>
        <v>0</v>
      </c>
      <c r="U85" s="76"/>
      <c r="V85" s="77">
        <f t="shared" ref="V85:V100" si="23">IF(U85=$U$51,$U$52,0)</f>
        <v>0</v>
      </c>
      <c r="W85" s="76"/>
      <c r="X85" s="77">
        <f t="shared" ref="X85:X100" si="24">IF(W85=$W$51,$W$52,0)</f>
        <v>0</v>
      </c>
      <c r="Y85" s="76"/>
      <c r="Z85" s="77">
        <f t="shared" ref="Z85:Z100" si="25">IF(Y85=$Y$51,$Y$52,0)</f>
        <v>0</v>
      </c>
      <c r="AA85" s="76"/>
      <c r="AB85" s="77">
        <f t="shared" ref="AB85:AB100" si="26">IF(AA85=$AA$51,$AA$52,0)</f>
        <v>0</v>
      </c>
      <c r="AC85" s="93"/>
      <c r="AD85" s="77">
        <f t="shared" ref="AD85:AD100" si="27">IF(AC85=$AC$51,$AC$52,0)</f>
        <v>0</v>
      </c>
      <c r="AE85" s="76"/>
      <c r="AF85" s="77">
        <f t="shared" ref="AF85:AF100" si="28">IF(AE85=$AE$51,$AE$52,0)</f>
        <v>0</v>
      </c>
      <c r="AG85" s="76"/>
      <c r="AH85" s="77">
        <f t="shared" ref="AH85:AH100" si="29">IF(AG85=$AG$51,$AG$52,0)</f>
        <v>0</v>
      </c>
      <c r="AI85" s="76"/>
      <c r="AJ85" s="77">
        <f t="shared" ref="AJ85:AJ100" si="30">IF(AI85=$AI$51,$AI$52,0)</f>
        <v>0</v>
      </c>
      <c r="AK85" s="76"/>
      <c r="AL85" s="77">
        <f t="shared" ref="AL85:AL100" si="31">IF(AK85=$AK$51,$AK$52,0)</f>
        <v>0</v>
      </c>
      <c r="AM85" s="76"/>
      <c r="AN85" s="77">
        <f t="shared" ref="AN85:AN100" si="32">IF(AM85=$AM$51,$AM$52,0)</f>
        <v>0</v>
      </c>
      <c r="AO85" s="76"/>
      <c r="AP85" s="77">
        <f t="shared" ref="AP85:AP100" si="33">IF(AO85=$AO$51,$AO$52,0)</f>
        <v>0</v>
      </c>
      <c r="AQ85" s="76"/>
      <c r="AR85" s="77">
        <f t="shared" ref="AR85:AR100" si="34">IF(AQ85=$AQ$51,$AQ$52,0)</f>
        <v>0</v>
      </c>
      <c r="AS85" s="76"/>
      <c r="AT85" s="77">
        <f t="shared" ref="AT85:AT100" si="35">IF(AS85=$AS$51,$AS$52,0)</f>
        <v>0</v>
      </c>
      <c r="AU85" s="76"/>
      <c r="AV85" s="77">
        <f t="shared" ref="AV85:AV100" si="36">IF(AU85=$AU$51,$AU$52,0)</f>
        <v>0</v>
      </c>
      <c r="AW85" s="76"/>
      <c r="AX85" s="77">
        <f t="shared" ref="AX85:AX100" si="37">IF(AW85=$AW$51,$AW$52,0)</f>
        <v>0</v>
      </c>
      <c r="AY85" s="76"/>
      <c r="AZ85" s="77">
        <f t="shared" ref="AZ85:AZ100" si="38">IF(AY85=$AY$51,$AY$52,0)</f>
        <v>0</v>
      </c>
      <c r="BA85" s="76"/>
      <c r="BB85" s="77">
        <f t="shared" si="3"/>
        <v>0</v>
      </c>
      <c r="BC85" s="5">
        <f t="shared" si="1"/>
        <v>0</v>
      </c>
      <c r="BD85" s="11">
        <f t="shared" si="2"/>
        <v>0</v>
      </c>
      <c r="BE85" s="12">
        <f t="shared" si="4"/>
        <v>2</v>
      </c>
      <c r="BF85" s="5">
        <f t="shared" si="5"/>
        <v>0</v>
      </c>
      <c r="BG85" s="276" t="str">
        <f t="shared" si="6"/>
        <v/>
      </c>
      <c r="BH85" s="276" t="str">
        <f t="shared" si="7"/>
        <v/>
      </c>
      <c r="BI85" s="190"/>
      <c r="BJ85" s="103">
        <f t="shared" si="8"/>
        <v>0</v>
      </c>
      <c r="BK85" s="68">
        <f t="shared" si="9"/>
        <v>0</v>
      </c>
      <c r="BL85" s="94">
        <f t="shared" si="10"/>
        <v>0</v>
      </c>
      <c r="BM85" s="68">
        <f t="shared" si="11"/>
        <v>0</v>
      </c>
      <c r="BN85" s="94">
        <f t="shared" si="12"/>
        <v>0</v>
      </c>
      <c r="BO85" s="104">
        <f t="shared" si="13"/>
        <v>0</v>
      </c>
      <c r="BP85" s="62"/>
      <c r="BQ85" s="139">
        <f>IF(BD54:BD100&lt;="49",COUNTIF($BF$54:$BF$100,"INICIAL"))</f>
        <v>0</v>
      </c>
      <c r="BR85" s="139">
        <f>COUNTIF($BF$54:$BF$100,"INTERMEDIO")</f>
        <v>0</v>
      </c>
      <c r="BS85" s="139">
        <f>COUNTIF($BF$54:$BF$100,"AVANZADO")</f>
        <v>0</v>
      </c>
      <c r="BT85" s="17"/>
    </row>
    <row r="86" spans="1:72" ht="12.75" customHeight="1" x14ac:dyDescent="0.2">
      <c r="A86" s="5">
        <f t="shared" si="14"/>
        <v>33</v>
      </c>
      <c r="B86" s="332"/>
      <c r="C86" s="333"/>
      <c r="D86" s="18"/>
      <c r="E86" s="76"/>
      <c r="F86" s="77">
        <f t="shared" si="15"/>
        <v>0</v>
      </c>
      <c r="G86" s="76"/>
      <c r="H86" s="77">
        <f t="shared" si="16"/>
        <v>0</v>
      </c>
      <c r="I86" s="76"/>
      <c r="J86" s="77">
        <f t="shared" si="17"/>
        <v>0</v>
      </c>
      <c r="K86" s="76"/>
      <c r="L86" s="77">
        <f t="shared" si="18"/>
        <v>0</v>
      </c>
      <c r="M86" s="76"/>
      <c r="N86" s="77">
        <f t="shared" si="19"/>
        <v>0</v>
      </c>
      <c r="O86" s="76"/>
      <c r="P86" s="77">
        <f t="shared" si="20"/>
        <v>0</v>
      </c>
      <c r="Q86" s="76"/>
      <c r="R86" s="77">
        <f t="shared" si="21"/>
        <v>0</v>
      </c>
      <c r="S86" s="76"/>
      <c r="T86" s="77">
        <f t="shared" si="22"/>
        <v>0</v>
      </c>
      <c r="U86" s="76"/>
      <c r="V86" s="77">
        <f t="shared" si="23"/>
        <v>0</v>
      </c>
      <c r="W86" s="76"/>
      <c r="X86" s="77">
        <f t="shared" si="24"/>
        <v>0</v>
      </c>
      <c r="Y86" s="76"/>
      <c r="Z86" s="77">
        <f t="shared" si="25"/>
        <v>0</v>
      </c>
      <c r="AA86" s="76"/>
      <c r="AB86" s="77">
        <f t="shared" si="26"/>
        <v>0</v>
      </c>
      <c r="AC86" s="93"/>
      <c r="AD86" s="77">
        <f t="shared" si="27"/>
        <v>0</v>
      </c>
      <c r="AE86" s="76"/>
      <c r="AF86" s="77">
        <f t="shared" si="28"/>
        <v>0</v>
      </c>
      <c r="AG86" s="76"/>
      <c r="AH86" s="77">
        <f t="shared" si="29"/>
        <v>0</v>
      </c>
      <c r="AI86" s="76"/>
      <c r="AJ86" s="77">
        <f t="shared" si="30"/>
        <v>0</v>
      </c>
      <c r="AK86" s="76"/>
      <c r="AL86" s="77">
        <f t="shared" si="31"/>
        <v>0</v>
      </c>
      <c r="AM86" s="76"/>
      <c r="AN86" s="77">
        <f t="shared" si="32"/>
        <v>0</v>
      </c>
      <c r="AO86" s="76"/>
      <c r="AP86" s="77">
        <f t="shared" si="33"/>
        <v>0</v>
      </c>
      <c r="AQ86" s="76"/>
      <c r="AR86" s="77">
        <f t="shared" si="34"/>
        <v>0</v>
      </c>
      <c r="AS86" s="76"/>
      <c r="AT86" s="77">
        <f t="shared" si="35"/>
        <v>0</v>
      </c>
      <c r="AU86" s="76"/>
      <c r="AV86" s="77">
        <f t="shared" si="36"/>
        <v>0</v>
      </c>
      <c r="AW86" s="76"/>
      <c r="AX86" s="77">
        <f t="shared" si="37"/>
        <v>0</v>
      </c>
      <c r="AY86" s="76"/>
      <c r="AZ86" s="77">
        <f t="shared" si="38"/>
        <v>0</v>
      </c>
      <c r="BA86" s="76"/>
      <c r="BB86" s="77">
        <f t="shared" si="3"/>
        <v>0</v>
      </c>
      <c r="BC86" s="5">
        <f t="shared" si="1"/>
        <v>0</v>
      </c>
      <c r="BD86" s="11">
        <f t="shared" si="2"/>
        <v>0</v>
      </c>
      <c r="BE86" s="12">
        <f t="shared" si="4"/>
        <v>2</v>
      </c>
      <c r="BF86" s="5">
        <f t="shared" si="5"/>
        <v>0</v>
      </c>
      <c r="BG86" s="276" t="str">
        <f t="shared" si="6"/>
        <v/>
      </c>
      <c r="BH86" s="276" t="str">
        <f t="shared" si="7"/>
        <v/>
      </c>
      <c r="BI86" s="190"/>
      <c r="BJ86" s="103">
        <f t="shared" si="8"/>
        <v>0</v>
      </c>
      <c r="BK86" s="68">
        <f t="shared" si="9"/>
        <v>0</v>
      </c>
      <c r="BL86" s="94">
        <f t="shared" si="10"/>
        <v>0</v>
      </c>
      <c r="BM86" s="68">
        <f t="shared" si="11"/>
        <v>0</v>
      </c>
      <c r="BN86" s="94">
        <f t="shared" si="12"/>
        <v>0</v>
      </c>
      <c r="BO86" s="104">
        <f t="shared" si="13"/>
        <v>0</v>
      </c>
      <c r="BP86" s="62"/>
      <c r="BQ86" s="156" t="e">
        <f>BQ85*1/$E$11</f>
        <v>#DIV/0!</v>
      </c>
      <c r="BR86" s="156" t="e">
        <f>BR85*1/$E$11</f>
        <v>#DIV/0!</v>
      </c>
      <c r="BS86" s="156" t="e">
        <f>BS85*1/$E$11</f>
        <v>#DIV/0!</v>
      </c>
      <c r="BT86" s="17"/>
    </row>
    <row r="87" spans="1:72" ht="12.75" customHeight="1" x14ac:dyDescent="0.2">
      <c r="A87" s="5">
        <f t="shared" si="14"/>
        <v>34</v>
      </c>
      <c r="B87" s="332"/>
      <c r="C87" s="333"/>
      <c r="D87" s="18"/>
      <c r="E87" s="76"/>
      <c r="F87" s="77">
        <f t="shared" si="15"/>
        <v>0</v>
      </c>
      <c r="G87" s="76"/>
      <c r="H87" s="77">
        <f t="shared" si="16"/>
        <v>0</v>
      </c>
      <c r="I87" s="76"/>
      <c r="J87" s="77">
        <f t="shared" si="17"/>
        <v>0</v>
      </c>
      <c r="K87" s="76"/>
      <c r="L87" s="77">
        <f t="shared" si="18"/>
        <v>0</v>
      </c>
      <c r="M87" s="76"/>
      <c r="N87" s="77">
        <f t="shared" si="19"/>
        <v>0</v>
      </c>
      <c r="O87" s="76"/>
      <c r="P87" s="77">
        <f t="shared" si="20"/>
        <v>0</v>
      </c>
      <c r="Q87" s="76"/>
      <c r="R87" s="77">
        <f t="shared" si="21"/>
        <v>0</v>
      </c>
      <c r="S87" s="76"/>
      <c r="T87" s="77">
        <f t="shared" si="22"/>
        <v>0</v>
      </c>
      <c r="U87" s="76"/>
      <c r="V87" s="77">
        <f t="shared" si="23"/>
        <v>0</v>
      </c>
      <c r="W87" s="76"/>
      <c r="X87" s="77">
        <f t="shared" si="24"/>
        <v>0</v>
      </c>
      <c r="Y87" s="76"/>
      <c r="Z87" s="77">
        <f t="shared" si="25"/>
        <v>0</v>
      </c>
      <c r="AA87" s="76"/>
      <c r="AB87" s="77">
        <f t="shared" si="26"/>
        <v>0</v>
      </c>
      <c r="AC87" s="93"/>
      <c r="AD87" s="77">
        <f t="shared" si="27"/>
        <v>0</v>
      </c>
      <c r="AE87" s="76"/>
      <c r="AF87" s="77">
        <f t="shared" si="28"/>
        <v>0</v>
      </c>
      <c r="AG87" s="76"/>
      <c r="AH87" s="77">
        <f t="shared" si="29"/>
        <v>0</v>
      </c>
      <c r="AI87" s="76"/>
      <c r="AJ87" s="77">
        <f t="shared" si="30"/>
        <v>0</v>
      </c>
      <c r="AK87" s="76"/>
      <c r="AL87" s="77">
        <f t="shared" si="31"/>
        <v>0</v>
      </c>
      <c r="AM87" s="76"/>
      <c r="AN87" s="77">
        <f t="shared" si="32"/>
        <v>0</v>
      </c>
      <c r="AO87" s="76"/>
      <c r="AP87" s="77">
        <f t="shared" si="33"/>
        <v>0</v>
      </c>
      <c r="AQ87" s="76"/>
      <c r="AR87" s="77">
        <f t="shared" si="34"/>
        <v>0</v>
      </c>
      <c r="AS87" s="76"/>
      <c r="AT87" s="77">
        <f t="shared" si="35"/>
        <v>0</v>
      </c>
      <c r="AU87" s="76"/>
      <c r="AV87" s="77">
        <f t="shared" si="36"/>
        <v>0</v>
      </c>
      <c r="AW87" s="76"/>
      <c r="AX87" s="77">
        <f t="shared" si="37"/>
        <v>0</v>
      </c>
      <c r="AY87" s="76"/>
      <c r="AZ87" s="77">
        <f t="shared" si="38"/>
        <v>0</v>
      </c>
      <c r="BA87" s="76"/>
      <c r="BB87" s="77">
        <f t="shared" si="3"/>
        <v>0</v>
      </c>
      <c r="BC87" s="5">
        <f t="shared" si="1"/>
        <v>0</v>
      </c>
      <c r="BD87" s="11">
        <f t="shared" si="2"/>
        <v>0</v>
      </c>
      <c r="BE87" s="12">
        <f t="shared" si="4"/>
        <v>2</v>
      </c>
      <c r="BF87" s="5">
        <f t="shared" si="5"/>
        <v>0</v>
      </c>
      <c r="BG87" s="276" t="str">
        <f t="shared" si="6"/>
        <v/>
      </c>
      <c r="BH87" s="276" t="str">
        <f t="shared" si="7"/>
        <v/>
      </c>
      <c r="BI87" s="190"/>
      <c r="BJ87" s="103">
        <f t="shared" si="8"/>
        <v>0</v>
      </c>
      <c r="BK87" s="68">
        <f t="shared" si="9"/>
        <v>0</v>
      </c>
      <c r="BL87" s="94">
        <f t="shared" si="10"/>
        <v>0</v>
      </c>
      <c r="BM87" s="68">
        <f t="shared" si="11"/>
        <v>0</v>
      </c>
      <c r="BN87" s="94">
        <f t="shared" si="12"/>
        <v>0</v>
      </c>
      <c r="BO87" s="104">
        <f t="shared" si="13"/>
        <v>0</v>
      </c>
      <c r="BP87" s="62"/>
      <c r="BQ87" s="62"/>
      <c r="BR87" s="62"/>
      <c r="BS87" s="62"/>
      <c r="BT87" s="17"/>
    </row>
    <row r="88" spans="1:72" ht="12.75" customHeight="1" x14ac:dyDescent="0.2">
      <c r="A88" s="5">
        <f t="shared" si="14"/>
        <v>35</v>
      </c>
      <c r="B88" s="332"/>
      <c r="C88" s="333"/>
      <c r="D88" s="18"/>
      <c r="E88" s="76"/>
      <c r="F88" s="77">
        <f t="shared" si="15"/>
        <v>0</v>
      </c>
      <c r="G88" s="76"/>
      <c r="H88" s="77">
        <f t="shared" si="16"/>
        <v>0</v>
      </c>
      <c r="I88" s="76"/>
      <c r="J88" s="77">
        <f t="shared" si="17"/>
        <v>0</v>
      </c>
      <c r="K88" s="76"/>
      <c r="L88" s="77">
        <f t="shared" si="18"/>
        <v>0</v>
      </c>
      <c r="M88" s="76"/>
      <c r="N88" s="77">
        <f t="shared" si="19"/>
        <v>0</v>
      </c>
      <c r="O88" s="76"/>
      <c r="P88" s="77">
        <f t="shared" si="20"/>
        <v>0</v>
      </c>
      <c r="Q88" s="76"/>
      <c r="R88" s="77">
        <f t="shared" si="21"/>
        <v>0</v>
      </c>
      <c r="S88" s="76"/>
      <c r="T88" s="77">
        <f t="shared" si="22"/>
        <v>0</v>
      </c>
      <c r="U88" s="76"/>
      <c r="V88" s="77">
        <f t="shared" si="23"/>
        <v>0</v>
      </c>
      <c r="W88" s="76"/>
      <c r="X88" s="77">
        <f t="shared" si="24"/>
        <v>0</v>
      </c>
      <c r="Y88" s="76"/>
      <c r="Z88" s="77">
        <f t="shared" si="25"/>
        <v>0</v>
      </c>
      <c r="AA88" s="76"/>
      <c r="AB88" s="77">
        <f t="shared" si="26"/>
        <v>0</v>
      </c>
      <c r="AC88" s="93"/>
      <c r="AD88" s="77">
        <f t="shared" si="27"/>
        <v>0</v>
      </c>
      <c r="AE88" s="76"/>
      <c r="AF88" s="77">
        <f t="shared" si="28"/>
        <v>0</v>
      </c>
      <c r="AG88" s="76"/>
      <c r="AH88" s="77">
        <f t="shared" si="29"/>
        <v>0</v>
      </c>
      <c r="AI88" s="76"/>
      <c r="AJ88" s="77">
        <f t="shared" si="30"/>
        <v>0</v>
      </c>
      <c r="AK88" s="76"/>
      <c r="AL88" s="77">
        <f t="shared" si="31"/>
        <v>0</v>
      </c>
      <c r="AM88" s="76"/>
      <c r="AN88" s="77">
        <f t="shared" si="32"/>
        <v>0</v>
      </c>
      <c r="AO88" s="76"/>
      <c r="AP88" s="77">
        <f t="shared" si="33"/>
        <v>0</v>
      </c>
      <c r="AQ88" s="76"/>
      <c r="AR88" s="77">
        <f t="shared" si="34"/>
        <v>0</v>
      </c>
      <c r="AS88" s="76"/>
      <c r="AT88" s="77">
        <f t="shared" si="35"/>
        <v>0</v>
      </c>
      <c r="AU88" s="76"/>
      <c r="AV88" s="77">
        <f t="shared" si="36"/>
        <v>0</v>
      </c>
      <c r="AW88" s="76"/>
      <c r="AX88" s="77">
        <f t="shared" si="37"/>
        <v>0</v>
      </c>
      <c r="AY88" s="76"/>
      <c r="AZ88" s="77">
        <f t="shared" si="38"/>
        <v>0</v>
      </c>
      <c r="BA88" s="76"/>
      <c r="BB88" s="77">
        <f t="shared" si="3"/>
        <v>0</v>
      </c>
      <c r="BC88" s="5">
        <f t="shared" si="1"/>
        <v>0</v>
      </c>
      <c r="BD88" s="11">
        <f t="shared" si="2"/>
        <v>0</v>
      </c>
      <c r="BE88" s="12">
        <f t="shared" si="4"/>
        <v>2</v>
      </c>
      <c r="BF88" s="5">
        <f t="shared" si="5"/>
        <v>0</v>
      </c>
      <c r="BG88" s="276" t="str">
        <f t="shared" si="6"/>
        <v/>
      </c>
      <c r="BH88" s="276" t="str">
        <f t="shared" si="7"/>
        <v/>
      </c>
      <c r="BI88" s="190"/>
      <c r="BJ88" s="103">
        <f t="shared" si="8"/>
        <v>0</v>
      </c>
      <c r="BK88" s="68">
        <f t="shared" si="9"/>
        <v>0</v>
      </c>
      <c r="BL88" s="94">
        <f t="shared" si="10"/>
        <v>0</v>
      </c>
      <c r="BM88" s="68">
        <f t="shared" si="11"/>
        <v>0</v>
      </c>
      <c r="BN88" s="94">
        <f t="shared" si="12"/>
        <v>0</v>
      </c>
      <c r="BO88" s="104">
        <f t="shared" si="13"/>
        <v>0</v>
      </c>
      <c r="BP88" s="62"/>
      <c r="BQ88" s="62"/>
      <c r="BR88" s="62"/>
      <c r="BS88" s="62"/>
      <c r="BT88" s="17"/>
    </row>
    <row r="89" spans="1:72" ht="12.75" customHeight="1" x14ac:dyDescent="0.2">
      <c r="A89" s="5">
        <f t="shared" si="14"/>
        <v>36</v>
      </c>
      <c r="B89" s="332"/>
      <c r="C89" s="333"/>
      <c r="D89" s="18"/>
      <c r="E89" s="76"/>
      <c r="F89" s="77">
        <f t="shared" si="15"/>
        <v>0</v>
      </c>
      <c r="G89" s="76"/>
      <c r="H89" s="77">
        <f t="shared" si="16"/>
        <v>0</v>
      </c>
      <c r="I89" s="76"/>
      <c r="J89" s="77">
        <f t="shared" si="17"/>
        <v>0</v>
      </c>
      <c r="K89" s="76"/>
      <c r="L89" s="77">
        <f t="shared" si="18"/>
        <v>0</v>
      </c>
      <c r="M89" s="76"/>
      <c r="N89" s="77">
        <f t="shared" si="19"/>
        <v>0</v>
      </c>
      <c r="O89" s="76"/>
      <c r="P89" s="77">
        <f t="shared" si="20"/>
        <v>0</v>
      </c>
      <c r="Q89" s="76"/>
      <c r="R89" s="77">
        <f t="shared" si="21"/>
        <v>0</v>
      </c>
      <c r="S89" s="76"/>
      <c r="T89" s="77">
        <f t="shared" si="22"/>
        <v>0</v>
      </c>
      <c r="U89" s="76"/>
      <c r="V89" s="77">
        <f t="shared" si="23"/>
        <v>0</v>
      </c>
      <c r="W89" s="76"/>
      <c r="X89" s="77">
        <f t="shared" si="24"/>
        <v>0</v>
      </c>
      <c r="Y89" s="76"/>
      <c r="Z89" s="77">
        <f t="shared" si="25"/>
        <v>0</v>
      </c>
      <c r="AA89" s="76"/>
      <c r="AB89" s="77">
        <f t="shared" si="26"/>
        <v>0</v>
      </c>
      <c r="AC89" s="93"/>
      <c r="AD89" s="77">
        <f t="shared" si="27"/>
        <v>0</v>
      </c>
      <c r="AE89" s="76"/>
      <c r="AF89" s="77">
        <f t="shared" si="28"/>
        <v>0</v>
      </c>
      <c r="AG89" s="76"/>
      <c r="AH89" s="77">
        <f t="shared" si="29"/>
        <v>0</v>
      </c>
      <c r="AI89" s="76"/>
      <c r="AJ89" s="77">
        <f t="shared" si="30"/>
        <v>0</v>
      </c>
      <c r="AK89" s="76"/>
      <c r="AL89" s="77">
        <f t="shared" si="31"/>
        <v>0</v>
      </c>
      <c r="AM89" s="76"/>
      <c r="AN89" s="77">
        <f t="shared" si="32"/>
        <v>0</v>
      </c>
      <c r="AO89" s="76"/>
      <c r="AP89" s="77">
        <f t="shared" si="33"/>
        <v>0</v>
      </c>
      <c r="AQ89" s="76"/>
      <c r="AR89" s="77">
        <f t="shared" si="34"/>
        <v>0</v>
      </c>
      <c r="AS89" s="76"/>
      <c r="AT89" s="77">
        <f t="shared" si="35"/>
        <v>0</v>
      </c>
      <c r="AU89" s="76"/>
      <c r="AV89" s="77">
        <f t="shared" si="36"/>
        <v>0</v>
      </c>
      <c r="AW89" s="76"/>
      <c r="AX89" s="77">
        <f t="shared" si="37"/>
        <v>0</v>
      </c>
      <c r="AY89" s="76"/>
      <c r="AZ89" s="77">
        <f t="shared" si="38"/>
        <v>0</v>
      </c>
      <c r="BA89" s="76"/>
      <c r="BB89" s="77">
        <f t="shared" si="3"/>
        <v>0</v>
      </c>
      <c r="BC89" s="5">
        <f t="shared" si="1"/>
        <v>0</v>
      </c>
      <c r="BD89" s="11">
        <f t="shared" si="2"/>
        <v>0</v>
      </c>
      <c r="BE89" s="12">
        <f t="shared" si="4"/>
        <v>2</v>
      </c>
      <c r="BF89" s="5">
        <f t="shared" si="5"/>
        <v>0</v>
      </c>
      <c r="BG89" s="276" t="str">
        <f t="shared" si="6"/>
        <v/>
      </c>
      <c r="BH89" s="276" t="str">
        <f t="shared" si="7"/>
        <v/>
      </c>
      <c r="BI89" s="190"/>
      <c r="BJ89" s="103">
        <f t="shared" si="8"/>
        <v>0</v>
      </c>
      <c r="BK89" s="68">
        <f t="shared" si="9"/>
        <v>0</v>
      </c>
      <c r="BL89" s="94">
        <f t="shared" si="10"/>
        <v>0</v>
      </c>
      <c r="BM89" s="68">
        <f t="shared" si="11"/>
        <v>0</v>
      </c>
      <c r="BN89" s="94">
        <f t="shared" si="12"/>
        <v>0</v>
      </c>
      <c r="BO89" s="104">
        <f t="shared" si="13"/>
        <v>0</v>
      </c>
      <c r="BP89" s="62"/>
      <c r="BQ89" s="62"/>
      <c r="BR89" s="62"/>
      <c r="BS89" s="62"/>
      <c r="BT89" s="17"/>
    </row>
    <row r="90" spans="1:72" ht="12.75" customHeight="1" x14ac:dyDescent="0.2">
      <c r="A90" s="5">
        <f t="shared" si="14"/>
        <v>37</v>
      </c>
      <c r="B90" s="332"/>
      <c r="C90" s="333"/>
      <c r="D90" s="18"/>
      <c r="E90" s="76"/>
      <c r="F90" s="77">
        <f t="shared" si="15"/>
        <v>0</v>
      </c>
      <c r="G90" s="76"/>
      <c r="H90" s="77">
        <f t="shared" si="16"/>
        <v>0</v>
      </c>
      <c r="I90" s="76"/>
      <c r="J90" s="77">
        <f t="shared" si="17"/>
        <v>0</v>
      </c>
      <c r="K90" s="76"/>
      <c r="L90" s="77">
        <f t="shared" si="18"/>
        <v>0</v>
      </c>
      <c r="M90" s="76"/>
      <c r="N90" s="77">
        <f t="shared" si="19"/>
        <v>0</v>
      </c>
      <c r="O90" s="76"/>
      <c r="P90" s="77">
        <f t="shared" si="20"/>
        <v>0</v>
      </c>
      <c r="Q90" s="76"/>
      <c r="R90" s="77">
        <f t="shared" si="21"/>
        <v>0</v>
      </c>
      <c r="S90" s="76"/>
      <c r="T90" s="77">
        <f t="shared" si="22"/>
        <v>0</v>
      </c>
      <c r="U90" s="76"/>
      <c r="V90" s="77">
        <f t="shared" si="23"/>
        <v>0</v>
      </c>
      <c r="W90" s="76"/>
      <c r="X90" s="77">
        <f t="shared" si="24"/>
        <v>0</v>
      </c>
      <c r="Y90" s="76"/>
      <c r="Z90" s="77">
        <f t="shared" si="25"/>
        <v>0</v>
      </c>
      <c r="AA90" s="76"/>
      <c r="AB90" s="77">
        <f t="shared" si="26"/>
        <v>0</v>
      </c>
      <c r="AC90" s="93"/>
      <c r="AD90" s="77">
        <f t="shared" si="27"/>
        <v>0</v>
      </c>
      <c r="AE90" s="76"/>
      <c r="AF90" s="77">
        <f t="shared" si="28"/>
        <v>0</v>
      </c>
      <c r="AG90" s="76"/>
      <c r="AH90" s="77">
        <f t="shared" si="29"/>
        <v>0</v>
      </c>
      <c r="AI90" s="76"/>
      <c r="AJ90" s="77">
        <f t="shared" si="30"/>
        <v>0</v>
      </c>
      <c r="AK90" s="76"/>
      <c r="AL90" s="77">
        <f t="shared" si="31"/>
        <v>0</v>
      </c>
      <c r="AM90" s="76"/>
      <c r="AN90" s="77">
        <f t="shared" si="32"/>
        <v>0</v>
      </c>
      <c r="AO90" s="76"/>
      <c r="AP90" s="77">
        <f t="shared" si="33"/>
        <v>0</v>
      </c>
      <c r="AQ90" s="76"/>
      <c r="AR90" s="77">
        <f t="shared" si="34"/>
        <v>0</v>
      </c>
      <c r="AS90" s="76"/>
      <c r="AT90" s="77">
        <f t="shared" si="35"/>
        <v>0</v>
      </c>
      <c r="AU90" s="76"/>
      <c r="AV90" s="77">
        <f t="shared" si="36"/>
        <v>0</v>
      </c>
      <c r="AW90" s="76"/>
      <c r="AX90" s="77">
        <f t="shared" si="37"/>
        <v>0</v>
      </c>
      <c r="AY90" s="76"/>
      <c r="AZ90" s="77">
        <f t="shared" si="38"/>
        <v>0</v>
      </c>
      <c r="BA90" s="76"/>
      <c r="BB90" s="77">
        <f t="shared" si="3"/>
        <v>0</v>
      </c>
      <c r="BC90" s="5">
        <f t="shared" si="1"/>
        <v>0</v>
      </c>
      <c r="BD90" s="11">
        <f t="shared" si="2"/>
        <v>0</v>
      </c>
      <c r="BE90" s="12">
        <f t="shared" si="4"/>
        <v>2</v>
      </c>
      <c r="BF90" s="5">
        <f t="shared" si="5"/>
        <v>0</v>
      </c>
      <c r="BG90" s="276" t="str">
        <f t="shared" si="6"/>
        <v/>
      </c>
      <c r="BH90" s="276" t="str">
        <f t="shared" si="7"/>
        <v/>
      </c>
      <c r="BI90" s="190"/>
      <c r="BJ90" s="103">
        <f t="shared" si="8"/>
        <v>0</v>
      </c>
      <c r="BK90" s="68">
        <f t="shared" si="9"/>
        <v>0</v>
      </c>
      <c r="BL90" s="94">
        <f t="shared" si="10"/>
        <v>0</v>
      </c>
      <c r="BM90" s="68">
        <f t="shared" si="11"/>
        <v>0</v>
      </c>
      <c r="BN90" s="94">
        <f t="shared" si="12"/>
        <v>0</v>
      </c>
      <c r="BO90" s="104">
        <f t="shared" si="13"/>
        <v>0</v>
      </c>
      <c r="BP90" s="62"/>
      <c r="BQ90" s="62"/>
      <c r="BR90" s="62"/>
      <c r="BS90" s="62"/>
      <c r="BT90" s="17"/>
    </row>
    <row r="91" spans="1:72" ht="12.75" customHeight="1" x14ac:dyDescent="0.2">
      <c r="A91" s="5">
        <f t="shared" si="14"/>
        <v>38</v>
      </c>
      <c r="B91" s="332"/>
      <c r="C91" s="333"/>
      <c r="D91" s="18"/>
      <c r="E91" s="76"/>
      <c r="F91" s="77">
        <f t="shared" si="15"/>
        <v>0</v>
      </c>
      <c r="G91" s="76"/>
      <c r="H91" s="77">
        <f t="shared" si="16"/>
        <v>0</v>
      </c>
      <c r="I91" s="76"/>
      <c r="J91" s="77">
        <f t="shared" si="17"/>
        <v>0</v>
      </c>
      <c r="K91" s="76"/>
      <c r="L91" s="77">
        <f t="shared" si="18"/>
        <v>0</v>
      </c>
      <c r="M91" s="76"/>
      <c r="N91" s="77">
        <f t="shared" si="19"/>
        <v>0</v>
      </c>
      <c r="O91" s="76"/>
      <c r="P91" s="77">
        <f t="shared" si="20"/>
        <v>0</v>
      </c>
      <c r="Q91" s="76"/>
      <c r="R91" s="77">
        <f t="shared" si="21"/>
        <v>0</v>
      </c>
      <c r="S91" s="76"/>
      <c r="T91" s="77">
        <f t="shared" si="22"/>
        <v>0</v>
      </c>
      <c r="U91" s="76"/>
      <c r="V91" s="77">
        <f t="shared" si="23"/>
        <v>0</v>
      </c>
      <c r="W91" s="76"/>
      <c r="X91" s="77">
        <f t="shared" si="24"/>
        <v>0</v>
      </c>
      <c r="Y91" s="76"/>
      <c r="Z91" s="77">
        <f t="shared" si="25"/>
        <v>0</v>
      </c>
      <c r="AA91" s="76"/>
      <c r="AB91" s="77">
        <f t="shared" si="26"/>
        <v>0</v>
      </c>
      <c r="AC91" s="93"/>
      <c r="AD91" s="77">
        <f t="shared" si="27"/>
        <v>0</v>
      </c>
      <c r="AE91" s="76"/>
      <c r="AF91" s="77">
        <f t="shared" si="28"/>
        <v>0</v>
      </c>
      <c r="AG91" s="76"/>
      <c r="AH91" s="77">
        <f t="shared" si="29"/>
        <v>0</v>
      </c>
      <c r="AI91" s="76"/>
      <c r="AJ91" s="77">
        <f t="shared" si="30"/>
        <v>0</v>
      </c>
      <c r="AK91" s="76"/>
      <c r="AL91" s="77">
        <f t="shared" si="31"/>
        <v>0</v>
      </c>
      <c r="AM91" s="76"/>
      <c r="AN91" s="77">
        <f t="shared" si="32"/>
        <v>0</v>
      </c>
      <c r="AO91" s="76"/>
      <c r="AP91" s="77">
        <f t="shared" si="33"/>
        <v>0</v>
      </c>
      <c r="AQ91" s="76"/>
      <c r="AR91" s="77">
        <f t="shared" si="34"/>
        <v>0</v>
      </c>
      <c r="AS91" s="76"/>
      <c r="AT91" s="77">
        <f t="shared" si="35"/>
        <v>0</v>
      </c>
      <c r="AU91" s="76"/>
      <c r="AV91" s="77">
        <f t="shared" si="36"/>
        <v>0</v>
      </c>
      <c r="AW91" s="76"/>
      <c r="AX91" s="77">
        <f t="shared" si="37"/>
        <v>0</v>
      </c>
      <c r="AY91" s="76"/>
      <c r="AZ91" s="77">
        <f t="shared" si="38"/>
        <v>0</v>
      </c>
      <c r="BA91" s="76"/>
      <c r="BB91" s="77">
        <f t="shared" si="3"/>
        <v>0</v>
      </c>
      <c r="BC91" s="5">
        <f t="shared" si="1"/>
        <v>0</v>
      </c>
      <c r="BD91" s="11">
        <f t="shared" si="2"/>
        <v>0</v>
      </c>
      <c r="BE91" s="12">
        <f t="shared" si="4"/>
        <v>2</v>
      </c>
      <c r="BF91" s="5">
        <f t="shared" si="5"/>
        <v>0</v>
      </c>
      <c r="BG91" s="276" t="str">
        <f t="shared" si="6"/>
        <v/>
      </c>
      <c r="BH91" s="276" t="str">
        <f t="shared" si="7"/>
        <v/>
      </c>
      <c r="BI91" s="190"/>
      <c r="BJ91" s="103">
        <f t="shared" si="8"/>
        <v>0</v>
      </c>
      <c r="BK91" s="68">
        <f t="shared" si="9"/>
        <v>0</v>
      </c>
      <c r="BL91" s="94">
        <f t="shared" si="10"/>
        <v>0</v>
      </c>
      <c r="BM91" s="68">
        <f t="shared" si="11"/>
        <v>0</v>
      </c>
      <c r="BN91" s="94">
        <f t="shared" si="12"/>
        <v>0</v>
      </c>
      <c r="BO91" s="104">
        <f t="shared" si="13"/>
        <v>0</v>
      </c>
      <c r="BP91" s="62"/>
      <c r="BQ91" s="62"/>
      <c r="BR91" s="62"/>
      <c r="BS91" s="62"/>
      <c r="BT91" s="17"/>
    </row>
    <row r="92" spans="1:72" ht="12.75" customHeight="1" x14ac:dyDescent="0.2">
      <c r="A92" s="5">
        <f t="shared" si="14"/>
        <v>39</v>
      </c>
      <c r="B92" s="332"/>
      <c r="C92" s="333"/>
      <c r="D92" s="18"/>
      <c r="E92" s="76"/>
      <c r="F92" s="77">
        <f t="shared" si="15"/>
        <v>0</v>
      </c>
      <c r="G92" s="76"/>
      <c r="H92" s="77">
        <f t="shared" si="16"/>
        <v>0</v>
      </c>
      <c r="I92" s="76"/>
      <c r="J92" s="77">
        <f t="shared" si="17"/>
        <v>0</v>
      </c>
      <c r="K92" s="76"/>
      <c r="L92" s="77">
        <f t="shared" si="18"/>
        <v>0</v>
      </c>
      <c r="M92" s="76"/>
      <c r="N92" s="77">
        <f t="shared" si="19"/>
        <v>0</v>
      </c>
      <c r="O92" s="76"/>
      <c r="P92" s="77">
        <f t="shared" si="20"/>
        <v>0</v>
      </c>
      <c r="Q92" s="76"/>
      <c r="R92" s="77">
        <f t="shared" si="21"/>
        <v>0</v>
      </c>
      <c r="S92" s="76"/>
      <c r="T92" s="77">
        <f t="shared" si="22"/>
        <v>0</v>
      </c>
      <c r="U92" s="76"/>
      <c r="V92" s="77">
        <f t="shared" si="23"/>
        <v>0</v>
      </c>
      <c r="W92" s="76"/>
      <c r="X92" s="77">
        <f t="shared" si="24"/>
        <v>0</v>
      </c>
      <c r="Y92" s="76"/>
      <c r="Z92" s="77">
        <f t="shared" si="25"/>
        <v>0</v>
      </c>
      <c r="AA92" s="76"/>
      <c r="AB92" s="77">
        <f t="shared" si="26"/>
        <v>0</v>
      </c>
      <c r="AC92" s="93"/>
      <c r="AD92" s="77">
        <f t="shared" si="27"/>
        <v>0</v>
      </c>
      <c r="AE92" s="76"/>
      <c r="AF92" s="77">
        <f t="shared" si="28"/>
        <v>0</v>
      </c>
      <c r="AG92" s="76"/>
      <c r="AH92" s="77">
        <f t="shared" si="29"/>
        <v>0</v>
      </c>
      <c r="AI92" s="76"/>
      <c r="AJ92" s="77">
        <f t="shared" si="30"/>
        <v>0</v>
      </c>
      <c r="AK92" s="76"/>
      <c r="AL92" s="77">
        <f t="shared" si="31"/>
        <v>0</v>
      </c>
      <c r="AM92" s="76"/>
      <c r="AN92" s="77">
        <f t="shared" si="32"/>
        <v>0</v>
      </c>
      <c r="AO92" s="76"/>
      <c r="AP92" s="77">
        <f t="shared" si="33"/>
        <v>0</v>
      </c>
      <c r="AQ92" s="76"/>
      <c r="AR92" s="77">
        <f t="shared" si="34"/>
        <v>0</v>
      </c>
      <c r="AS92" s="76"/>
      <c r="AT92" s="77">
        <f t="shared" si="35"/>
        <v>0</v>
      </c>
      <c r="AU92" s="76"/>
      <c r="AV92" s="77">
        <f t="shared" si="36"/>
        <v>0</v>
      </c>
      <c r="AW92" s="76"/>
      <c r="AX92" s="77">
        <f t="shared" si="37"/>
        <v>0</v>
      </c>
      <c r="AY92" s="76"/>
      <c r="AZ92" s="77">
        <f t="shared" si="38"/>
        <v>0</v>
      </c>
      <c r="BA92" s="76"/>
      <c r="BB92" s="77">
        <f t="shared" si="3"/>
        <v>0</v>
      </c>
      <c r="BC92" s="5">
        <f t="shared" si="1"/>
        <v>0</v>
      </c>
      <c r="BD92" s="11">
        <f t="shared" si="2"/>
        <v>0</v>
      </c>
      <c r="BE92" s="12">
        <f t="shared" si="4"/>
        <v>2</v>
      </c>
      <c r="BF92" s="5">
        <f t="shared" si="5"/>
        <v>0</v>
      </c>
      <c r="BG92" s="276" t="str">
        <f t="shared" si="6"/>
        <v/>
      </c>
      <c r="BH92" s="276" t="str">
        <f t="shared" si="7"/>
        <v/>
      </c>
      <c r="BI92" s="190"/>
      <c r="BJ92" s="103">
        <f t="shared" si="8"/>
        <v>0</v>
      </c>
      <c r="BK92" s="68">
        <f t="shared" si="9"/>
        <v>0</v>
      </c>
      <c r="BL92" s="94">
        <f t="shared" si="10"/>
        <v>0</v>
      </c>
      <c r="BM92" s="68">
        <f t="shared" si="11"/>
        <v>0</v>
      </c>
      <c r="BN92" s="94">
        <f t="shared" si="12"/>
        <v>0</v>
      </c>
      <c r="BO92" s="104">
        <f t="shared" si="13"/>
        <v>0</v>
      </c>
      <c r="BP92" s="62"/>
      <c r="BQ92" s="62"/>
      <c r="BR92" s="62"/>
      <c r="BS92" s="62"/>
      <c r="BT92" s="17"/>
    </row>
    <row r="93" spans="1:72" ht="12.75" customHeight="1" x14ac:dyDescent="0.2">
      <c r="A93" s="5">
        <f t="shared" si="14"/>
        <v>40</v>
      </c>
      <c r="B93" s="332"/>
      <c r="C93" s="333"/>
      <c r="D93" s="18"/>
      <c r="E93" s="76"/>
      <c r="F93" s="77">
        <f t="shared" si="15"/>
        <v>0</v>
      </c>
      <c r="G93" s="76"/>
      <c r="H93" s="77">
        <f t="shared" si="16"/>
        <v>0</v>
      </c>
      <c r="I93" s="76"/>
      <c r="J93" s="77">
        <f t="shared" si="17"/>
        <v>0</v>
      </c>
      <c r="K93" s="76"/>
      <c r="L93" s="77">
        <f t="shared" si="18"/>
        <v>0</v>
      </c>
      <c r="M93" s="76"/>
      <c r="N93" s="77">
        <f t="shared" si="19"/>
        <v>0</v>
      </c>
      <c r="O93" s="76"/>
      <c r="P93" s="77">
        <f t="shared" si="20"/>
        <v>0</v>
      </c>
      <c r="Q93" s="76"/>
      <c r="R93" s="77">
        <f t="shared" si="21"/>
        <v>0</v>
      </c>
      <c r="S93" s="76"/>
      <c r="T93" s="77">
        <f t="shared" si="22"/>
        <v>0</v>
      </c>
      <c r="U93" s="76"/>
      <c r="V93" s="77">
        <f t="shared" si="23"/>
        <v>0</v>
      </c>
      <c r="W93" s="76"/>
      <c r="X93" s="77">
        <f t="shared" si="24"/>
        <v>0</v>
      </c>
      <c r="Y93" s="76"/>
      <c r="Z93" s="77">
        <f t="shared" si="25"/>
        <v>0</v>
      </c>
      <c r="AA93" s="76"/>
      <c r="AB93" s="77">
        <f t="shared" si="26"/>
        <v>0</v>
      </c>
      <c r="AC93" s="93"/>
      <c r="AD93" s="77">
        <f t="shared" si="27"/>
        <v>0</v>
      </c>
      <c r="AE93" s="76"/>
      <c r="AF93" s="77">
        <f t="shared" si="28"/>
        <v>0</v>
      </c>
      <c r="AG93" s="76"/>
      <c r="AH93" s="77">
        <f t="shared" si="29"/>
        <v>0</v>
      </c>
      <c r="AI93" s="76"/>
      <c r="AJ93" s="77">
        <f t="shared" si="30"/>
        <v>0</v>
      </c>
      <c r="AK93" s="76"/>
      <c r="AL93" s="77">
        <f t="shared" si="31"/>
        <v>0</v>
      </c>
      <c r="AM93" s="76"/>
      <c r="AN93" s="77">
        <f t="shared" si="32"/>
        <v>0</v>
      </c>
      <c r="AO93" s="76"/>
      <c r="AP93" s="77">
        <f t="shared" si="33"/>
        <v>0</v>
      </c>
      <c r="AQ93" s="76"/>
      <c r="AR93" s="77">
        <f t="shared" si="34"/>
        <v>0</v>
      </c>
      <c r="AS93" s="76"/>
      <c r="AT93" s="77">
        <f t="shared" si="35"/>
        <v>0</v>
      </c>
      <c r="AU93" s="76"/>
      <c r="AV93" s="77">
        <f t="shared" si="36"/>
        <v>0</v>
      </c>
      <c r="AW93" s="76"/>
      <c r="AX93" s="77">
        <f t="shared" si="37"/>
        <v>0</v>
      </c>
      <c r="AY93" s="76"/>
      <c r="AZ93" s="77">
        <f t="shared" si="38"/>
        <v>0</v>
      </c>
      <c r="BA93" s="76"/>
      <c r="BB93" s="77">
        <f t="shared" si="3"/>
        <v>0</v>
      </c>
      <c r="BC93" s="5">
        <f t="shared" si="1"/>
        <v>0</v>
      </c>
      <c r="BD93" s="11">
        <f t="shared" si="2"/>
        <v>0</v>
      </c>
      <c r="BE93" s="12">
        <f t="shared" si="4"/>
        <v>2</v>
      </c>
      <c r="BF93" s="5">
        <f t="shared" si="5"/>
        <v>0</v>
      </c>
      <c r="BG93" s="276" t="str">
        <f t="shared" si="6"/>
        <v/>
      </c>
      <c r="BH93" s="276" t="str">
        <f t="shared" si="7"/>
        <v/>
      </c>
      <c r="BI93" s="190"/>
      <c r="BJ93" s="103">
        <f t="shared" si="8"/>
        <v>0</v>
      </c>
      <c r="BK93" s="68">
        <f t="shared" si="9"/>
        <v>0</v>
      </c>
      <c r="BL93" s="94">
        <f t="shared" si="10"/>
        <v>0</v>
      </c>
      <c r="BM93" s="68">
        <f t="shared" si="11"/>
        <v>0</v>
      </c>
      <c r="BN93" s="94">
        <f t="shared" si="12"/>
        <v>0</v>
      </c>
      <c r="BO93" s="104">
        <f t="shared" si="13"/>
        <v>0</v>
      </c>
      <c r="BP93" s="62"/>
      <c r="BQ93" s="62"/>
      <c r="BR93" s="62"/>
      <c r="BS93" s="62"/>
      <c r="BT93" s="17"/>
    </row>
    <row r="94" spans="1:72" ht="12.75" customHeight="1" x14ac:dyDescent="0.2">
      <c r="A94" s="5">
        <f t="shared" si="14"/>
        <v>41</v>
      </c>
      <c r="B94" s="332"/>
      <c r="C94" s="333"/>
      <c r="D94" s="18"/>
      <c r="E94" s="76"/>
      <c r="F94" s="77">
        <f t="shared" si="15"/>
        <v>0</v>
      </c>
      <c r="G94" s="76"/>
      <c r="H94" s="77">
        <f t="shared" si="16"/>
        <v>0</v>
      </c>
      <c r="I94" s="76"/>
      <c r="J94" s="77">
        <f t="shared" si="17"/>
        <v>0</v>
      </c>
      <c r="K94" s="76"/>
      <c r="L94" s="77">
        <f t="shared" si="18"/>
        <v>0</v>
      </c>
      <c r="M94" s="76"/>
      <c r="N94" s="77">
        <f t="shared" si="19"/>
        <v>0</v>
      </c>
      <c r="O94" s="76"/>
      <c r="P94" s="77">
        <f t="shared" si="20"/>
        <v>0</v>
      </c>
      <c r="Q94" s="76"/>
      <c r="R94" s="77">
        <f t="shared" si="21"/>
        <v>0</v>
      </c>
      <c r="S94" s="76"/>
      <c r="T94" s="77">
        <f t="shared" si="22"/>
        <v>0</v>
      </c>
      <c r="U94" s="76"/>
      <c r="V94" s="77">
        <f t="shared" si="23"/>
        <v>0</v>
      </c>
      <c r="W94" s="76"/>
      <c r="X94" s="77">
        <f t="shared" si="24"/>
        <v>0</v>
      </c>
      <c r="Y94" s="76"/>
      <c r="Z94" s="77">
        <f t="shared" si="25"/>
        <v>0</v>
      </c>
      <c r="AA94" s="76"/>
      <c r="AB94" s="77">
        <f t="shared" si="26"/>
        <v>0</v>
      </c>
      <c r="AC94" s="93"/>
      <c r="AD94" s="77">
        <f t="shared" si="27"/>
        <v>0</v>
      </c>
      <c r="AE94" s="76"/>
      <c r="AF94" s="77">
        <f t="shared" si="28"/>
        <v>0</v>
      </c>
      <c r="AG94" s="76"/>
      <c r="AH94" s="77">
        <f t="shared" si="29"/>
        <v>0</v>
      </c>
      <c r="AI94" s="76"/>
      <c r="AJ94" s="77">
        <f t="shared" si="30"/>
        <v>0</v>
      </c>
      <c r="AK94" s="76"/>
      <c r="AL94" s="77">
        <f t="shared" si="31"/>
        <v>0</v>
      </c>
      <c r="AM94" s="76"/>
      <c r="AN94" s="77">
        <f t="shared" si="32"/>
        <v>0</v>
      </c>
      <c r="AO94" s="76"/>
      <c r="AP94" s="77">
        <f t="shared" si="33"/>
        <v>0</v>
      </c>
      <c r="AQ94" s="76"/>
      <c r="AR94" s="77">
        <f t="shared" si="34"/>
        <v>0</v>
      </c>
      <c r="AS94" s="76"/>
      <c r="AT94" s="77">
        <f t="shared" si="35"/>
        <v>0</v>
      </c>
      <c r="AU94" s="76"/>
      <c r="AV94" s="77">
        <f t="shared" si="36"/>
        <v>0</v>
      </c>
      <c r="AW94" s="76"/>
      <c r="AX94" s="77">
        <f t="shared" si="37"/>
        <v>0</v>
      </c>
      <c r="AY94" s="76"/>
      <c r="AZ94" s="77">
        <f t="shared" si="38"/>
        <v>0</v>
      </c>
      <c r="BA94" s="76"/>
      <c r="BB94" s="77">
        <f t="shared" si="3"/>
        <v>0</v>
      </c>
      <c r="BC94" s="5">
        <f t="shared" si="1"/>
        <v>0</v>
      </c>
      <c r="BD94" s="11">
        <f t="shared" si="2"/>
        <v>0</v>
      </c>
      <c r="BE94" s="12">
        <f t="shared" si="4"/>
        <v>2</v>
      </c>
      <c r="BF94" s="5">
        <f t="shared" si="5"/>
        <v>0</v>
      </c>
      <c r="BG94" s="276" t="str">
        <f t="shared" si="6"/>
        <v/>
      </c>
      <c r="BH94" s="276" t="str">
        <f t="shared" si="7"/>
        <v/>
      </c>
      <c r="BI94" s="190"/>
      <c r="BJ94" s="103">
        <f t="shared" si="8"/>
        <v>0</v>
      </c>
      <c r="BK94" s="68">
        <f t="shared" si="9"/>
        <v>0</v>
      </c>
      <c r="BL94" s="94">
        <f t="shared" si="10"/>
        <v>0</v>
      </c>
      <c r="BM94" s="68">
        <f t="shared" si="11"/>
        <v>0</v>
      </c>
      <c r="BN94" s="94">
        <f t="shared" si="12"/>
        <v>0</v>
      </c>
      <c r="BO94" s="104">
        <f t="shared" si="13"/>
        <v>0</v>
      </c>
      <c r="BP94" s="62"/>
      <c r="BQ94" s="62"/>
      <c r="BR94" s="62"/>
      <c r="BS94" s="62"/>
      <c r="BT94" s="17"/>
    </row>
    <row r="95" spans="1:72" ht="12.75" customHeight="1" x14ac:dyDescent="0.2">
      <c r="A95" s="5">
        <f t="shared" si="14"/>
        <v>42</v>
      </c>
      <c r="B95" s="332"/>
      <c r="C95" s="333"/>
      <c r="D95" s="18"/>
      <c r="E95" s="76"/>
      <c r="F95" s="77">
        <f t="shared" si="15"/>
        <v>0</v>
      </c>
      <c r="G95" s="76"/>
      <c r="H95" s="77">
        <f t="shared" si="16"/>
        <v>0</v>
      </c>
      <c r="I95" s="76"/>
      <c r="J95" s="77">
        <f t="shared" si="17"/>
        <v>0</v>
      </c>
      <c r="K95" s="76"/>
      <c r="L95" s="77">
        <f t="shared" si="18"/>
        <v>0</v>
      </c>
      <c r="M95" s="76"/>
      <c r="N95" s="77">
        <f t="shared" si="19"/>
        <v>0</v>
      </c>
      <c r="O95" s="76"/>
      <c r="P95" s="77">
        <f t="shared" si="20"/>
        <v>0</v>
      </c>
      <c r="Q95" s="76"/>
      <c r="R95" s="77">
        <f t="shared" si="21"/>
        <v>0</v>
      </c>
      <c r="S95" s="76"/>
      <c r="T95" s="77">
        <f t="shared" si="22"/>
        <v>0</v>
      </c>
      <c r="U95" s="76"/>
      <c r="V95" s="77">
        <f t="shared" si="23"/>
        <v>0</v>
      </c>
      <c r="W95" s="76"/>
      <c r="X95" s="77">
        <f t="shared" si="24"/>
        <v>0</v>
      </c>
      <c r="Y95" s="76"/>
      <c r="Z95" s="77">
        <f t="shared" si="25"/>
        <v>0</v>
      </c>
      <c r="AA95" s="76"/>
      <c r="AB95" s="77">
        <f t="shared" si="26"/>
        <v>0</v>
      </c>
      <c r="AC95" s="93"/>
      <c r="AD95" s="77">
        <f t="shared" si="27"/>
        <v>0</v>
      </c>
      <c r="AE95" s="76"/>
      <c r="AF95" s="77">
        <f t="shared" si="28"/>
        <v>0</v>
      </c>
      <c r="AG95" s="76"/>
      <c r="AH95" s="77">
        <f t="shared" si="29"/>
        <v>0</v>
      </c>
      <c r="AI95" s="76"/>
      <c r="AJ95" s="77">
        <f t="shared" si="30"/>
        <v>0</v>
      </c>
      <c r="AK95" s="76"/>
      <c r="AL95" s="77">
        <f t="shared" si="31"/>
        <v>0</v>
      </c>
      <c r="AM95" s="76"/>
      <c r="AN95" s="77">
        <f t="shared" si="32"/>
        <v>0</v>
      </c>
      <c r="AO95" s="76"/>
      <c r="AP95" s="77">
        <f t="shared" si="33"/>
        <v>0</v>
      </c>
      <c r="AQ95" s="76"/>
      <c r="AR95" s="77">
        <f t="shared" si="34"/>
        <v>0</v>
      </c>
      <c r="AS95" s="76"/>
      <c r="AT95" s="77">
        <f t="shared" si="35"/>
        <v>0</v>
      </c>
      <c r="AU95" s="76"/>
      <c r="AV95" s="77">
        <f t="shared" si="36"/>
        <v>0</v>
      </c>
      <c r="AW95" s="76"/>
      <c r="AX95" s="77">
        <f t="shared" si="37"/>
        <v>0</v>
      </c>
      <c r="AY95" s="76"/>
      <c r="AZ95" s="77">
        <f t="shared" si="38"/>
        <v>0</v>
      </c>
      <c r="BA95" s="76"/>
      <c r="BB95" s="77">
        <f t="shared" si="3"/>
        <v>0</v>
      </c>
      <c r="BC95" s="5">
        <f t="shared" si="1"/>
        <v>0</v>
      </c>
      <c r="BD95" s="11">
        <f t="shared" si="2"/>
        <v>0</v>
      </c>
      <c r="BE95" s="12">
        <f t="shared" si="4"/>
        <v>2</v>
      </c>
      <c r="BF95" s="5">
        <f t="shared" si="5"/>
        <v>0</v>
      </c>
      <c r="BG95" s="276" t="str">
        <f t="shared" si="6"/>
        <v/>
      </c>
      <c r="BH95" s="276" t="str">
        <f t="shared" si="7"/>
        <v/>
      </c>
      <c r="BI95" s="190"/>
      <c r="BJ95" s="103">
        <f t="shared" si="8"/>
        <v>0</v>
      </c>
      <c r="BK95" s="68">
        <f t="shared" si="9"/>
        <v>0</v>
      </c>
      <c r="BL95" s="94">
        <f t="shared" si="10"/>
        <v>0</v>
      </c>
      <c r="BM95" s="68">
        <f t="shared" si="11"/>
        <v>0</v>
      </c>
      <c r="BN95" s="94">
        <f t="shared" si="12"/>
        <v>0</v>
      </c>
      <c r="BO95" s="104">
        <f t="shared" si="13"/>
        <v>0</v>
      </c>
      <c r="BP95" s="62"/>
      <c r="BQ95" s="62"/>
      <c r="BR95" s="62"/>
      <c r="BS95" s="62"/>
      <c r="BT95" s="17"/>
    </row>
    <row r="96" spans="1:72" ht="12.75" customHeight="1" x14ac:dyDescent="0.2">
      <c r="A96" s="5">
        <f t="shared" si="14"/>
        <v>43</v>
      </c>
      <c r="B96" s="332"/>
      <c r="C96" s="333"/>
      <c r="D96" s="18"/>
      <c r="E96" s="76"/>
      <c r="F96" s="77">
        <f t="shared" si="15"/>
        <v>0</v>
      </c>
      <c r="G96" s="76"/>
      <c r="H96" s="77">
        <f t="shared" si="16"/>
        <v>0</v>
      </c>
      <c r="I96" s="76"/>
      <c r="J96" s="77">
        <f t="shared" si="17"/>
        <v>0</v>
      </c>
      <c r="K96" s="76"/>
      <c r="L96" s="77">
        <f t="shared" si="18"/>
        <v>0</v>
      </c>
      <c r="M96" s="76"/>
      <c r="N96" s="77">
        <f t="shared" si="19"/>
        <v>0</v>
      </c>
      <c r="O96" s="76"/>
      <c r="P96" s="77">
        <f t="shared" si="20"/>
        <v>0</v>
      </c>
      <c r="Q96" s="76"/>
      <c r="R96" s="77">
        <f t="shared" si="21"/>
        <v>0</v>
      </c>
      <c r="S96" s="76"/>
      <c r="T96" s="77">
        <f t="shared" si="22"/>
        <v>0</v>
      </c>
      <c r="U96" s="76"/>
      <c r="V96" s="77">
        <f t="shared" si="23"/>
        <v>0</v>
      </c>
      <c r="W96" s="76"/>
      <c r="X96" s="77">
        <f t="shared" si="24"/>
        <v>0</v>
      </c>
      <c r="Y96" s="76"/>
      <c r="Z96" s="77">
        <f t="shared" si="25"/>
        <v>0</v>
      </c>
      <c r="AA96" s="76"/>
      <c r="AB96" s="77">
        <f t="shared" si="26"/>
        <v>0</v>
      </c>
      <c r="AC96" s="93"/>
      <c r="AD96" s="77">
        <f t="shared" si="27"/>
        <v>0</v>
      </c>
      <c r="AE96" s="76"/>
      <c r="AF96" s="77">
        <f t="shared" si="28"/>
        <v>0</v>
      </c>
      <c r="AG96" s="76"/>
      <c r="AH96" s="77">
        <f t="shared" si="29"/>
        <v>0</v>
      </c>
      <c r="AI96" s="76"/>
      <c r="AJ96" s="77">
        <f t="shared" si="30"/>
        <v>0</v>
      </c>
      <c r="AK96" s="76"/>
      <c r="AL96" s="77">
        <f t="shared" si="31"/>
        <v>0</v>
      </c>
      <c r="AM96" s="76"/>
      <c r="AN96" s="77">
        <f t="shared" si="32"/>
        <v>0</v>
      </c>
      <c r="AO96" s="76"/>
      <c r="AP96" s="77">
        <f t="shared" si="33"/>
        <v>0</v>
      </c>
      <c r="AQ96" s="76"/>
      <c r="AR96" s="77">
        <f t="shared" si="34"/>
        <v>0</v>
      </c>
      <c r="AS96" s="76"/>
      <c r="AT96" s="77">
        <f t="shared" si="35"/>
        <v>0</v>
      </c>
      <c r="AU96" s="76"/>
      <c r="AV96" s="77">
        <f t="shared" si="36"/>
        <v>0</v>
      </c>
      <c r="AW96" s="76"/>
      <c r="AX96" s="77">
        <f t="shared" si="37"/>
        <v>0</v>
      </c>
      <c r="AY96" s="76"/>
      <c r="AZ96" s="77">
        <f t="shared" si="38"/>
        <v>0</v>
      </c>
      <c r="BA96" s="76"/>
      <c r="BB96" s="77">
        <f t="shared" si="3"/>
        <v>0</v>
      </c>
      <c r="BC96" s="5">
        <f t="shared" si="1"/>
        <v>0</v>
      </c>
      <c r="BD96" s="11">
        <f t="shared" si="2"/>
        <v>0</v>
      </c>
      <c r="BE96" s="12">
        <f t="shared" si="4"/>
        <v>2</v>
      </c>
      <c r="BF96" s="5">
        <f t="shared" si="5"/>
        <v>0</v>
      </c>
      <c r="BG96" s="276" t="str">
        <f t="shared" si="6"/>
        <v/>
      </c>
      <c r="BH96" s="276" t="str">
        <f t="shared" si="7"/>
        <v/>
      </c>
      <c r="BI96" s="190"/>
      <c r="BJ96" s="103">
        <f t="shared" si="8"/>
        <v>0</v>
      </c>
      <c r="BK96" s="68">
        <f t="shared" si="9"/>
        <v>0</v>
      </c>
      <c r="BL96" s="94">
        <f t="shared" si="10"/>
        <v>0</v>
      </c>
      <c r="BM96" s="68">
        <f t="shared" si="11"/>
        <v>0</v>
      </c>
      <c r="BN96" s="94">
        <f t="shared" si="12"/>
        <v>0</v>
      </c>
      <c r="BO96" s="104">
        <f t="shared" si="13"/>
        <v>0</v>
      </c>
      <c r="BP96" s="62"/>
      <c r="BQ96" s="62"/>
      <c r="BR96" s="62"/>
      <c r="BS96" s="62"/>
      <c r="BT96" s="17"/>
    </row>
    <row r="97" spans="1:72" ht="12.75" customHeight="1" x14ac:dyDescent="0.2">
      <c r="A97" s="5">
        <f t="shared" si="14"/>
        <v>44</v>
      </c>
      <c r="B97" s="332"/>
      <c r="C97" s="333"/>
      <c r="D97" s="18"/>
      <c r="E97" s="76"/>
      <c r="F97" s="77">
        <f t="shared" si="15"/>
        <v>0</v>
      </c>
      <c r="G97" s="76"/>
      <c r="H97" s="77">
        <f t="shared" si="16"/>
        <v>0</v>
      </c>
      <c r="I97" s="76"/>
      <c r="J97" s="77">
        <f t="shared" si="17"/>
        <v>0</v>
      </c>
      <c r="K97" s="76"/>
      <c r="L97" s="77">
        <f t="shared" si="18"/>
        <v>0</v>
      </c>
      <c r="M97" s="76"/>
      <c r="N97" s="77">
        <f t="shared" si="19"/>
        <v>0</v>
      </c>
      <c r="O97" s="76"/>
      <c r="P97" s="77">
        <f t="shared" si="20"/>
        <v>0</v>
      </c>
      <c r="Q97" s="76"/>
      <c r="R97" s="77">
        <f t="shared" si="21"/>
        <v>0</v>
      </c>
      <c r="S97" s="76"/>
      <c r="T97" s="77">
        <f t="shared" si="22"/>
        <v>0</v>
      </c>
      <c r="U97" s="76"/>
      <c r="V97" s="77">
        <f t="shared" si="23"/>
        <v>0</v>
      </c>
      <c r="W97" s="76"/>
      <c r="X97" s="77">
        <f t="shared" si="24"/>
        <v>0</v>
      </c>
      <c r="Y97" s="76"/>
      <c r="Z97" s="77">
        <f t="shared" si="25"/>
        <v>0</v>
      </c>
      <c r="AA97" s="76"/>
      <c r="AB97" s="77">
        <f t="shared" si="26"/>
        <v>0</v>
      </c>
      <c r="AC97" s="93"/>
      <c r="AD97" s="77">
        <f t="shared" si="27"/>
        <v>0</v>
      </c>
      <c r="AE97" s="76"/>
      <c r="AF97" s="77">
        <f t="shared" si="28"/>
        <v>0</v>
      </c>
      <c r="AG97" s="76"/>
      <c r="AH97" s="77">
        <f t="shared" si="29"/>
        <v>0</v>
      </c>
      <c r="AI97" s="76"/>
      <c r="AJ97" s="77">
        <f t="shared" si="30"/>
        <v>0</v>
      </c>
      <c r="AK97" s="76"/>
      <c r="AL97" s="77">
        <f t="shared" si="31"/>
        <v>0</v>
      </c>
      <c r="AM97" s="76"/>
      <c r="AN97" s="77">
        <f t="shared" si="32"/>
        <v>0</v>
      </c>
      <c r="AO97" s="76"/>
      <c r="AP97" s="77">
        <f t="shared" si="33"/>
        <v>0</v>
      </c>
      <c r="AQ97" s="76"/>
      <c r="AR97" s="77">
        <f t="shared" si="34"/>
        <v>0</v>
      </c>
      <c r="AS97" s="76"/>
      <c r="AT97" s="77">
        <f t="shared" si="35"/>
        <v>0</v>
      </c>
      <c r="AU97" s="76"/>
      <c r="AV97" s="77">
        <f t="shared" si="36"/>
        <v>0</v>
      </c>
      <c r="AW97" s="76"/>
      <c r="AX97" s="77">
        <f t="shared" si="37"/>
        <v>0</v>
      </c>
      <c r="AY97" s="76"/>
      <c r="AZ97" s="77">
        <f t="shared" si="38"/>
        <v>0</v>
      </c>
      <c r="BA97" s="76"/>
      <c r="BB97" s="77">
        <f t="shared" si="3"/>
        <v>0</v>
      </c>
      <c r="BC97" s="5">
        <f t="shared" si="1"/>
        <v>0</v>
      </c>
      <c r="BD97" s="11">
        <f t="shared" si="2"/>
        <v>0</v>
      </c>
      <c r="BE97" s="12">
        <f t="shared" si="4"/>
        <v>2</v>
      </c>
      <c r="BF97" s="5">
        <f t="shared" si="5"/>
        <v>0</v>
      </c>
      <c r="BG97" s="276" t="str">
        <f t="shared" si="6"/>
        <v/>
      </c>
      <c r="BH97" s="276" t="str">
        <f t="shared" si="7"/>
        <v/>
      </c>
      <c r="BI97" s="190"/>
      <c r="BJ97" s="103">
        <f t="shared" si="8"/>
        <v>0</v>
      </c>
      <c r="BK97" s="68">
        <f t="shared" si="9"/>
        <v>0</v>
      </c>
      <c r="BL97" s="94">
        <f t="shared" si="10"/>
        <v>0</v>
      </c>
      <c r="BM97" s="68">
        <f t="shared" si="11"/>
        <v>0</v>
      </c>
      <c r="BN97" s="94">
        <f t="shared" si="12"/>
        <v>0</v>
      </c>
      <c r="BO97" s="104">
        <f t="shared" si="13"/>
        <v>0</v>
      </c>
      <c r="BP97" s="62"/>
      <c r="BQ97" s="62"/>
      <c r="BR97" s="62"/>
      <c r="BS97" s="62"/>
      <c r="BT97" s="17"/>
    </row>
    <row r="98" spans="1:72" ht="12.75" customHeight="1" x14ac:dyDescent="0.2">
      <c r="A98" s="5">
        <f t="shared" si="14"/>
        <v>45</v>
      </c>
      <c r="B98" s="332"/>
      <c r="C98" s="333"/>
      <c r="D98" s="18"/>
      <c r="E98" s="76"/>
      <c r="F98" s="77">
        <f t="shared" si="15"/>
        <v>0</v>
      </c>
      <c r="G98" s="76"/>
      <c r="H98" s="77">
        <f t="shared" si="16"/>
        <v>0</v>
      </c>
      <c r="I98" s="76"/>
      <c r="J98" s="77">
        <f t="shared" si="17"/>
        <v>0</v>
      </c>
      <c r="K98" s="76"/>
      <c r="L98" s="77">
        <f t="shared" si="18"/>
        <v>0</v>
      </c>
      <c r="M98" s="76"/>
      <c r="N98" s="77">
        <f t="shared" si="19"/>
        <v>0</v>
      </c>
      <c r="O98" s="76"/>
      <c r="P98" s="77">
        <f t="shared" si="20"/>
        <v>0</v>
      </c>
      <c r="Q98" s="76"/>
      <c r="R98" s="77">
        <f t="shared" si="21"/>
        <v>0</v>
      </c>
      <c r="S98" s="76"/>
      <c r="T98" s="77">
        <f t="shared" si="22"/>
        <v>0</v>
      </c>
      <c r="U98" s="76"/>
      <c r="V98" s="77">
        <f t="shared" si="23"/>
        <v>0</v>
      </c>
      <c r="W98" s="76"/>
      <c r="X98" s="77">
        <f t="shared" si="24"/>
        <v>0</v>
      </c>
      <c r="Y98" s="76"/>
      <c r="Z98" s="77">
        <f t="shared" si="25"/>
        <v>0</v>
      </c>
      <c r="AA98" s="76"/>
      <c r="AB98" s="77">
        <f t="shared" si="26"/>
        <v>0</v>
      </c>
      <c r="AC98" s="93"/>
      <c r="AD98" s="77">
        <f t="shared" si="27"/>
        <v>0</v>
      </c>
      <c r="AE98" s="76"/>
      <c r="AF98" s="77">
        <f t="shared" si="28"/>
        <v>0</v>
      </c>
      <c r="AG98" s="76"/>
      <c r="AH98" s="77">
        <f t="shared" si="29"/>
        <v>0</v>
      </c>
      <c r="AI98" s="76"/>
      <c r="AJ98" s="77">
        <f t="shared" si="30"/>
        <v>0</v>
      </c>
      <c r="AK98" s="76"/>
      <c r="AL98" s="77">
        <f t="shared" si="31"/>
        <v>0</v>
      </c>
      <c r="AM98" s="76"/>
      <c r="AN98" s="77">
        <f t="shared" si="32"/>
        <v>0</v>
      </c>
      <c r="AO98" s="76"/>
      <c r="AP98" s="77">
        <f t="shared" si="33"/>
        <v>0</v>
      </c>
      <c r="AQ98" s="76"/>
      <c r="AR98" s="77">
        <f t="shared" si="34"/>
        <v>0</v>
      </c>
      <c r="AS98" s="76"/>
      <c r="AT98" s="77">
        <f t="shared" si="35"/>
        <v>0</v>
      </c>
      <c r="AU98" s="76"/>
      <c r="AV98" s="77">
        <f t="shared" si="36"/>
        <v>0</v>
      </c>
      <c r="AW98" s="76"/>
      <c r="AX98" s="77">
        <f t="shared" si="37"/>
        <v>0</v>
      </c>
      <c r="AY98" s="76"/>
      <c r="AZ98" s="77">
        <f t="shared" si="38"/>
        <v>0</v>
      </c>
      <c r="BA98" s="76"/>
      <c r="BB98" s="77">
        <f t="shared" si="3"/>
        <v>0</v>
      </c>
      <c r="BC98" s="5">
        <f t="shared" si="1"/>
        <v>0</v>
      </c>
      <c r="BD98" s="11">
        <f t="shared" si="2"/>
        <v>0</v>
      </c>
      <c r="BE98" s="12">
        <f t="shared" si="4"/>
        <v>2</v>
      </c>
      <c r="BF98" s="5">
        <f t="shared" si="5"/>
        <v>0</v>
      </c>
      <c r="BG98" s="276" t="str">
        <f t="shared" si="6"/>
        <v/>
      </c>
      <c r="BH98" s="276" t="str">
        <f t="shared" si="7"/>
        <v/>
      </c>
      <c r="BI98" s="190"/>
      <c r="BJ98" s="103">
        <f t="shared" si="8"/>
        <v>0</v>
      </c>
      <c r="BK98" s="68">
        <f t="shared" si="9"/>
        <v>0</v>
      </c>
      <c r="BL98" s="94">
        <f t="shared" si="10"/>
        <v>0</v>
      </c>
      <c r="BM98" s="68">
        <f t="shared" si="11"/>
        <v>0</v>
      </c>
      <c r="BN98" s="94">
        <f t="shared" si="12"/>
        <v>0</v>
      </c>
      <c r="BO98" s="104">
        <f t="shared" si="13"/>
        <v>0</v>
      </c>
      <c r="BP98" s="62"/>
      <c r="BQ98" s="62"/>
      <c r="BR98" s="62"/>
      <c r="BS98" s="62"/>
      <c r="BT98" s="17"/>
    </row>
    <row r="99" spans="1:72" ht="12.75" customHeight="1" x14ac:dyDescent="0.2">
      <c r="A99" s="5">
        <f t="shared" si="14"/>
        <v>46</v>
      </c>
      <c r="B99" s="332"/>
      <c r="C99" s="333"/>
      <c r="D99" s="18"/>
      <c r="E99" s="76"/>
      <c r="F99" s="77">
        <f t="shared" si="15"/>
        <v>0</v>
      </c>
      <c r="G99" s="76"/>
      <c r="H99" s="77">
        <f t="shared" si="16"/>
        <v>0</v>
      </c>
      <c r="I99" s="76"/>
      <c r="J99" s="77">
        <f t="shared" si="17"/>
        <v>0</v>
      </c>
      <c r="K99" s="76"/>
      <c r="L99" s="77">
        <f t="shared" si="18"/>
        <v>0</v>
      </c>
      <c r="M99" s="76"/>
      <c r="N99" s="77">
        <f t="shared" si="19"/>
        <v>0</v>
      </c>
      <c r="O99" s="76"/>
      <c r="P99" s="77">
        <f t="shared" si="20"/>
        <v>0</v>
      </c>
      <c r="Q99" s="76"/>
      <c r="R99" s="77">
        <f t="shared" si="21"/>
        <v>0</v>
      </c>
      <c r="S99" s="76"/>
      <c r="T99" s="77">
        <f t="shared" si="22"/>
        <v>0</v>
      </c>
      <c r="U99" s="76"/>
      <c r="V99" s="77">
        <f t="shared" si="23"/>
        <v>0</v>
      </c>
      <c r="W99" s="76"/>
      <c r="X99" s="77">
        <f t="shared" si="24"/>
        <v>0</v>
      </c>
      <c r="Y99" s="76"/>
      <c r="Z99" s="77">
        <f t="shared" si="25"/>
        <v>0</v>
      </c>
      <c r="AA99" s="76"/>
      <c r="AB99" s="77">
        <f t="shared" si="26"/>
        <v>0</v>
      </c>
      <c r="AC99" s="93"/>
      <c r="AD99" s="77">
        <f t="shared" si="27"/>
        <v>0</v>
      </c>
      <c r="AE99" s="76"/>
      <c r="AF99" s="77">
        <f t="shared" si="28"/>
        <v>0</v>
      </c>
      <c r="AG99" s="76"/>
      <c r="AH99" s="77">
        <f t="shared" si="29"/>
        <v>0</v>
      </c>
      <c r="AI99" s="76"/>
      <c r="AJ99" s="77">
        <f t="shared" si="30"/>
        <v>0</v>
      </c>
      <c r="AK99" s="76"/>
      <c r="AL99" s="77">
        <f t="shared" si="31"/>
        <v>0</v>
      </c>
      <c r="AM99" s="76"/>
      <c r="AN99" s="77">
        <f t="shared" si="32"/>
        <v>0</v>
      </c>
      <c r="AO99" s="76"/>
      <c r="AP99" s="77">
        <f t="shared" si="33"/>
        <v>0</v>
      </c>
      <c r="AQ99" s="76"/>
      <c r="AR99" s="77">
        <f t="shared" si="34"/>
        <v>0</v>
      </c>
      <c r="AS99" s="76"/>
      <c r="AT99" s="77">
        <f t="shared" si="35"/>
        <v>0</v>
      </c>
      <c r="AU99" s="76"/>
      <c r="AV99" s="77">
        <f t="shared" si="36"/>
        <v>0</v>
      </c>
      <c r="AW99" s="76"/>
      <c r="AX99" s="77">
        <f t="shared" si="37"/>
        <v>0</v>
      </c>
      <c r="AY99" s="76"/>
      <c r="AZ99" s="77">
        <f t="shared" si="38"/>
        <v>0</v>
      </c>
      <c r="BA99" s="76"/>
      <c r="BB99" s="77">
        <f t="shared" si="3"/>
        <v>0</v>
      </c>
      <c r="BC99" s="5">
        <f t="shared" si="1"/>
        <v>0</v>
      </c>
      <c r="BD99" s="11">
        <f t="shared" si="2"/>
        <v>0</v>
      </c>
      <c r="BE99" s="12">
        <f t="shared" si="4"/>
        <v>2</v>
      </c>
      <c r="BF99" s="5">
        <f t="shared" si="5"/>
        <v>0</v>
      </c>
      <c r="BG99" s="276" t="str">
        <f t="shared" si="6"/>
        <v/>
      </c>
      <c r="BH99" s="276" t="str">
        <f t="shared" si="7"/>
        <v/>
      </c>
      <c r="BI99" s="190"/>
      <c r="BJ99" s="103">
        <f t="shared" si="8"/>
        <v>0</v>
      </c>
      <c r="BK99" s="68">
        <f t="shared" si="9"/>
        <v>0</v>
      </c>
      <c r="BL99" s="94">
        <f t="shared" si="10"/>
        <v>0</v>
      </c>
      <c r="BM99" s="68">
        <f t="shared" si="11"/>
        <v>0</v>
      </c>
      <c r="BN99" s="94">
        <f t="shared" si="12"/>
        <v>0</v>
      </c>
      <c r="BO99" s="104">
        <f t="shared" si="13"/>
        <v>0</v>
      </c>
      <c r="BP99" s="62"/>
      <c r="BQ99" s="62"/>
      <c r="BR99" s="62"/>
      <c r="BS99" s="62"/>
      <c r="BT99" s="17"/>
    </row>
    <row r="100" spans="1:72" ht="12.75" customHeight="1" thickBot="1" x14ac:dyDescent="0.25">
      <c r="A100" s="5">
        <v>47</v>
      </c>
      <c r="B100" s="332"/>
      <c r="C100" s="333"/>
      <c r="D100" s="18"/>
      <c r="E100" s="76"/>
      <c r="F100" s="77">
        <f t="shared" si="15"/>
        <v>0</v>
      </c>
      <c r="G100" s="76"/>
      <c r="H100" s="77">
        <f t="shared" si="16"/>
        <v>0</v>
      </c>
      <c r="I100" s="76"/>
      <c r="J100" s="77">
        <f t="shared" si="17"/>
        <v>0</v>
      </c>
      <c r="K100" s="76"/>
      <c r="L100" s="77">
        <f t="shared" si="18"/>
        <v>0</v>
      </c>
      <c r="M100" s="76"/>
      <c r="N100" s="77">
        <f t="shared" si="19"/>
        <v>0</v>
      </c>
      <c r="O100" s="76"/>
      <c r="P100" s="77">
        <f t="shared" si="20"/>
        <v>0</v>
      </c>
      <c r="Q100" s="76"/>
      <c r="R100" s="77">
        <f t="shared" si="21"/>
        <v>0</v>
      </c>
      <c r="S100" s="76"/>
      <c r="T100" s="77">
        <f t="shared" si="22"/>
        <v>0</v>
      </c>
      <c r="U100" s="76"/>
      <c r="V100" s="77">
        <f t="shared" si="23"/>
        <v>0</v>
      </c>
      <c r="W100" s="76"/>
      <c r="X100" s="77">
        <f t="shared" si="24"/>
        <v>0</v>
      </c>
      <c r="Y100" s="76"/>
      <c r="Z100" s="77">
        <f t="shared" si="25"/>
        <v>0</v>
      </c>
      <c r="AA100" s="76"/>
      <c r="AB100" s="77">
        <f t="shared" si="26"/>
        <v>0</v>
      </c>
      <c r="AC100" s="93"/>
      <c r="AD100" s="77">
        <f t="shared" si="27"/>
        <v>0</v>
      </c>
      <c r="AE100" s="76"/>
      <c r="AF100" s="77">
        <f t="shared" si="28"/>
        <v>0</v>
      </c>
      <c r="AG100" s="76"/>
      <c r="AH100" s="77">
        <f t="shared" si="29"/>
        <v>0</v>
      </c>
      <c r="AI100" s="76"/>
      <c r="AJ100" s="77">
        <f t="shared" si="30"/>
        <v>0</v>
      </c>
      <c r="AK100" s="76"/>
      <c r="AL100" s="77">
        <f t="shared" si="31"/>
        <v>0</v>
      </c>
      <c r="AM100" s="76"/>
      <c r="AN100" s="77">
        <f t="shared" si="32"/>
        <v>0</v>
      </c>
      <c r="AO100" s="76"/>
      <c r="AP100" s="77">
        <f t="shared" si="33"/>
        <v>0</v>
      </c>
      <c r="AQ100" s="76"/>
      <c r="AR100" s="77">
        <f t="shared" si="34"/>
        <v>0</v>
      </c>
      <c r="AS100" s="76"/>
      <c r="AT100" s="77">
        <f t="shared" si="35"/>
        <v>0</v>
      </c>
      <c r="AU100" s="76"/>
      <c r="AV100" s="77">
        <f t="shared" si="36"/>
        <v>0</v>
      </c>
      <c r="AW100" s="76"/>
      <c r="AX100" s="77">
        <f t="shared" si="37"/>
        <v>0</v>
      </c>
      <c r="AY100" s="76"/>
      <c r="AZ100" s="77">
        <f t="shared" si="38"/>
        <v>0</v>
      </c>
      <c r="BA100" s="76"/>
      <c r="BB100" s="77">
        <f t="shared" si="3"/>
        <v>0</v>
      </c>
      <c r="BC100" s="5">
        <f t="shared" si="1"/>
        <v>0</v>
      </c>
      <c r="BD100" s="11">
        <f t="shared" si="2"/>
        <v>0</v>
      </c>
      <c r="BE100" s="12">
        <f t="shared" si="4"/>
        <v>2</v>
      </c>
      <c r="BF100" s="5">
        <f t="shared" si="5"/>
        <v>0</v>
      </c>
      <c r="BG100" s="276" t="str">
        <f>IF((D100="P"),IFERROR(ROUND(BE100-$BE$103,1),""),"")</f>
        <v/>
      </c>
      <c r="BH100" s="276" t="str">
        <f t="shared" si="7"/>
        <v/>
      </c>
      <c r="BI100" s="190"/>
      <c r="BJ100" s="105">
        <f t="shared" si="8"/>
        <v>0</v>
      </c>
      <c r="BK100" s="106">
        <f t="shared" si="9"/>
        <v>0</v>
      </c>
      <c r="BL100" s="107">
        <f t="shared" si="10"/>
        <v>0</v>
      </c>
      <c r="BM100" s="106">
        <f t="shared" si="11"/>
        <v>0</v>
      </c>
      <c r="BN100" s="107">
        <f t="shared" si="12"/>
        <v>0</v>
      </c>
      <c r="BO100" s="108">
        <f t="shared" si="13"/>
        <v>0</v>
      </c>
      <c r="BP100" s="62"/>
      <c r="BQ100" s="62"/>
      <c r="BR100" s="62"/>
      <c r="BS100" s="62"/>
      <c r="BT100" s="17"/>
    </row>
    <row r="101" spans="1:72" ht="12.75" customHeight="1" x14ac:dyDescent="0.2">
      <c r="A101" s="9"/>
      <c r="B101" s="382"/>
      <c r="C101" s="382"/>
      <c r="D101" s="22"/>
      <c r="E101" s="109">
        <v>1</v>
      </c>
      <c r="F101" s="110"/>
      <c r="G101" s="109">
        <v>2</v>
      </c>
      <c r="H101" s="109"/>
      <c r="I101" s="109">
        <v>3</v>
      </c>
      <c r="J101" s="109"/>
      <c r="K101" s="109">
        <v>4</v>
      </c>
      <c r="L101" s="109"/>
      <c r="M101" s="109">
        <v>5</v>
      </c>
      <c r="N101" s="109"/>
      <c r="O101" s="109">
        <v>6</v>
      </c>
      <c r="P101" s="109"/>
      <c r="Q101" s="109">
        <v>7</v>
      </c>
      <c r="R101" s="109"/>
      <c r="S101" s="109">
        <v>8</v>
      </c>
      <c r="T101" s="109"/>
      <c r="U101" s="109">
        <v>9</v>
      </c>
      <c r="V101" s="109"/>
      <c r="W101" s="109">
        <v>10</v>
      </c>
      <c r="X101" s="109"/>
      <c r="Y101" s="109">
        <v>11</v>
      </c>
      <c r="Z101" s="109"/>
      <c r="AA101" s="109">
        <v>12</v>
      </c>
      <c r="AB101" s="109"/>
      <c r="AC101" s="109">
        <v>13</v>
      </c>
      <c r="AD101" s="109"/>
      <c r="AE101" s="109">
        <v>14</v>
      </c>
      <c r="AF101" s="109"/>
      <c r="AG101" s="109">
        <v>15</v>
      </c>
      <c r="AH101" s="109"/>
      <c r="AI101" s="109">
        <v>16</v>
      </c>
      <c r="AJ101" s="109"/>
      <c r="AK101" s="109">
        <v>17</v>
      </c>
      <c r="AL101" s="109"/>
      <c r="AM101" s="109">
        <v>18</v>
      </c>
      <c r="AN101" s="109"/>
      <c r="AO101" s="109">
        <v>19</v>
      </c>
      <c r="AP101" s="109"/>
      <c r="AQ101" s="109">
        <v>20</v>
      </c>
      <c r="AR101" s="109"/>
      <c r="AS101" s="109">
        <v>21</v>
      </c>
      <c r="AT101" s="109"/>
      <c r="AU101" s="109">
        <v>22</v>
      </c>
      <c r="AV101" s="109"/>
      <c r="AW101" s="109">
        <v>23</v>
      </c>
      <c r="AX101" s="109"/>
      <c r="AY101" s="109">
        <v>24</v>
      </c>
      <c r="AZ101" s="109"/>
      <c r="BA101" s="109">
        <v>25</v>
      </c>
      <c r="BB101" s="109"/>
      <c r="BC101" s="9"/>
      <c r="BD101" s="10"/>
      <c r="BE101" s="10"/>
      <c r="BF101" s="9"/>
      <c r="BG101" s="158"/>
      <c r="BH101" s="158"/>
      <c r="BI101" s="159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</row>
    <row r="102" spans="1:72" ht="12.75" customHeight="1" x14ac:dyDescent="0.2">
      <c r="A102" s="3"/>
      <c r="B102" s="383" t="s">
        <v>3</v>
      </c>
      <c r="C102" s="384"/>
      <c r="D102" s="385"/>
      <c r="E102" s="96">
        <f>SUMIF($D$54:$D$100,"=P",F54:F100)</f>
        <v>0</v>
      </c>
      <c r="F102" s="96"/>
      <c r="G102" s="96">
        <f>SUMIF($D$54:$D$100,"=P",H54:H100)</f>
        <v>0</v>
      </c>
      <c r="H102" s="96"/>
      <c r="I102" s="95">
        <f>SUMIF($D$54:$D$100,"=P",J54:J100)</f>
        <v>0</v>
      </c>
      <c r="J102" s="95"/>
      <c r="K102" s="96">
        <f>SUMIF($D$54:$D$100,"=P",L54:L100)</f>
        <v>0</v>
      </c>
      <c r="L102" s="96"/>
      <c r="M102" s="97">
        <f>SUMIF($D$54:$D$100,"=P",N54:N100)</f>
        <v>0</v>
      </c>
      <c r="N102" s="97"/>
      <c r="O102" s="97">
        <f>SUMIF($D$54:$D$100,"=P",P54:P100)</f>
        <v>0</v>
      </c>
      <c r="P102" s="97"/>
      <c r="Q102" s="97">
        <f>SUMIF($D$54:$D$100,"=P",R54:R100)</f>
        <v>0</v>
      </c>
      <c r="R102" s="97"/>
      <c r="S102" s="96">
        <f>SUMIF($D$54:$D$100,"=P",T54:T100)</f>
        <v>0</v>
      </c>
      <c r="T102" s="96"/>
      <c r="U102" s="96">
        <f>SUMIF($D$54:$D$100,"=P",V54:V100)</f>
        <v>0</v>
      </c>
      <c r="V102" s="96"/>
      <c r="W102" s="95">
        <f>SUMIF($D$54:$D$100,"=P",X54:X100)</f>
        <v>0</v>
      </c>
      <c r="X102" s="95"/>
      <c r="Y102" s="97">
        <f>SUMIF($D$54:$D$100,"=P",Z54:Z100)</f>
        <v>0</v>
      </c>
      <c r="Z102" s="97"/>
      <c r="AA102" s="96">
        <f>SUMIF($D$54:$D$100,"=P",AB54:AB100)</f>
        <v>0</v>
      </c>
      <c r="AB102" s="96"/>
      <c r="AC102" s="95">
        <f>SUMIF($D$54:$D$100,"=P",AD54:AD100)</f>
        <v>0</v>
      </c>
      <c r="AD102" s="95"/>
      <c r="AE102" s="95">
        <f>SUMIF($D$54:$D$100,"=P",AF54:AF100)</f>
        <v>0</v>
      </c>
      <c r="AF102" s="95"/>
      <c r="AG102" s="96">
        <f>SUMIF($D$54:$D$100,"=P",AH54:AH100)</f>
        <v>0</v>
      </c>
      <c r="AH102" s="96"/>
      <c r="AI102" s="96">
        <f>SUMIF($D$54:$D$100,"=P",AJ54:AJ100)</f>
        <v>0</v>
      </c>
      <c r="AJ102" s="96"/>
      <c r="AK102" s="96">
        <f>SUMIF($D$54:$D$100,"=P",AL54:AL100)</f>
        <v>0</v>
      </c>
      <c r="AL102" s="96"/>
      <c r="AM102" s="96">
        <f>SUMIF($D$54:$D$100,"=P",AN54:AN100)</f>
        <v>0</v>
      </c>
      <c r="AN102" s="96"/>
      <c r="AO102" s="96">
        <f>SUMIF($D$54:$D$100,"=P",AP54:AP100)</f>
        <v>0</v>
      </c>
      <c r="AP102" s="96"/>
      <c r="AQ102" s="97">
        <f>SUMIF($D$54:$D$100,"=P",AR54:AR100)</f>
        <v>0</v>
      </c>
      <c r="AR102" s="97"/>
      <c r="AS102" s="97">
        <f>SUMIF($D$54:$D$100,"=P",AT54:AT100)</f>
        <v>0</v>
      </c>
      <c r="AT102" s="97"/>
      <c r="AU102" s="97">
        <f>SUMIF($D$54:$D$100,"=P",AV54:AV100)</f>
        <v>0</v>
      </c>
      <c r="AV102" s="97"/>
      <c r="AW102" s="97">
        <f>SUMIF($D$54:$D$100,"=P",AX54:AX100)</f>
        <v>0</v>
      </c>
      <c r="AX102" s="97"/>
      <c r="AY102" s="97">
        <f>SUMIF($D$54:$D$100,"=P",AZ54:AZ100)</f>
        <v>0</v>
      </c>
      <c r="AZ102" s="97"/>
      <c r="BA102" s="97">
        <f>SUMIF($D$54:$D$100,"=P",BB54:BB100)</f>
        <v>0</v>
      </c>
      <c r="BB102" s="97"/>
      <c r="BC102" s="6"/>
      <c r="BD102" s="13" t="s">
        <v>29</v>
      </c>
      <c r="BE102" s="13" t="s">
        <v>28</v>
      </c>
      <c r="BF102" s="8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</row>
    <row r="103" spans="1:72" ht="12.75" customHeight="1" x14ac:dyDescent="0.2">
      <c r="A103" s="3"/>
      <c r="B103" s="343" t="s">
        <v>33</v>
      </c>
      <c r="C103" s="343"/>
      <c r="D103" s="343"/>
      <c r="E103" s="11" t="e">
        <f>(E102*100)/(B18*$E$11)</f>
        <v>#DIV/0!</v>
      </c>
      <c r="F103" s="47"/>
      <c r="G103" s="11" t="e">
        <f>(G102*100)/(B19*E11)</f>
        <v>#DIV/0!</v>
      </c>
      <c r="H103" s="11"/>
      <c r="I103" s="11" t="e">
        <f>(I102*100)/(B20*E11)</f>
        <v>#DIV/0!</v>
      </c>
      <c r="J103" s="11"/>
      <c r="K103" s="11" t="e">
        <f>(K102*100)/(B21*E11)</f>
        <v>#DIV/0!</v>
      </c>
      <c r="L103" s="11"/>
      <c r="M103" s="11" t="e">
        <f>(M102*100)/(B22*E11)</f>
        <v>#DIV/0!</v>
      </c>
      <c r="N103" s="11"/>
      <c r="O103" s="11" t="e">
        <f>(O102*100)/(B23*E11)</f>
        <v>#DIV/0!</v>
      </c>
      <c r="P103" s="11"/>
      <c r="Q103" s="11" t="e">
        <f>(Q102*100)/(B24*E11)</f>
        <v>#DIV/0!</v>
      </c>
      <c r="R103" s="11"/>
      <c r="S103" s="11" t="e">
        <f>(S102*100)/(B25*E11)</f>
        <v>#DIV/0!</v>
      </c>
      <c r="T103" s="11"/>
      <c r="U103" s="11" t="e">
        <f>(U102*100)/(B26*E11)</f>
        <v>#DIV/0!</v>
      </c>
      <c r="V103" s="11"/>
      <c r="W103" s="11" t="e">
        <f>(W102*100)/(B27*E11)</f>
        <v>#DIV/0!</v>
      </c>
      <c r="X103" s="11"/>
      <c r="Y103" s="11" t="e">
        <f>(Y102*100)/(B28*E11)</f>
        <v>#DIV/0!</v>
      </c>
      <c r="Z103" s="11"/>
      <c r="AA103" s="11" t="e">
        <f>(AA102*100)/(B29*E11)</f>
        <v>#DIV/0!</v>
      </c>
      <c r="AB103" s="11"/>
      <c r="AC103" s="11" t="e">
        <f>(AC102*100)/(B30*E11)</f>
        <v>#DIV/0!</v>
      </c>
      <c r="AD103" s="11"/>
      <c r="AE103" s="11" t="e">
        <f>(AE102*100)/(B31*E11)</f>
        <v>#DIV/0!</v>
      </c>
      <c r="AF103" s="11"/>
      <c r="AG103" s="11" t="e">
        <f>(AG102*100)/(B32*E11)</f>
        <v>#DIV/0!</v>
      </c>
      <c r="AH103" s="12"/>
      <c r="AI103" s="11" t="e">
        <f>(AI102*100)/(B33*E11)</f>
        <v>#DIV/0!</v>
      </c>
      <c r="AJ103" s="12"/>
      <c r="AK103" s="11" t="e">
        <f>(AK102*100)/(B34*E11)</f>
        <v>#DIV/0!</v>
      </c>
      <c r="AL103" s="12"/>
      <c r="AM103" s="11" t="e">
        <f>(AM102*100)/(B35*E11)</f>
        <v>#DIV/0!</v>
      </c>
      <c r="AN103" s="12"/>
      <c r="AO103" s="11" t="e">
        <f>(AO102*100)/(B36*E11)</f>
        <v>#DIV/0!</v>
      </c>
      <c r="AP103" s="12"/>
      <c r="AQ103" s="11" t="e">
        <f>(AQ102*100)/(B37*E11)</f>
        <v>#DIV/0!</v>
      </c>
      <c r="AR103" s="11"/>
      <c r="AS103" s="11" t="e">
        <f>(AS102*100)/(B38*E11)</f>
        <v>#DIV/0!</v>
      </c>
      <c r="AT103" s="11"/>
      <c r="AU103" s="11" t="e">
        <f>(AU102*100)/(B39*E11)</f>
        <v>#DIV/0!</v>
      </c>
      <c r="AV103" s="11"/>
      <c r="AW103" s="11" t="e">
        <f>(AW102*100)/(B40*E11)</f>
        <v>#DIV/0!</v>
      </c>
      <c r="AX103" s="11"/>
      <c r="AY103" s="11" t="e">
        <f>(AY102*100)/(B41*$E$11)</f>
        <v>#DIV/0!</v>
      </c>
      <c r="AZ103" s="11"/>
      <c r="BA103" s="11" t="e">
        <f>(BA102*100)/(B42*$E$11)</f>
        <v>#DIV/0!</v>
      </c>
      <c r="BB103" s="11"/>
      <c r="BC103" s="6"/>
      <c r="BD103" s="14" t="e">
        <f>SUM(BD54:BD100)/COUNTIF(BD54:BD100,"&gt;0")</f>
        <v>#DIV/0!</v>
      </c>
      <c r="BE103" s="15" t="e">
        <f>SUMIF($D$54:$D$100,"=P",$BE$54:$BE$100)/COUNTIF($D$54:$D$100,"=P")</f>
        <v>#DIV/0!</v>
      </c>
      <c r="BF103" s="8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</row>
    <row r="104" spans="1:72" s="41" customFormat="1" ht="12.75" customHeight="1" x14ac:dyDescent="0.2">
      <c r="B104" s="386"/>
      <c r="C104" s="387"/>
      <c r="D104" s="387"/>
      <c r="E104" s="42"/>
      <c r="F104" s="17"/>
      <c r="G104" s="17"/>
      <c r="H104" s="17"/>
      <c r="I104" s="17"/>
      <c r="J104" s="17"/>
      <c r="K104" s="17"/>
      <c r="L104" s="40"/>
      <c r="M104" s="341"/>
      <c r="N104" s="342"/>
      <c r="O104" s="342"/>
      <c r="P104" s="342"/>
      <c r="Q104" s="342"/>
      <c r="R104" s="40"/>
      <c r="S104" s="43"/>
      <c r="T104" s="40"/>
      <c r="U104" s="341"/>
      <c r="V104" s="342"/>
      <c r="W104" s="342"/>
      <c r="X104" s="342"/>
      <c r="Y104" s="342"/>
      <c r="Z104" s="40"/>
      <c r="AA104" s="43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D104" s="17"/>
      <c r="BE104" s="17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</row>
    <row r="105" spans="1:72" ht="12.75" customHeight="1" x14ac:dyDescent="0.25">
      <c r="B105" s="329" t="s">
        <v>36</v>
      </c>
      <c r="C105" s="330"/>
      <c r="D105" s="331"/>
      <c r="E105" s="50" t="e">
        <f>AVERAGE(E103)</f>
        <v>#DIV/0!</v>
      </c>
      <c r="F105" s="50"/>
      <c r="G105" s="50" t="e">
        <f>AVERAGE(G103)</f>
        <v>#DIV/0!</v>
      </c>
      <c r="H105" s="50"/>
      <c r="I105" s="50" t="e">
        <f>AVERAGE(I103)</f>
        <v>#DIV/0!</v>
      </c>
      <c r="J105" s="50"/>
      <c r="K105" s="50" t="e">
        <f>AVERAGE(K103)</f>
        <v>#DIV/0!</v>
      </c>
      <c r="L105" s="50"/>
      <c r="M105" s="50" t="e">
        <f>AVERAGE(M103)</f>
        <v>#DIV/0!</v>
      </c>
      <c r="N105" s="50"/>
      <c r="O105" s="50" t="e">
        <f>AVERAGE(O103)</f>
        <v>#DIV/0!</v>
      </c>
      <c r="P105" s="50"/>
      <c r="Q105" s="50" t="e">
        <f>AVERAGE(Q103)</f>
        <v>#DIV/0!</v>
      </c>
      <c r="R105" s="50"/>
      <c r="S105" s="50" t="e">
        <f>AVERAGE(S103)</f>
        <v>#DIV/0!</v>
      </c>
      <c r="T105" s="50"/>
      <c r="U105" s="50" t="e">
        <f>AVERAGE(U103)</f>
        <v>#DIV/0!</v>
      </c>
      <c r="V105" s="50"/>
      <c r="W105" s="50" t="e">
        <f>AVERAGE(W103)</f>
        <v>#DIV/0!</v>
      </c>
      <c r="X105" s="50"/>
      <c r="Y105" s="50" t="e">
        <f>AVERAGE(Y103)</f>
        <v>#DIV/0!</v>
      </c>
      <c r="Z105" s="50"/>
      <c r="AA105" s="50" t="e">
        <f>AVERAGE(AA103)</f>
        <v>#DIV/0!</v>
      </c>
      <c r="AB105" s="50"/>
      <c r="AC105" s="50" t="e">
        <f>AVERAGE(AC103)</f>
        <v>#DIV/0!</v>
      </c>
      <c r="AD105" s="50"/>
      <c r="AE105" s="50" t="e">
        <f>AVERAGE(AE103)</f>
        <v>#DIV/0!</v>
      </c>
      <c r="AF105" s="50"/>
      <c r="AG105" s="50" t="e">
        <f>AVERAGE(AG103)</f>
        <v>#DIV/0!</v>
      </c>
      <c r="AH105" s="50"/>
      <c r="AI105" s="50" t="e">
        <f>AVERAGE(AI103)</f>
        <v>#DIV/0!</v>
      </c>
      <c r="AJ105" s="50"/>
      <c r="AK105" s="50" t="e">
        <f>AVERAGE(AK103)</f>
        <v>#DIV/0!</v>
      </c>
      <c r="AL105" s="50"/>
      <c r="AM105" s="50" t="e">
        <f>AVERAGE(AM103)</f>
        <v>#DIV/0!</v>
      </c>
      <c r="AN105" s="50"/>
      <c r="AO105" s="50" t="e">
        <f>AVERAGE(AO103)</f>
        <v>#DIV/0!</v>
      </c>
      <c r="AP105" s="50"/>
      <c r="AQ105" s="50" t="e">
        <f>AVERAGE(AQ103)</f>
        <v>#DIV/0!</v>
      </c>
      <c r="AR105" s="50"/>
      <c r="AS105" s="50" t="e">
        <f>AVERAGE(AS103)</f>
        <v>#DIV/0!</v>
      </c>
      <c r="AT105" s="50"/>
      <c r="AU105" s="50" t="e">
        <f>AVERAGE(AU103)</f>
        <v>#DIV/0!</v>
      </c>
      <c r="AV105" s="50"/>
      <c r="AW105" s="50" t="e">
        <f>AVERAGE(AW103)</f>
        <v>#DIV/0!</v>
      </c>
      <c r="AX105" s="50"/>
      <c r="AY105" s="50" t="e">
        <f>AVERAGE(AY103)</f>
        <v>#DIV/0!</v>
      </c>
      <c r="AZ105" s="50"/>
      <c r="BA105" s="50" t="e">
        <f>AVERAGE(BA103)</f>
        <v>#DIV/0!</v>
      </c>
      <c r="BB105" s="50"/>
      <c r="BF105" s="80"/>
      <c r="BG105" s="80"/>
      <c r="BH105" s="80"/>
      <c r="BI105" s="80"/>
      <c r="BJ105" s="319"/>
      <c r="BK105" s="320"/>
      <c r="BL105" s="320"/>
      <c r="BM105" s="320"/>
      <c r="BN105" s="320"/>
      <c r="BO105" s="320"/>
    </row>
    <row r="106" spans="1:72" ht="12.75" customHeight="1" x14ac:dyDescent="0.25">
      <c r="B106" s="52"/>
      <c r="C106" s="52"/>
      <c r="D106" s="53"/>
      <c r="E106" s="378"/>
      <c r="F106" s="378"/>
      <c r="G106" s="378"/>
      <c r="H106" s="54"/>
      <c r="I106" s="53"/>
      <c r="J106" s="53"/>
      <c r="K106" s="53"/>
      <c r="L106" s="53"/>
      <c r="M106" s="53"/>
      <c r="N106" s="53"/>
      <c r="O106" s="56"/>
      <c r="P106" s="56"/>
      <c r="Q106" s="56"/>
      <c r="R106" s="56"/>
      <c r="S106" s="56"/>
      <c r="T106" s="56"/>
      <c r="U106" s="56"/>
      <c r="V106" s="49"/>
      <c r="W106" s="49"/>
      <c r="BF106" s="80"/>
      <c r="BG106" s="80"/>
      <c r="BH106" s="80"/>
      <c r="BI106" s="80"/>
      <c r="BJ106" s="321"/>
      <c r="BK106" s="321"/>
      <c r="BL106" s="321"/>
      <c r="BM106" s="321"/>
      <c r="BN106" s="321"/>
      <c r="BO106" s="321"/>
    </row>
    <row r="107" spans="1:72" ht="12.75" customHeight="1" x14ac:dyDescent="0.25">
      <c r="B107" s="329" t="s">
        <v>38</v>
      </c>
      <c r="C107" s="330"/>
      <c r="D107" s="331"/>
      <c r="E107" s="50" t="e">
        <f>AVERAGE(E103,G103,I103,K103,M103,O103,Q103,S103,U103,W103)</f>
        <v>#DIV/0!</v>
      </c>
      <c r="F107" s="51"/>
      <c r="G107" s="50" t="e">
        <f>AVERAGE(Y103,AA103,AC103,AE103,AG103,AI103,AK103,AM103,AO103)</f>
        <v>#DIV/0!</v>
      </c>
      <c r="H107" s="50"/>
      <c r="I107" s="50" t="e">
        <f>AVERAGE(AQ103,AS103,AU103,AW103,AY103,BA103)</f>
        <v>#DIV/0!</v>
      </c>
      <c r="J107" s="55"/>
      <c r="K107" s="55"/>
      <c r="L107" s="55"/>
      <c r="M107" s="55"/>
      <c r="N107" s="56"/>
      <c r="O107" s="55"/>
      <c r="P107" s="53"/>
      <c r="Q107" s="53"/>
      <c r="R107" s="53"/>
      <c r="S107" s="53"/>
      <c r="T107" s="53"/>
      <c r="U107" s="53"/>
      <c r="V107" s="49"/>
      <c r="W107" s="49"/>
      <c r="BF107" s="80"/>
      <c r="BG107" s="80"/>
      <c r="BH107" s="80"/>
      <c r="BI107" s="80"/>
      <c r="BJ107" s="321"/>
      <c r="BK107" s="321"/>
      <c r="BL107" s="321"/>
      <c r="BM107" s="321"/>
      <c r="BN107" s="321"/>
      <c r="BO107" s="321"/>
    </row>
    <row r="108" spans="1:72" ht="12.75" customHeight="1" x14ac:dyDescent="0.25">
      <c r="BF108" s="80"/>
      <c r="BG108" s="80"/>
      <c r="BH108" s="80"/>
      <c r="BI108" s="80"/>
      <c r="BJ108" s="321"/>
      <c r="BK108" s="321"/>
      <c r="BL108" s="321"/>
      <c r="BM108" s="321"/>
      <c r="BN108" s="321"/>
      <c r="BO108" s="321"/>
    </row>
    <row r="109" spans="1:72" ht="12.75" customHeight="1" x14ac:dyDescent="0.2">
      <c r="BF109" s="81"/>
      <c r="BG109" s="81"/>
      <c r="BH109" s="81"/>
      <c r="BI109" s="81"/>
      <c r="BJ109" s="82"/>
      <c r="BK109" s="82"/>
      <c r="BL109" s="82"/>
      <c r="BM109" s="82"/>
      <c r="BN109" s="82"/>
      <c r="BO109" s="82"/>
    </row>
    <row r="110" spans="1:72" ht="12.75" customHeight="1" x14ac:dyDescent="0.25">
      <c r="BF110" s="318"/>
      <c r="BG110" s="318"/>
      <c r="BH110" s="318"/>
      <c r="BI110" s="318"/>
      <c r="BJ110" s="83"/>
      <c r="BK110" s="84"/>
      <c r="BL110" s="83"/>
      <c r="BM110" s="84"/>
      <c r="BN110" s="83"/>
      <c r="BO110" s="84"/>
    </row>
    <row r="111" spans="1:72" ht="12.75" customHeight="1" x14ac:dyDescent="0.25">
      <c r="BF111" s="318"/>
      <c r="BG111" s="318"/>
      <c r="BH111" s="318"/>
      <c r="BI111" s="318"/>
      <c r="BJ111" s="83"/>
      <c r="BK111" s="84"/>
      <c r="BL111" s="83"/>
      <c r="BM111" s="84"/>
      <c r="BN111" s="83"/>
      <c r="BO111" s="84"/>
    </row>
    <row r="112" spans="1:72" ht="12.75" customHeight="1" x14ac:dyDescent="0.25">
      <c r="BF112" s="318"/>
      <c r="BG112" s="318"/>
      <c r="BH112" s="318"/>
      <c r="BI112" s="318"/>
      <c r="BJ112" s="83"/>
      <c r="BK112" s="84"/>
      <c r="BL112" s="83"/>
      <c r="BM112" s="84"/>
      <c r="BN112" s="83"/>
      <c r="BO112" s="84"/>
    </row>
    <row r="113" spans="58:67" ht="12.75" customHeight="1" x14ac:dyDescent="0.25">
      <c r="BF113" s="318"/>
      <c r="BG113" s="318"/>
      <c r="BH113" s="318"/>
      <c r="BI113" s="318"/>
      <c r="BJ113" s="83"/>
      <c r="BK113" s="84"/>
      <c r="BL113" s="83"/>
      <c r="BM113" s="84"/>
      <c r="BN113" s="83"/>
      <c r="BO113" s="84"/>
    </row>
  </sheetData>
  <sheetProtection selectLockedCells="1"/>
  <dataConsolidate/>
  <mergeCells count="129">
    <mergeCell ref="BF111:BI111"/>
    <mergeCell ref="BF112:BI112"/>
    <mergeCell ref="BF113:BI113"/>
    <mergeCell ref="E106:G106"/>
    <mergeCell ref="BJ106:BK108"/>
    <mergeCell ref="BL106:BM108"/>
    <mergeCell ref="BN106:BO108"/>
    <mergeCell ref="B107:D107"/>
    <mergeCell ref="BF110:BI110"/>
    <mergeCell ref="B103:D103"/>
    <mergeCell ref="B104:D104"/>
    <mergeCell ref="M104:Q104"/>
    <mergeCell ref="U104:Y104"/>
    <mergeCell ref="B105:D105"/>
    <mergeCell ref="BJ105:BO105"/>
    <mergeCell ref="B97:C97"/>
    <mergeCell ref="B98:C98"/>
    <mergeCell ref="B99:C99"/>
    <mergeCell ref="B100:C100"/>
    <mergeCell ref="B101:C101"/>
    <mergeCell ref="B102:D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80:C80"/>
    <mergeCell ref="B81:C81"/>
    <mergeCell ref="BQ81:BQ84"/>
    <mergeCell ref="BR81:BR84"/>
    <mergeCell ref="BS81:BS84"/>
    <mergeCell ref="B82:C82"/>
    <mergeCell ref="B83:C83"/>
    <mergeCell ref="B84:C84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J50:BK52"/>
    <mergeCell ref="BL50:BM52"/>
    <mergeCell ref="BN50:BO52"/>
    <mergeCell ref="B53:C53"/>
    <mergeCell ref="B54:C54"/>
    <mergeCell ref="B55:C55"/>
    <mergeCell ref="E43:BE43"/>
    <mergeCell ref="C46:D46"/>
    <mergeCell ref="C47:D47"/>
    <mergeCell ref="BJ49:BO49"/>
    <mergeCell ref="E50:BB50"/>
    <mergeCell ref="BC50:BC53"/>
    <mergeCell ref="BD50:BD53"/>
    <mergeCell ref="BE50:BE53"/>
    <mergeCell ref="BF50:BF53"/>
    <mergeCell ref="C37:M37"/>
    <mergeCell ref="O37:AE42"/>
    <mergeCell ref="BJ37:BO38"/>
    <mergeCell ref="C38:M38"/>
    <mergeCell ref="C39:M39"/>
    <mergeCell ref="BJ39:BK41"/>
    <mergeCell ref="BL39:BM41"/>
    <mergeCell ref="BN39:BO41"/>
    <mergeCell ref="C40:M40"/>
    <mergeCell ref="C41:M41"/>
    <mergeCell ref="C42:M42"/>
    <mergeCell ref="C27:M27"/>
    <mergeCell ref="C28:M28"/>
    <mergeCell ref="A16:AE16"/>
    <mergeCell ref="C17:M17"/>
    <mergeCell ref="O17:AE17"/>
    <mergeCell ref="O28:AE36"/>
    <mergeCell ref="C29:M29"/>
    <mergeCell ref="C30:M30"/>
    <mergeCell ref="C31:M31"/>
    <mergeCell ref="C32:M32"/>
    <mergeCell ref="C33:M33"/>
    <mergeCell ref="C34:M34"/>
    <mergeCell ref="C35:M35"/>
    <mergeCell ref="C36:M36"/>
    <mergeCell ref="B2:M2"/>
    <mergeCell ref="B3:M3"/>
    <mergeCell ref="B5:M5"/>
    <mergeCell ref="C7:G7"/>
    <mergeCell ref="M7:O7"/>
    <mergeCell ref="C8:G8"/>
    <mergeCell ref="AG17:BD17"/>
    <mergeCell ref="C18:M18"/>
    <mergeCell ref="O18:AE27"/>
    <mergeCell ref="C19:M19"/>
    <mergeCell ref="C20:M20"/>
    <mergeCell ref="C21:M21"/>
    <mergeCell ref="C22:M22"/>
    <mergeCell ref="C9:G9"/>
    <mergeCell ref="B10:D10"/>
    <mergeCell ref="E10:G10"/>
    <mergeCell ref="B11:D11"/>
    <mergeCell ref="E11:G11"/>
    <mergeCell ref="B12:D12"/>
    <mergeCell ref="E12:G12"/>
    <mergeCell ref="C23:M23"/>
    <mergeCell ref="C24:M24"/>
    <mergeCell ref="C25:M25"/>
    <mergeCell ref="C26:M26"/>
  </mergeCells>
  <conditionalFormatting sqref="BE103">
    <cfRule type="cellIs" dxfId="116" priority="44" stopIfTrue="1" operator="greaterThanOrEqual">
      <formula>3.95</formula>
    </cfRule>
    <cfRule type="cellIs" dxfId="115" priority="45" stopIfTrue="1" operator="between">
      <formula>2.05</formula>
      <formula>3.94</formula>
    </cfRule>
    <cfRule type="cellIs" dxfId="114" priority="46" stopIfTrue="1" operator="lessThanOrEqual">
      <formula>2</formula>
    </cfRule>
  </conditionalFormatting>
  <conditionalFormatting sqref="BE54:BE100">
    <cfRule type="cellIs" dxfId="113" priority="41" stopIfTrue="1" operator="greaterThanOrEqual">
      <formula>3.95</formula>
    </cfRule>
    <cfRule type="cellIs" dxfId="112" priority="42" stopIfTrue="1" operator="between">
      <formula>2.05</formula>
      <formula>3.94</formula>
    </cfRule>
    <cfRule type="cellIs" dxfId="111" priority="43" stopIfTrue="1" operator="lessThanOrEqual">
      <formula>2</formula>
    </cfRule>
  </conditionalFormatting>
  <conditionalFormatting sqref="G54:G100">
    <cfRule type="cellIs" dxfId="110" priority="47" stopIfTrue="1" operator="equal">
      <formula>$G$51</formula>
    </cfRule>
    <cfRule type="cellIs" dxfId="109" priority="48" stopIfTrue="1" operator="notEqual">
      <formula>$G$51</formula>
    </cfRule>
  </conditionalFormatting>
  <conditionalFormatting sqref="AC54:AC100">
    <cfRule type="cellIs" dxfId="108" priority="49" stopIfTrue="1" operator="equal">
      <formula>$AC$51</formula>
    </cfRule>
    <cfRule type="cellIs" dxfId="107" priority="50" stopIfTrue="1" operator="notEqual">
      <formula>$AC$51</formula>
    </cfRule>
  </conditionalFormatting>
  <conditionalFormatting sqref="AE54:AE100">
    <cfRule type="cellIs" dxfId="106" priority="51" stopIfTrue="1" operator="equal">
      <formula>$AE$51</formula>
    </cfRule>
    <cfRule type="cellIs" dxfId="105" priority="52" stopIfTrue="1" operator="notEqual">
      <formula>$AE$51</formula>
    </cfRule>
  </conditionalFormatting>
  <conditionalFormatting sqref="AG54:AG100">
    <cfRule type="cellIs" dxfId="104" priority="53" stopIfTrue="1" operator="equal">
      <formula>$AG$51</formula>
    </cfRule>
    <cfRule type="cellIs" dxfId="103" priority="54" stopIfTrue="1" operator="notEqual">
      <formula>$AG$51</formula>
    </cfRule>
  </conditionalFormatting>
  <conditionalFormatting sqref="AK54:AK100">
    <cfRule type="cellIs" dxfId="102" priority="55" stopIfTrue="1" operator="equal">
      <formula>$AK$51</formula>
    </cfRule>
    <cfRule type="cellIs" dxfId="101" priority="56" stopIfTrue="1" operator="notEqual">
      <formula>$AK$51</formula>
    </cfRule>
  </conditionalFormatting>
  <conditionalFormatting sqref="I54:I100">
    <cfRule type="cellIs" dxfId="100" priority="39" stopIfTrue="1" operator="equal">
      <formula>$I$51</formula>
    </cfRule>
    <cfRule type="cellIs" dxfId="99" priority="40" stopIfTrue="1" operator="notEqual">
      <formula>$I$51</formula>
    </cfRule>
  </conditionalFormatting>
  <conditionalFormatting sqref="M54:M100">
    <cfRule type="cellIs" dxfId="98" priority="37" stopIfTrue="1" operator="equal">
      <formula>$M$51</formula>
    </cfRule>
    <cfRule type="cellIs" dxfId="97" priority="38" stopIfTrue="1" operator="notEqual">
      <formula>$M$51</formula>
    </cfRule>
  </conditionalFormatting>
  <conditionalFormatting sqref="O54:O100">
    <cfRule type="cellIs" dxfId="96" priority="35" stopIfTrue="1" operator="equal">
      <formula>$O$51</formula>
    </cfRule>
    <cfRule type="cellIs" dxfId="95" priority="36" stopIfTrue="1" operator="notEqual">
      <formula>$O$51</formula>
    </cfRule>
  </conditionalFormatting>
  <conditionalFormatting sqref="Q54:Q100">
    <cfRule type="cellIs" dxfId="94" priority="33" stopIfTrue="1" operator="equal">
      <formula>$Q$51</formula>
    </cfRule>
    <cfRule type="cellIs" dxfId="93" priority="34" stopIfTrue="1" operator="notEqual">
      <formula>$Q$51</formula>
    </cfRule>
  </conditionalFormatting>
  <conditionalFormatting sqref="U54:U100">
    <cfRule type="cellIs" dxfId="92" priority="31" stopIfTrue="1" operator="equal">
      <formula>$U$51</formula>
    </cfRule>
    <cfRule type="cellIs" dxfId="91" priority="32" stopIfTrue="1" operator="notEqual">
      <formula>$U$51</formula>
    </cfRule>
  </conditionalFormatting>
  <conditionalFormatting sqref="W54:W100">
    <cfRule type="cellIs" dxfId="90" priority="29" stopIfTrue="1" operator="equal">
      <formula>$W$51</formula>
    </cfRule>
    <cfRule type="cellIs" dxfId="89" priority="30" stopIfTrue="1" operator="notEqual">
      <formula>$W$51</formula>
    </cfRule>
  </conditionalFormatting>
  <conditionalFormatting sqref="Y54:Y100">
    <cfRule type="cellIs" dxfId="88" priority="27" stopIfTrue="1" operator="equal">
      <formula>$Y$51</formula>
    </cfRule>
    <cfRule type="cellIs" dxfId="87" priority="28" stopIfTrue="1" operator="notEqual">
      <formula>$Y$51</formula>
    </cfRule>
  </conditionalFormatting>
  <conditionalFormatting sqref="AA54:AA100">
    <cfRule type="cellIs" dxfId="86" priority="25" stopIfTrue="1" operator="equal">
      <formula>$G$51</formula>
    </cfRule>
    <cfRule type="cellIs" dxfId="85" priority="26" stopIfTrue="1" operator="notEqual">
      <formula>$G$51</formula>
    </cfRule>
  </conditionalFormatting>
  <conditionalFormatting sqref="E54:E100">
    <cfRule type="cellIs" dxfId="84" priority="23" stopIfTrue="1" operator="equal">
      <formula>$O$51</formula>
    </cfRule>
    <cfRule type="cellIs" dxfId="83" priority="24" stopIfTrue="1" operator="notEqual">
      <formula>$O$51</formula>
    </cfRule>
  </conditionalFormatting>
  <conditionalFormatting sqref="K54:K100">
    <cfRule type="cellIs" dxfId="82" priority="21" stopIfTrue="1" operator="equal">
      <formula>$K$51</formula>
    </cfRule>
    <cfRule type="cellIs" dxfId="81" priority="22" stopIfTrue="1" operator="notEqual">
      <formula>$K$51</formula>
    </cfRule>
  </conditionalFormatting>
  <conditionalFormatting sqref="S54:S100">
    <cfRule type="cellIs" dxfId="80" priority="19" stopIfTrue="1" operator="equal">
      <formula>$S$51</formula>
    </cfRule>
    <cfRule type="cellIs" dxfId="79" priority="20" stopIfTrue="1" operator="notEqual">
      <formula>$S$51</formula>
    </cfRule>
  </conditionalFormatting>
  <conditionalFormatting sqref="AI54:AI100">
    <cfRule type="cellIs" dxfId="78" priority="17" stopIfTrue="1" operator="equal">
      <formula>$G$51</formula>
    </cfRule>
    <cfRule type="cellIs" dxfId="77" priority="18" stopIfTrue="1" operator="notEqual">
      <formula>$G$51</formula>
    </cfRule>
  </conditionalFormatting>
  <conditionalFormatting sqref="AW54:AW100">
    <cfRule type="cellIs" dxfId="76" priority="15" stopIfTrue="1" operator="equal">
      <formula>$AW$51</formula>
    </cfRule>
    <cfRule type="cellIs" dxfId="75" priority="16" stopIfTrue="1" operator="notEqual">
      <formula>$AW$51</formula>
    </cfRule>
  </conditionalFormatting>
  <conditionalFormatting sqref="BA54:BA100">
    <cfRule type="cellIs" dxfId="74" priority="13" stopIfTrue="1" operator="equal">
      <formula>$BA$51</formula>
    </cfRule>
    <cfRule type="cellIs" dxfId="73" priority="14" stopIfTrue="1" operator="notEqual">
      <formula>$BA$51</formula>
    </cfRule>
  </conditionalFormatting>
  <conditionalFormatting sqref="AM54:AM100">
    <cfRule type="cellIs" dxfId="72" priority="11" stopIfTrue="1" operator="equal">
      <formula>$AM$51</formula>
    </cfRule>
    <cfRule type="cellIs" dxfId="71" priority="12" stopIfTrue="1" operator="notEqual">
      <formula>$AM$51</formula>
    </cfRule>
  </conditionalFormatting>
  <conditionalFormatting sqref="AO54:AO100">
    <cfRule type="cellIs" dxfId="70" priority="9" stopIfTrue="1" operator="equal">
      <formula>$Y$51</formula>
    </cfRule>
    <cfRule type="cellIs" dxfId="69" priority="10" stopIfTrue="1" operator="notEqual">
      <formula>$Y$51</formula>
    </cfRule>
  </conditionalFormatting>
  <conditionalFormatting sqref="AS54:AS100">
    <cfRule type="cellIs" dxfId="68" priority="7" stopIfTrue="1" operator="equal">
      <formula>$AS$51</formula>
    </cfRule>
    <cfRule type="cellIs" dxfId="67" priority="8" stopIfTrue="1" operator="notEqual">
      <formula>$AS$51</formula>
    </cfRule>
  </conditionalFormatting>
  <conditionalFormatting sqref="AQ54:AQ100">
    <cfRule type="cellIs" dxfId="66" priority="5" stopIfTrue="1" operator="equal">
      <formula>$AQ$51</formula>
    </cfRule>
    <cfRule type="cellIs" dxfId="65" priority="6" stopIfTrue="1" operator="notEqual">
      <formula>$AQ$51</formula>
    </cfRule>
  </conditionalFormatting>
  <conditionalFormatting sqref="AU54:AU100">
    <cfRule type="cellIs" dxfId="64" priority="3" stopIfTrue="1" operator="equal">
      <formula>$AU$51</formula>
    </cfRule>
    <cfRule type="cellIs" dxfId="63" priority="4" stopIfTrue="1" operator="notEqual">
      <formula>$AU$51</formula>
    </cfRule>
  </conditionalFormatting>
  <conditionalFormatting sqref="AY54:AY100">
    <cfRule type="cellIs" dxfId="62" priority="1" stopIfTrue="1" operator="equal">
      <formula>$AY$51</formula>
    </cfRule>
    <cfRule type="cellIs" dxfId="61" priority="2" stopIfTrue="1" operator="notEqual">
      <formula>$AY$51</formula>
    </cfRule>
  </conditionalFormatting>
  <dataValidations count="5">
    <dataValidation type="list" allowBlank="1" showInputMessage="1" showErrorMessage="1" errorTitle="ERROR" error="SOLO SE ADMITEN LAS ALTERNATIVAS: A, B, C y D." sqref="G54:G100 Y54:Y100 AY54:AY100 AU54:AU100 AS54:AS100 AQ54:AQ100 BA54:BA100 AW54:AW100 AO54:AO100 AI54:AI100 AM54:AM100 AG54:AG100 W54:W100 Q54:Q100 AE54:AE100 AC54:AC100 AA54:AA100 S54:S100 AK54:AK100 U54:U100 K54:K100 I54:I100 O54:O100 M54:M100 E54:E100">
      <formula1>$I$8:$I$11</formula1>
    </dataValidation>
    <dataValidation type="list" allowBlank="1" showInputMessage="1" showErrorMessage="1" errorTitle="Error" error="DIGITAR &quot;p o P&quot; SI ALUMNO SE ENCUENTRA PRESENTE O BIEN &quot;a o A&quot;  SI ESTÁ AUSENTE." sqref="D54:D100">
      <formula1>$BX$14:$BX$15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V54:V100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J54:J100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X54:X100 Z54:Z100">
      <formula1>0</formula1>
      <formula2>2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1" orientation="landscape" horizontalDpi="300" verticalDpi="300" r:id="rId1"/>
  <headerFooter alignWithMargins="0"/>
  <rowBreaks count="1" manualBreakCount="1">
    <brk id="109" max="94" man="1"/>
  </rowBreaks>
  <colBreaks count="1" manualBreakCount="1">
    <brk id="60" max="108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CL113"/>
  <sheetViews>
    <sheetView showGridLines="0" zoomScale="71" zoomScaleNormal="71" workbookViewId="0">
      <pane xSplit="1" topLeftCell="B1" activePane="topRight" state="frozen"/>
      <selection pane="topRight" activeCell="C9" sqref="C9:G9"/>
    </sheetView>
  </sheetViews>
  <sheetFormatPr baseColWidth="10" defaultColWidth="9.140625" defaultRowHeight="12.75" customHeight="1" x14ac:dyDescent="0.2"/>
  <cols>
    <col min="1" max="1" width="7.85546875" customWidth="1"/>
    <col min="2" max="2" width="9" customWidth="1"/>
    <col min="3" max="3" width="37.28515625" customWidth="1"/>
    <col min="4" max="4" width="14" style="21" bestFit="1" customWidth="1"/>
    <col min="5" max="5" width="5.42578125" customWidth="1"/>
    <col min="6" max="6" width="4.7109375" style="29" hidden="1" customWidth="1"/>
    <col min="7" max="7" width="5.42578125" customWidth="1"/>
    <col min="8" max="8" width="4.7109375" hidden="1" customWidth="1"/>
    <col min="9" max="9" width="5.42578125" customWidth="1"/>
    <col min="10" max="10" width="4.7109375" hidden="1" customWidth="1"/>
    <col min="11" max="11" width="5.42578125" customWidth="1"/>
    <col min="12" max="12" width="4.7109375" hidden="1" customWidth="1"/>
    <col min="13" max="13" width="5.42578125" style="21" customWidth="1"/>
    <col min="14" max="14" width="4.7109375" style="21" hidden="1" customWidth="1"/>
    <col min="15" max="15" width="5.42578125" customWidth="1"/>
    <col min="16" max="16" width="4.7109375" hidden="1" customWidth="1"/>
    <col min="17" max="17" width="5.42578125" customWidth="1"/>
    <col min="18" max="18" width="4.7109375" hidden="1" customWidth="1"/>
    <col min="19" max="19" width="5.42578125" customWidth="1"/>
    <col min="20" max="20" width="4.7109375" hidden="1" customWidth="1"/>
    <col min="21" max="21" width="5.42578125" customWidth="1"/>
    <col min="22" max="22" width="4.7109375" hidden="1" customWidth="1"/>
    <col min="23" max="23" width="5.42578125" customWidth="1"/>
    <col min="24" max="24" width="4.7109375" hidden="1" customWidth="1"/>
    <col min="25" max="25" width="5.42578125" customWidth="1"/>
    <col min="26" max="26" width="4.7109375" hidden="1" customWidth="1"/>
    <col min="27" max="27" width="5.42578125" customWidth="1"/>
    <col min="28" max="28" width="4.7109375" hidden="1" customWidth="1"/>
    <col min="29" max="29" width="5.42578125" customWidth="1"/>
    <col min="30" max="30" width="4.7109375" hidden="1" customWidth="1"/>
    <col min="31" max="31" width="5.42578125" customWidth="1"/>
    <col min="32" max="32" width="4.7109375" hidden="1" customWidth="1"/>
    <col min="33" max="33" width="5.42578125" customWidth="1"/>
    <col min="34" max="34" width="4.7109375" hidden="1" customWidth="1"/>
    <col min="35" max="35" width="4.7109375" customWidth="1"/>
    <col min="36" max="36" width="4.7109375" hidden="1" customWidth="1"/>
    <col min="37" max="37" width="4.7109375" customWidth="1"/>
    <col min="38" max="38" width="4.7109375" hidden="1" customWidth="1"/>
    <col min="39" max="39" width="4.7109375" customWidth="1"/>
    <col min="40" max="40" width="4.7109375" hidden="1" customWidth="1"/>
    <col min="41" max="41" width="4.7109375" customWidth="1"/>
    <col min="42" max="42" width="4.7109375" hidden="1" customWidth="1"/>
    <col min="43" max="43" width="4.7109375" customWidth="1"/>
    <col min="44" max="44" width="4.7109375" hidden="1" customWidth="1"/>
    <col min="45" max="45" width="4.7109375" customWidth="1"/>
    <col min="46" max="46" width="4.7109375" hidden="1" customWidth="1"/>
    <col min="47" max="47" width="4.7109375" customWidth="1"/>
    <col min="48" max="48" width="4.7109375" hidden="1" customWidth="1"/>
    <col min="49" max="49" width="4.7109375" customWidth="1"/>
    <col min="50" max="50" width="4.7109375" hidden="1" customWidth="1"/>
    <col min="51" max="51" width="4.7109375" customWidth="1"/>
    <col min="52" max="52" width="4.7109375" hidden="1" customWidth="1"/>
    <col min="53" max="53" width="4.7109375" customWidth="1"/>
    <col min="54" max="54" width="4.7109375" hidden="1" customWidth="1"/>
    <col min="55" max="55" width="7.85546875" customWidth="1"/>
    <col min="56" max="56" width="8" customWidth="1"/>
    <col min="57" max="57" width="10.85546875" customWidth="1"/>
    <col min="58" max="60" width="12" customWidth="1"/>
    <col min="61" max="61" width="28.7109375" style="57" customWidth="1"/>
    <col min="62" max="67" width="7.85546875" style="57" customWidth="1"/>
    <col min="68" max="68" width="8.28515625" style="57" customWidth="1"/>
    <col min="69" max="69" width="14.42578125" style="57" customWidth="1"/>
    <col min="70" max="70" width="15.85546875" style="57" customWidth="1"/>
    <col min="71" max="71" width="13.5703125" style="57" customWidth="1"/>
    <col min="72" max="72" width="0.5703125" style="57" customWidth="1"/>
    <col min="73" max="75" width="17.42578125" customWidth="1"/>
    <col min="76" max="76" width="13.42578125" customWidth="1"/>
    <col min="77" max="77" width="5.5703125" customWidth="1"/>
    <col min="84" max="84" width="5.42578125" customWidth="1"/>
    <col min="85" max="87" width="6.140625" customWidth="1"/>
  </cols>
  <sheetData>
    <row r="2" spans="1:76" ht="12.75" customHeight="1" x14ac:dyDescent="0.2">
      <c r="B2" s="344" t="s">
        <v>19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23"/>
    </row>
    <row r="3" spans="1:76" ht="12.75" customHeight="1" x14ac:dyDescent="0.2">
      <c r="B3" s="379" t="s">
        <v>20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24"/>
    </row>
    <row r="4" spans="1:76" ht="12.75" customHeight="1" x14ac:dyDescent="0.2">
      <c r="B4" s="1"/>
      <c r="C4" s="1"/>
      <c r="D4" s="1"/>
      <c r="E4" s="1"/>
      <c r="F4" s="26"/>
      <c r="G4" s="1"/>
      <c r="H4" s="1"/>
      <c r="I4" s="1"/>
      <c r="J4" s="1"/>
      <c r="K4" s="1"/>
      <c r="L4" s="1"/>
      <c r="M4" s="1"/>
      <c r="N4" s="1"/>
    </row>
    <row r="5" spans="1:76" ht="12.75" customHeight="1" x14ac:dyDescent="0.2">
      <c r="B5" s="381" t="s">
        <v>84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1"/>
    </row>
    <row r="6" spans="1:76" ht="12.75" customHeight="1" x14ac:dyDescent="0.2">
      <c r="B6" s="2"/>
      <c r="C6" s="2"/>
      <c r="D6" s="19"/>
      <c r="E6" s="2"/>
      <c r="F6" s="27"/>
      <c r="G6" s="2"/>
      <c r="H6" s="17"/>
      <c r="K6" s="2"/>
      <c r="L6" s="2"/>
      <c r="M6" s="19"/>
      <c r="N6" s="19"/>
      <c r="O6" s="2"/>
      <c r="P6" s="17"/>
    </row>
    <row r="7" spans="1:76" ht="12.75" customHeight="1" x14ac:dyDescent="0.2">
      <c r="A7" s="3"/>
      <c r="B7" s="4" t="s">
        <v>15</v>
      </c>
      <c r="C7" s="345"/>
      <c r="D7" s="345"/>
      <c r="E7" s="345"/>
      <c r="F7" s="345"/>
      <c r="G7" s="345"/>
      <c r="H7" s="116"/>
      <c r="I7" s="72"/>
      <c r="J7" s="117"/>
      <c r="K7" s="7" t="s">
        <v>18</v>
      </c>
      <c r="L7" s="7"/>
      <c r="M7" s="346"/>
      <c r="N7" s="346"/>
      <c r="O7" s="346"/>
      <c r="P7" s="32"/>
      <c r="Q7" s="17"/>
      <c r="R7" s="17"/>
    </row>
    <row r="8" spans="1:76" ht="12.75" customHeight="1" x14ac:dyDescent="0.2">
      <c r="A8" s="3"/>
      <c r="B8" s="4" t="s">
        <v>1</v>
      </c>
      <c r="C8" s="347" t="s">
        <v>72</v>
      </c>
      <c r="D8" s="347"/>
      <c r="E8" s="347"/>
      <c r="F8" s="347"/>
      <c r="G8" s="347"/>
      <c r="H8" s="118"/>
      <c r="I8" s="99" t="s">
        <v>0</v>
      </c>
      <c r="J8" s="99">
        <v>0</v>
      </c>
      <c r="K8" s="33"/>
      <c r="L8" s="33"/>
      <c r="M8" s="33"/>
      <c r="N8" s="33"/>
      <c r="O8" s="34"/>
      <c r="P8" s="3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</row>
    <row r="9" spans="1:76" ht="12.75" customHeight="1" x14ac:dyDescent="0.2">
      <c r="A9" s="3"/>
      <c r="B9" s="4" t="s">
        <v>5</v>
      </c>
      <c r="C9" s="357"/>
      <c r="D9" s="358"/>
      <c r="E9" s="358"/>
      <c r="F9" s="358"/>
      <c r="G9" s="359"/>
      <c r="H9" s="119"/>
      <c r="I9" s="99" t="s">
        <v>24</v>
      </c>
      <c r="J9" s="99">
        <v>1</v>
      </c>
      <c r="K9" s="37"/>
      <c r="L9" s="37"/>
      <c r="M9" s="37"/>
      <c r="N9" s="37"/>
      <c r="O9" s="38"/>
      <c r="P9" s="3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</row>
    <row r="10" spans="1:76" ht="12.75" customHeight="1" x14ac:dyDescent="0.2">
      <c r="A10" s="3"/>
      <c r="B10" s="360" t="s">
        <v>10</v>
      </c>
      <c r="C10" s="361"/>
      <c r="D10" s="362"/>
      <c r="E10" s="363"/>
      <c r="F10" s="364"/>
      <c r="G10" s="365"/>
      <c r="H10" s="120"/>
      <c r="I10" s="99" t="s">
        <v>25</v>
      </c>
      <c r="J10" s="99">
        <v>2</v>
      </c>
      <c r="K10" s="37"/>
      <c r="L10" s="37"/>
      <c r="M10" s="37"/>
      <c r="N10" s="37"/>
      <c r="O10" s="38"/>
      <c r="P10" s="38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1:76" ht="12.75" customHeight="1" x14ac:dyDescent="0.2">
      <c r="A11" s="3"/>
      <c r="B11" s="360" t="s">
        <v>8</v>
      </c>
      <c r="C11" s="361"/>
      <c r="D11" s="362"/>
      <c r="E11" s="366">
        <f>COUNTIF(D54:D100,"=P")</f>
        <v>0</v>
      </c>
      <c r="F11" s="367"/>
      <c r="G11" s="368"/>
      <c r="H11" s="121"/>
      <c r="I11" s="99" t="s">
        <v>26</v>
      </c>
      <c r="J11" s="99"/>
      <c r="K11" s="37"/>
      <c r="L11" s="37"/>
      <c r="M11" s="37"/>
      <c r="N11" s="37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</row>
    <row r="12" spans="1:76" ht="12.75" customHeight="1" x14ac:dyDescent="0.2">
      <c r="A12" s="3"/>
      <c r="B12" s="360" t="s">
        <v>13</v>
      </c>
      <c r="C12" s="361"/>
      <c r="D12" s="362"/>
      <c r="E12" s="366">
        <f>COUNTIF(D54:D100,"=A")</f>
        <v>0</v>
      </c>
      <c r="F12" s="367"/>
      <c r="G12" s="368"/>
      <c r="H12" s="121"/>
      <c r="I12" s="48"/>
      <c r="J12" s="48"/>
      <c r="K12" s="37"/>
      <c r="L12" s="37"/>
      <c r="M12" s="37"/>
      <c r="N12" s="37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</row>
    <row r="13" spans="1:76" ht="12.75" customHeight="1" x14ac:dyDescent="0.2">
      <c r="B13" s="9"/>
      <c r="C13" s="9"/>
      <c r="D13" s="20"/>
      <c r="E13" s="9"/>
      <c r="F13" s="28"/>
      <c r="G13" s="9"/>
      <c r="H13" s="48"/>
      <c r="I13" s="122"/>
      <c r="J13" s="122"/>
      <c r="K13" s="37"/>
      <c r="L13" s="37"/>
      <c r="M13" s="37"/>
      <c r="N13" s="37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X13" s="25"/>
    </row>
    <row r="14" spans="1:76" ht="12.75" customHeight="1" x14ac:dyDescent="0.2">
      <c r="BX14" s="44" t="s">
        <v>0</v>
      </c>
    </row>
    <row r="15" spans="1:76" ht="12.75" customHeight="1" thickBot="1" x14ac:dyDescent="0.25">
      <c r="A15" s="17"/>
      <c r="B15" s="17"/>
      <c r="C15" s="17" t="s">
        <v>37</v>
      </c>
      <c r="BX15" s="44" t="s">
        <v>4</v>
      </c>
    </row>
    <row r="16" spans="1:76" ht="15.75" customHeight="1" thickBot="1" x14ac:dyDescent="0.25">
      <c r="A16" s="391" t="s">
        <v>39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3"/>
      <c r="BX16" s="36"/>
    </row>
    <row r="17" spans="1:71" ht="12.75" customHeight="1" thickBot="1" x14ac:dyDescent="0.25">
      <c r="A17" s="69" t="s">
        <v>2</v>
      </c>
      <c r="B17" s="123" t="s">
        <v>27</v>
      </c>
      <c r="C17" s="375" t="s">
        <v>12</v>
      </c>
      <c r="D17" s="376"/>
      <c r="E17" s="376"/>
      <c r="F17" s="376"/>
      <c r="G17" s="376"/>
      <c r="H17" s="376"/>
      <c r="I17" s="376"/>
      <c r="J17" s="376"/>
      <c r="K17" s="376"/>
      <c r="L17" s="376"/>
      <c r="M17" s="377"/>
      <c r="N17" s="124"/>
      <c r="O17" s="388" t="s">
        <v>34</v>
      </c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90"/>
      <c r="AF17" s="73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P17" s="59"/>
      <c r="BQ17" s="59"/>
      <c r="BR17" s="59"/>
      <c r="BS17" s="59"/>
    </row>
    <row r="18" spans="1:71" ht="30" customHeight="1" x14ac:dyDescent="0.2">
      <c r="A18" s="102">
        <v>1</v>
      </c>
      <c r="B18" s="111">
        <v>1</v>
      </c>
      <c r="C18" s="307" t="s">
        <v>46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9"/>
      <c r="N18" s="125"/>
      <c r="O18" s="348" t="s">
        <v>43</v>
      </c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50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P18" s="59"/>
      <c r="BQ18" s="59"/>
      <c r="BR18" s="59"/>
      <c r="BS18" s="59"/>
    </row>
    <row r="19" spans="1:71" ht="30" customHeight="1" x14ac:dyDescent="0.2">
      <c r="A19" s="102">
        <f>A18+1</f>
        <v>2</v>
      </c>
      <c r="B19" s="112">
        <v>1</v>
      </c>
      <c r="C19" s="307" t="s">
        <v>47</v>
      </c>
      <c r="D19" s="308"/>
      <c r="E19" s="308"/>
      <c r="F19" s="308"/>
      <c r="G19" s="308"/>
      <c r="H19" s="308"/>
      <c r="I19" s="308"/>
      <c r="J19" s="308"/>
      <c r="K19" s="308"/>
      <c r="L19" s="308"/>
      <c r="M19" s="309"/>
      <c r="N19" s="125"/>
      <c r="O19" s="351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P19" s="59"/>
      <c r="BQ19" s="59"/>
      <c r="BR19" s="59"/>
      <c r="BS19" s="59"/>
    </row>
    <row r="20" spans="1:71" ht="30" customHeight="1" x14ac:dyDescent="0.2">
      <c r="A20" s="102">
        <f t="shared" ref="A20:A42" si="0">A19+1</f>
        <v>3</v>
      </c>
      <c r="B20" s="112">
        <v>1</v>
      </c>
      <c r="C20" s="307" t="s">
        <v>48</v>
      </c>
      <c r="D20" s="308"/>
      <c r="E20" s="308"/>
      <c r="F20" s="308"/>
      <c r="G20" s="308"/>
      <c r="H20" s="308"/>
      <c r="I20" s="308"/>
      <c r="J20" s="308"/>
      <c r="K20" s="308"/>
      <c r="L20" s="308"/>
      <c r="M20" s="309"/>
      <c r="N20" s="125"/>
      <c r="O20" s="351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P20" s="59"/>
      <c r="BQ20" s="59"/>
      <c r="BR20" s="59"/>
      <c r="BS20" s="59"/>
    </row>
    <row r="21" spans="1:71" ht="30" customHeight="1" x14ac:dyDescent="0.2">
      <c r="A21" s="102">
        <f t="shared" si="0"/>
        <v>4</v>
      </c>
      <c r="B21" s="112">
        <v>1</v>
      </c>
      <c r="C21" s="307" t="s">
        <v>49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9"/>
      <c r="N21" s="125"/>
      <c r="O21" s="351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P21" s="59"/>
      <c r="BQ21" s="59"/>
      <c r="BR21" s="59"/>
      <c r="BS21" s="59"/>
    </row>
    <row r="22" spans="1:71" ht="30" customHeight="1" x14ac:dyDescent="0.2">
      <c r="A22" s="102">
        <f t="shared" si="0"/>
        <v>5</v>
      </c>
      <c r="B22" s="112">
        <v>1</v>
      </c>
      <c r="C22" s="307" t="s">
        <v>50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9"/>
      <c r="N22" s="125"/>
      <c r="O22" s="351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P22" s="59"/>
      <c r="BQ22" s="59"/>
      <c r="BR22" s="59"/>
      <c r="BS22" s="59"/>
    </row>
    <row r="23" spans="1:71" ht="30" customHeight="1" x14ac:dyDescent="0.2">
      <c r="A23" s="102">
        <f t="shared" si="0"/>
        <v>6</v>
      </c>
      <c r="B23" s="112">
        <v>1</v>
      </c>
      <c r="C23" s="307" t="s">
        <v>51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125"/>
      <c r="O23" s="351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3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P23" s="59"/>
      <c r="BQ23" s="59"/>
      <c r="BR23" s="59"/>
      <c r="BS23" s="59"/>
    </row>
    <row r="24" spans="1:71" ht="30" customHeight="1" x14ac:dyDescent="0.2">
      <c r="A24" s="102">
        <f t="shared" si="0"/>
        <v>7</v>
      </c>
      <c r="B24" s="112">
        <v>1</v>
      </c>
      <c r="C24" s="307" t="s">
        <v>52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9"/>
      <c r="N24" s="125"/>
      <c r="O24" s="351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3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P24" s="59"/>
      <c r="BQ24" s="59"/>
      <c r="BR24" s="59"/>
      <c r="BS24" s="59"/>
    </row>
    <row r="25" spans="1:71" ht="30" customHeight="1" x14ac:dyDescent="0.2">
      <c r="A25" s="102">
        <f t="shared" si="0"/>
        <v>8</v>
      </c>
      <c r="B25" s="112">
        <v>1</v>
      </c>
      <c r="C25" s="307" t="s">
        <v>53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N25" s="125"/>
      <c r="O25" s="351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3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P25" s="59"/>
      <c r="BQ25" s="59"/>
      <c r="BR25" s="59"/>
      <c r="BS25" s="59"/>
    </row>
    <row r="26" spans="1:71" ht="30" customHeight="1" x14ac:dyDescent="0.2">
      <c r="A26" s="102">
        <f t="shared" si="0"/>
        <v>9</v>
      </c>
      <c r="B26" s="113">
        <v>1</v>
      </c>
      <c r="C26" s="307" t="s">
        <v>54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9"/>
      <c r="N26" s="125"/>
      <c r="O26" s="351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3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P26" s="59"/>
      <c r="BQ26" s="59"/>
      <c r="BR26" s="59"/>
      <c r="BS26" s="59"/>
    </row>
    <row r="27" spans="1:71" ht="30" customHeight="1" x14ac:dyDescent="0.2">
      <c r="A27" s="102">
        <f t="shared" si="0"/>
        <v>10</v>
      </c>
      <c r="B27" s="113">
        <v>1</v>
      </c>
      <c r="C27" s="307" t="s">
        <v>55</v>
      </c>
      <c r="D27" s="308"/>
      <c r="E27" s="308"/>
      <c r="F27" s="308"/>
      <c r="G27" s="308"/>
      <c r="H27" s="308"/>
      <c r="I27" s="308"/>
      <c r="J27" s="308"/>
      <c r="K27" s="308"/>
      <c r="L27" s="308"/>
      <c r="M27" s="309"/>
      <c r="N27" s="125"/>
      <c r="O27" s="354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6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P27" s="59"/>
      <c r="BQ27" s="59"/>
      <c r="BR27" s="59"/>
      <c r="BS27" s="59"/>
    </row>
    <row r="28" spans="1:71" ht="30" customHeight="1" x14ac:dyDescent="0.2">
      <c r="A28" s="102">
        <f t="shared" si="0"/>
        <v>11</v>
      </c>
      <c r="B28" s="113">
        <v>1</v>
      </c>
      <c r="C28" s="307" t="s">
        <v>56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125"/>
      <c r="O28" s="298" t="s">
        <v>44</v>
      </c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300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P28" s="59"/>
      <c r="BQ28" s="59"/>
      <c r="BR28" s="59"/>
      <c r="BS28" s="59"/>
    </row>
    <row r="29" spans="1:71" ht="30" customHeight="1" x14ac:dyDescent="0.2">
      <c r="A29" s="102">
        <f t="shared" si="0"/>
        <v>12</v>
      </c>
      <c r="B29" s="113">
        <v>1</v>
      </c>
      <c r="C29" s="307" t="s">
        <v>57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9"/>
      <c r="N29" s="126"/>
      <c r="O29" s="301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3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P29" s="60"/>
      <c r="BQ29" s="60"/>
      <c r="BR29" s="60"/>
      <c r="BS29" s="60"/>
    </row>
    <row r="30" spans="1:71" ht="30" customHeight="1" x14ac:dyDescent="0.2">
      <c r="A30" s="102">
        <f t="shared" si="0"/>
        <v>13</v>
      </c>
      <c r="B30" s="114">
        <v>1</v>
      </c>
      <c r="C30" s="307" t="s">
        <v>58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9"/>
      <c r="N30" s="126"/>
      <c r="O30" s="301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3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P30" s="60"/>
      <c r="BQ30" s="60"/>
      <c r="BR30" s="60"/>
      <c r="BS30" s="60"/>
    </row>
    <row r="31" spans="1:71" ht="30" customHeight="1" x14ac:dyDescent="0.2">
      <c r="A31" s="102">
        <f t="shared" si="0"/>
        <v>14</v>
      </c>
      <c r="B31" s="113">
        <v>1</v>
      </c>
      <c r="C31" s="307" t="s">
        <v>59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9"/>
      <c r="N31" s="125"/>
      <c r="O31" s="301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3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P31" s="60"/>
      <c r="BQ31" s="60"/>
      <c r="BR31" s="60"/>
      <c r="BS31" s="60"/>
    </row>
    <row r="32" spans="1:71" ht="30" customHeight="1" x14ac:dyDescent="0.2">
      <c r="A32" s="102">
        <f t="shared" si="0"/>
        <v>15</v>
      </c>
      <c r="B32" s="113">
        <v>1</v>
      </c>
      <c r="C32" s="307" t="s">
        <v>60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9"/>
      <c r="N32" s="125"/>
      <c r="O32" s="301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3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P32" s="60"/>
      <c r="BQ32" s="60"/>
      <c r="BR32" s="60"/>
      <c r="BS32" s="60"/>
    </row>
    <row r="33" spans="1:76" ht="30" customHeight="1" x14ac:dyDescent="0.2">
      <c r="A33" s="102">
        <f t="shared" si="0"/>
        <v>16</v>
      </c>
      <c r="B33" s="113">
        <v>1</v>
      </c>
      <c r="C33" s="307" t="s">
        <v>61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125"/>
      <c r="O33" s="301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3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P33" s="60"/>
      <c r="BQ33" s="60"/>
      <c r="BR33" s="60"/>
      <c r="BS33" s="60"/>
    </row>
    <row r="34" spans="1:76" ht="30" customHeight="1" x14ac:dyDescent="0.2">
      <c r="A34" s="102">
        <f t="shared" si="0"/>
        <v>17</v>
      </c>
      <c r="B34" s="113">
        <v>1</v>
      </c>
      <c r="C34" s="307" t="s">
        <v>62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9"/>
      <c r="N34" s="126"/>
      <c r="O34" s="301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3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P34" s="60"/>
      <c r="BQ34" s="60"/>
      <c r="BR34" s="60"/>
      <c r="BS34" s="60"/>
    </row>
    <row r="35" spans="1:76" ht="30" customHeight="1" x14ac:dyDescent="0.2">
      <c r="A35" s="102">
        <f t="shared" si="0"/>
        <v>18</v>
      </c>
      <c r="B35" s="113">
        <v>1</v>
      </c>
      <c r="C35" s="307" t="s">
        <v>63</v>
      </c>
      <c r="D35" s="308"/>
      <c r="E35" s="308"/>
      <c r="F35" s="308"/>
      <c r="G35" s="308"/>
      <c r="H35" s="308"/>
      <c r="I35" s="308"/>
      <c r="J35" s="308"/>
      <c r="K35" s="308"/>
      <c r="L35" s="308"/>
      <c r="M35" s="309"/>
      <c r="N35" s="126"/>
      <c r="O35" s="301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3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P35" s="40"/>
      <c r="BQ35" s="40"/>
      <c r="BR35" s="40"/>
      <c r="BS35" s="40"/>
    </row>
    <row r="36" spans="1:76" ht="30" customHeight="1" thickBot="1" x14ac:dyDescent="0.25">
      <c r="A36" s="102">
        <f t="shared" si="0"/>
        <v>19</v>
      </c>
      <c r="B36" s="113">
        <v>1</v>
      </c>
      <c r="C36" s="307" t="s">
        <v>64</v>
      </c>
      <c r="D36" s="308"/>
      <c r="E36" s="308"/>
      <c r="F36" s="308"/>
      <c r="G36" s="308"/>
      <c r="H36" s="308"/>
      <c r="I36" s="308"/>
      <c r="J36" s="308"/>
      <c r="K36" s="308"/>
      <c r="L36" s="308"/>
      <c r="M36" s="309"/>
      <c r="N36" s="126"/>
      <c r="O36" s="304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P36" s="40"/>
      <c r="BQ36" s="40"/>
      <c r="BR36" s="40"/>
      <c r="BS36" s="40"/>
    </row>
    <row r="37" spans="1:76" ht="30" customHeight="1" x14ac:dyDescent="0.2">
      <c r="A37" s="102">
        <f t="shared" si="0"/>
        <v>20</v>
      </c>
      <c r="B37" s="113">
        <v>1</v>
      </c>
      <c r="C37" s="335" t="s">
        <v>65</v>
      </c>
      <c r="D37" s="336"/>
      <c r="E37" s="336"/>
      <c r="F37" s="336"/>
      <c r="G37" s="336"/>
      <c r="H37" s="336"/>
      <c r="I37" s="336"/>
      <c r="J37" s="336"/>
      <c r="K37" s="336"/>
      <c r="L37" s="336"/>
      <c r="M37" s="337"/>
      <c r="N37" s="126"/>
      <c r="O37" s="289" t="s">
        <v>45</v>
      </c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1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J37" s="281" t="s">
        <v>80</v>
      </c>
      <c r="BK37" s="282"/>
      <c r="BL37" s="282"/>
      <c r="BM37" s="282"/>
      <c r="BN37" s="282"/>
      <c r="BO37" s="282"/>
      <c r="BP37" s="40"/>
      <c r="BQ37" s="40"/>
      <c r="BR37" s="40"/>
      <c r="BS37" s="40"/>
    </row>
    <row r="38" spans="1:76" ht="30" customHeight="1" thickBot="1" x14ac:dyDescent="0.3">
      <c r="A38" s="102">
        <f t="shared" si="0"/>
        <v>21</v>
      </c>
      <c r="B38" s="113">
        <v>1</v>
      </c>
      <c r="C38" s="338" t="s">
        <v>66</v>
      </c>
      <c r="D38" s="339"/>
      <c r="E38" s="339"/>
      <c r="F38" s="339"/>
      <c r="G38" s="339"/>
      <c r="H38" s="339"/>
      <c r="I38" s="339"/>
      <c r="J38" s="339"/>
      <c r="K38" s="339"/>
      <c r="L38" s="339"/>
      <c r="M38" s="340"/>
      <c r="N38" s="126"/>
      <c r="O38" s="292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F38" s="78"/>
      <c r="BG38" s="78"/>
      <c r="BH38" s="78"/>
      <c r="BI38" s="78"/>
      <c r="BJ38" s="283"/>
      <c r="BK38" s="284"/>
      <c r="BL38" s="284"/>
      <c r="BM38" s="284"/>
      <c r="BN38" s="284"/>
      <c r="BO38" s="284"/>
      <c r="BP38" s="40"/>
      <c r="BQ38" s="40"/>
      <c r="BR38" s="40"/>
      <c r="BS38" s="40"/>
    </row>
    <row r="39" spans="1:76" ht="30" customHeight="1" x14ac:dyDescent="0.25">
      <c r="A39" s="102">
        <f t="shared" si="0"/>
        <v>22</v>
      </c>
      <c r="B39" s="113">
        <v>1</v>
      </c>
      <c r="C39" s="338" t="s">
        <v>67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40"/>
      <c r="N39" s="126"/>
      <c r="O39" s="292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F39" s="78"/>
      <c r="BG39" s="78"/>
      <c r="BH39" s="78"/>
      <c r="BI39" s="78"/>
      <c r="BJ39" s="285" t="str">
        <f>BJ50</f>
        <v>1.- Historia</v>
      </c>
      <c r="BK39" s="286"/>
      <c r="BL39" s="310" t="str">
        <f>BL50</f>
        <v>2.- Geografía</v>
      </c>
      <c r="BM39" s="310"/>
      <c r="BN39" s="312" t="str">
        <f>BN50</f>
        <v>3.- Formación Ciudadana</v>
      </c>
      <c r="BO39" s="313"/>
      <c r="BP39" s="40"/>
      <c r="BQ39" s="40"/>
      <c r="BR39" s="40"/>
      <c r="BS39" s="40"/>
    </row>
    <row r="40" spans="1:76" ht="30" customHeight="1" x14ac:dyDescent="0.25">
      <c r="A40" s="102">
        <f t="shared" si="0"/>
        <v>23</v>
      </c>
      <c r="B40" s="113">
        <v>1</v>
      </c>
      <c r="C40" s="338" t="s">
        <v>68</v>
      </c>
      <c r="D40" s="339"/>
      <c r="E40" s="339"/>
      <c r="F40" s="339"/>
      <c r="G40" s="339"/>
      <c r="H40" s="339"/>
      <c r="I40" s="339"/>
      <c r="J40" s="339"/>
      <c r="K40" s="339"/>
      <c r="L40" s="339"/>
      <c r="M40" s="340"/>
      <c r="N40" s="126"/>
      <c r="O40" s="292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F40" s="78"/>
      <c r="BG40" s="78"/>
      <c r="BH40" s="78"/>
      <c r="BI40" s="78"/>
      <c r="BJ40" s="287"/>
      <c r="BK40" s="288"/>
      <c r="BL40" s="311"/>
      <c r="BM40" s="311"/>
      <c r="BN40" s="314"/>
      <c r="BO40" s="315"/>
      <c r="BP40" s="40"/>
      <c r="BQ40" s="40"/>
      <c r="BR40" s="40"/>
      <c r="BS40" s="40"/>
    </row>
    <row r="41" spans="1:76" ht="30" customHeight="1" x14ac:dyDescent="0.25">
      <c r="A41" s="102">
        <f t="shared" si="0"/>
        <v>24</v>
      </c>
      <c r="B41" s="113">
        <v>1</v>
      </c>
      <c r="C41" s="338" t="s">
        <v>69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40"/>
      <c r="N41" s="126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4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F41" s="78"/>
      <c r="BG41" s="78"/>
      <c r="BH41" s="78"/>
      <c r="BI41" s="78"/>
      <c r="BJ41" s="287"/>
      <c r="BK41" s="288"/>
      <c r="BL41" s="311"/>
      <c r="BM41" s="311"/>
      <c r="BN41" s="316"/>
      <c r="BO41" s="317"/>
      <c r="BP41" s="40"/>
      <c r="BQ41" s="40"/>
      <c r="BR41" s="40"/>
      <c r="BS41" s="40"/>
    </row>
    <row r="42" spans="1:76" ht="30" customHeight="1" thickBot="1" x14ac:dyDescent="0.25">
      <c r="A42" s="102">
        <f t="shared" si="0"/>
        <v>25</v>
      </c>
      <c r="B42" s="115">
        <v>1</v>
      </c>
      <c r="C42" s="371" t="s">
        <v>70</v>
      </c>
      <c r="D42" s="372"/>
      <c r="E42" s="372"/>
      <c r="F42" s="372"/>
      <c r="G42" s="372"/>
      <c r="H42" s="372"/>
      <c r="I42" s="372"/>
      <c r="J42" s="372"/>
      <c r="K42" s="372"/>
      <c r="L42" s="372"/>
      <c r="M42" s="373"/>
      <c r="N42" s="127"/>
      <c r="O42" s="295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7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F42" s="79"/>
      <c r="BG42" s="79"/>
      <c r="BH42" s="79"/>
      <c r="BI42" s="79"/>
      <c r="BJ42" s="148" t="s">
        <v>31</v>
      </c>
      <c r="BK42" s="149" t="s">
        <v>32</v>
      </c>
      <c r="BL42" s="147" t="s">
        <v>31</v>
      </c>
      <c r="BM42" s="147" t="s">
        <v>32</v>
      </c>
      <c r="BN42" s="154" t="s">
        <v>31</v>
      </c>
      <c r="BO42" s="155" t="s">
        <v>32</v>
      </c>
      <c r="BP42" s="40"/>
      <c r="BQ42" s="40"/>
      <c r="BR42" s="40"/>
      <c r="BS42" s="40"/>
    </row>
    <row r="43" spans="1:76" ht="18" customHeight="1" thickBot="1" x14ac:dyDescent="0.3">
      <c r="A43" s="70" t="s">
        <v>17</v>
      </c>
      <c r="B43" s="71">
        <f>SUM(B18:B42)</f>
        <v>25</v>
      </c>
      <c r="C43" s="17"/>
      <c r="D43" s="40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141"/>
      <c r="BG43" s="141"/>
      <c r="BH43" s="141"/>
      <c r="BI43" s="142" t="s">
        <v>76</v>
      </c>
      <c r="BJ43" s="151">
        <f>COUNTIF($BK$54:$BK$100, "B")</f>
        <v>0</v>
      </c>
      <c r="BK43" s="152" t="e">
        <f>COUNTIF($BK$54:$BK$100,"B")/COUNTIF($D$54:$D$100,"P")</f>
        <v>#DIV/0!</v>
      </c>
      <c r="BL43" s="153">
        <f>COUNTIF($BM$54:$BM$100,"B")</f>
        <v>0</v>
      </c>
      <c r="BM43" s="152" t="e">
        <f>COUNTIF($BM$54:$BM$100,"B")/COUNTIF($D$54:$D$100,"P")</f>
        <v>#DIV/0!</v>
      </c>
      <c r="BN43" s="153">
        <f>COUNTIF($BO$54:$BO$100,"B")</f>
        <v>0</v>
      </c>
      <c r="BO43" s="152" t="e">
        <f>COUNTIF($BO$54:$BO$100,"B")/COUNTIF($D$54:$D$100,"P")</f>
        <v>#DIV/0!</v>
      </c>
      <c r="BQ43" s="40"/>
      <c r="BR43" s="40"/>
      <c r="BS43" s="40"/>
      <c r="BT43" s="40"/>
      <c r="BW43" s="57"/>
      <c r="BX43" s="57"/>
    </row>
    <row r="44" spans="1:76" ht="18" customHeight="1" x14ac:dyDescent="0.25">
      <c r="A44" s="17"/>
      <c r="B44" s="17"/>
      <c r="H44" s="57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BF44" s="141"/>
      <c r="BG44" s="141"/>
      <c r="BH44" s="141"/>
      <c r="BI44" s="143" t="s">
        <v>77</v>
      </c>
      <c r="BJ44" s="134">
        <f>COUNTIF($BK$54:$BK$100, "MB")</f>
        <v>0</v>
      </c>
      <c r="BK44" s="132" t="e">
        <f>COUNTIF($BK$54:$BK$100,"MB")/COUNTIF($D$54:$D$100,"P")</f>
        <v>#DIV/0!</v>
      </c>
      <c r="BL44" s="135">
        <f>COUNTIF($BM$54:$BM$100,"MB")</f>
        <v>0</v>
      </c>
      <c r="BM44" s="132" t="e">
        <f>COUNTIF($BM$54:$BM$100,"MB")/COUNTIF($D$54:$D$100,"P")</f>
        <v>#DIV/0!</v>
      </c>
      <c r="BN44" s="135">
        <f>COUNTIF($BO$54:$BO$100,"MB")</f>
        <v>0</v>
      </c>
      <c r="BO44" s="132" t="e">
        <f>COUNTIF($BO$54:$BO$100,"MB")/COUNTIF($D$54:$D$100,"P")</f>
        <v>#DIV/0!</v>
      </c>
    </row>
    <row r="45" spans="1:76" ht="18" customHeight="1" x14ac:dyDescent="0.25">
      <c r="C45" s="2"/>
      <c r="D45" s="19"/>
      <c r="E45" s="2"/>
      <c r="F45" s="3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BF45" s="141"/>
      <c r="BG45" s="141"/>
      <c r="BH45" s="141"/>
      <c r="BI45" s="143" t="s">
        <v>78</v>
      </c>
      <c r="BJ45" s="134">
        <f>COUNTIF($BK$54:$BK$100, "MA")</f>
        <v>0</v>
      </c>
      <c r="BK45" s="132" t="e">
        <f>COUNTIF($BK$54:$BK$100,"MA")/COUNTIF($D$54:$D$100,"P")</f>
        <v>#DIV/0!</v>
      </c>
      <c r="BL45" s="135">
        <f>COUNTIF($BM$54:$BM$100,"MA")</f>
        <v>0</v>
      </c>
      <c r="BM45" s="132" t="e">
        <f>COUNTIF($BM$54:$BM$100,"MA")/COUNTIF($D$54:$D$100,"P")</f>
        <v>#DIV/0!</v>
      </c>
      <c r="BN45" s="135">
        <f>COUNTIF($BO$54:$BO$100,"MA")</f>
        <v>0</v>
      </c>
      <c r="BO45" s="132" t="e">
        <f>COUNTIF($BO$54:$BO$100,"MA")/COUNTIF($D$54:$D$100,"P")</f>
        <v>#DIV/0!</v>
      </c>
    </row>
    <row r="46" spans="1:76" ht="18" customHeight="1" thickBot="1" x14ac:dyDescent="0.3">
      <c r="B46" s="3"/>
      <c r="C46" s="369" t="s">
        <v>6</v>
      </c>
      <c r="D46" s="370"/>
      <c r="E46" s="139">
        <f>B43</f>
        <v>25</v>
      </c>
      <c r="F46" s="31"/>
      <c r="G46" s="17"/>
      <c r="H46" s="17"/>
      <c r="BF46" s="141"/>
      <c r="BG46" s="141"/>
      <c r="BH46" s="141"/>
      <c r="BI46" s="144" t="s">
        <v>79</v>
      </c>
      <c r="BJ46" s="136">
        <f>COUNTIF($BK$54:$BK$100, "A")</f>
        <v>0</v>
      </c>
      <c r="BK46" s="133" t="e">
        <f>COUNTIF($BK$54:$BK$100,"A")/COUNTIF($D$54:$D$100,"P")</f>
        <v>#DIV/0!</v>
      </c>
      <c r="BL46" s="137">
        <f>COUNTIF($BM$54:$BM$100,"A")</f>
        <v>0</v>
      </c>
      <c r="BM46" s="133" t="e">
        <f>COUNTIF($BM$54:$BM$100,"A")/COUNTIF($D$54:$D$100,"P")</f>
        <v>#DIV/0!</v>
      </c>
      <c r="BN46" s="137">
        <f>COUNTIF($BO$54:$BO$100,"A")</f>
        <v>0</v>
      </c>
      <c r="BO46" s="133" t="e">
        <f>COUNTIF($BO$54:$BO$100,"A")/COUNTIF($D$54:$D$100,"P")</f>
        <v>#DIV/0!</v>
      </c>
    </row>
    <row r="47" spans="1:76" ht="15.75" customHeight="1" x14ac:dyDescent="0.2">
      <c r="B47" s="3"/>
      <c r="C47" s="369" t="s">
        <v>9</v>
      </c>
      <c r="D47" s="370"/>
      <c r="E47" s="139">
        <f>E46*0.6</f>
        <v>15</v>
      </c>
      <c r="F47" s="31"/>
      <c r="G47" s="17"/>
      <c r="H47" s="17"/>
    </row>
    <row r="48" spans="1:76" ht="12.75" customHeight="1" thickBot="1" x14ac:dyDescent="0.25">
      <c r="B48" s="17"/>
      <c r="C48" s="85"/>
      <c r="D48" s="85"/>
      <c r="E48" s="87"/>
      <c r="F48" s="86"/>
      <c r="G48" s="17"/>
      <c r="H48" s="17"/>
    </row>
    <row r="49" spans="1:73" ht="12.75" customHeight="1" thickBot="1" x14ac:dyDescent="0.25">
      <c r="C49" s="17"/>
      <c r="D49" s="40"/>
      <c r="E49" s="88"/>
      <c r="F49" s="89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2"/>
      <c r="BD49" s="2"/>
      <c r="BE49" s="2"/>
      <c r="BF49" s="2"/>
      <c r="BG49" s="17"/>
      <c r="BH49" s="17"/>
      <c r="BI49" s="17"/>
      <c r="BJ49" s="322" t="s">
        <v>34</v>
      </c>
      <c r="BK49" s="323"/>
      <c r="BL49" s="323"/>
      <c r="BM49" s="323"/>
      <c r="BN49" s="323"/>
      <c r="BO49" s="324"/>
      <c r="BP49" s="17"/>
      <c r="BQ49" s="17"/>
      <c r="BR49" s="17"/>
      <c r="BS49" s="17"/>
    </row>
    <row r="50" spans="1:73" ht="42.75" customHeight="1" x14ac:dyDescent="0.2">
      <c r="A50" s="17"/>
      <c r="B50" s="17"/>
      <c r="C50" s="17"/>
      <c r="D50" s="45"/>
      <c r="E50" s="397" t="s">
        <v>30</v>
      </c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9"/>
      <c r="BC50" s="394" t="s">
        <v>21</v>
      </c>
      <c r="BD50" s="394" t="s">
        <v>22</v>
      </c>
      <c r="BE50" s="404" t="s">
        <v>16</v>
      </c>
      <c r="BF50" s="403" t="s">
        <v>14</v>
      </c>
      <c r="BG50" s="158"/>
      <c r="BH50" s="158"/>
      <c r="BI50" s="159"/>
      <c r="BJ50" s="285" t="str">
        <f>O18</f>
        <v>1.- Historia</v>
      </c>
      <c r="BK50" s="286"/>
      <c r="BL50" s="310" t="str">
        <f>O28</f>
        <v>2.- Geografía</v>
      </c>
      <c r="BM50" s="310"/>
      <c r="BN50" s="325" t="str">
        <f>O37</f>
        <v>3.- Formación Ciudadana</v>
      </c>
      <c r="BO50" s="326"/>
      <c r="BP50" s="75"/>
      <c r="BS50" s="61"/>
      <c r="BT50" s="17"/>
      <c r="BU50" s="41"/>
    </row>
    <row r="51" spans="1:73" ht="12.75" hidden="1" customHeight="1" x14ac:dyDescent="0.2">
      <c r="A51" s="17"/>
      <c r="B51" s="17"/>
      <c r="C51" s="17"/>
      <c r="D51" s="46" t="s">
        <v>23</v>
      </c>
      <c r="E51" s="100" t="s">
        <v>26</v>
      </c>
      <c r="F51" s="100"/>
      <c r="G51" s="100" t="s">
        <v>25</v>
      </c>
      <c r="H51" s="100"/>
      <c r="I51" s="100" t="s">
        <v>0</v>
      </c>
      <c r="J51" s="100"/>
      <c r="K51" s="100" t="s">
        <v>24</v>
      </c>
      <c r="L51" s="100"/>
      <c r="M51" s="100" t="s">
        <v>25</v>
      </c>
      <c r="N51" s="100"/>
      <c r="O51" s="100" t="s">
        <v>26</v>
      </c>
      <c r="P51" s="100"/>
      <c r="Q51" s="100" t="s">
        <v>0</v>
      </c>
      <c r="R51" s="100"/>
      <c r="S51" s="100" t="s">
        <v>25</v>
      </c>
      <c r="T51" s="100"/>
      <c r="U51" s="100" t="s">
        <v>24</v>
      </c>
      <c r="V51" s="100"/>
      <c r="W51" s="100" t="s">
        <v>24</v>
      </c>
      <c r="X51" s="100"/>
      <c r="Y51" s="100" t="s">
        <v>0</v>
      </c>
      <c r="Z51" s="100"/>
      <c r="AA51" s="100" t="s">
        <v>25</v>
      </c>
      <c r="AB51" s="100"/>
      <c r="AC51" s="100" t="s">
        <v>26</v>
      </c>
      <c r="AD51" s="100"/>
      <c r="AE51" s="100" t="s">
        <v>0</v>
      </c>
      <c r="AF51" s="100"/>
      <c r="AG51" s="100" t="s">
        <v>24</v>
      </c>
      <c r="AH51" s="100"/>
      <c r="AI51" s="100" t="s">
        <v>25</v>
      </c>
      <c r="AJ51" s="100"/>
      <c r="AK51" s="100" t="s">
        <v>24</v>
      </c>
      <c r="AL51" s="100"/>
      <c r="AM51" s="100" t="s">
        <v>25</v>
      </c>
      <c r="AN51" s="100"/>
      <c r="AO51" s="100" t="s">
        <v>0</v>
      </c>
      <c r="AP51" s="100"/>
      <c r="AQ51" s="100" t="s">
        <v>26</v>
      </c>
      <c r="AR51" s="100"/>
      <c r="AS51" s="100" t="s">
        <v>25</v>
      </c>
      <c r="AT51" s="100"/>
      <c r="AU51" s="100" t="s">
        <v>0</v>
      </c>
      <c r="AV51" s="100"/>
      <c r="AW51" s="100" t="s">
        <v>25</v>
      </c>
      <c r="AX51" s="100"/>
      <c r="AY51" s="100" t="s">
        <v>0</v>
      </c>
      <c r="AZ51" s="100"/>
      <c r="BA51" s="100" t="s">
        <v>24</v>
      </c>
      <c r="BB51" s="100"/>
      <c r="BC51" s="395"/>
      <c r="BD51" s="395"/>
      <c r="BE51" s="405"/>
      <c r="BF51" s="403"/>
      <c r="BG51" s="158"/>
      <c r="BH51" s="158"/>
      <c r="BI51" s="159"/>
      <c r="BJ51" s="287"/>
      <c r="BK51" s="288"/>
      <c r="BL51" s="311"/>
      <c r="BM51" s="311"/>
      <c r="BN51" s="314"/>
      <c r="BO51" s="327"/>
      <c r="BP51" s="75"/>
      <c r="BS51" s="61"/>
      <c r="BT51" s="17"/>
      <c r="BU51" s="41"/>
    </row>
    <row r="52" spans="1:73" ht="12.75" hidden="1" customHeight="1" x14ac:dyDescent="0.2">
      <c r="A52" s="2"/>
      <c r="B52" s="2"/>
      <c r="C52" s="2"/>
      <c r="D52" s="46"/>
      <c r="E52" s="91">
        <v>1</v>
      </c>
      <c r="F52" s="91"/>
      <c r="G52" s="91">
        <v>1</v>
      </c>
      <c r="H52" s="91"/>
      <c r="I52" s="91">
        <v>1</v>
      </c>
      <c r="J52" s="91"/>
      <c r="K52" s="91">
        <v>1</v>
      </c>
      <c r="L52" s="91"/>
      <c r="M52" s="91">
        <v>1</v>
      </c>
      <c r="N52" s="91"/>
      <c r="O52" s="91">
        <v>1</v>
      </c>
      <c r="P52" s="91"/>
      <c r="Q52" s="91">
        <v>1</v>
      </c>
      <c r="R52" s="91"/>
      <c r="S52" s="91">
        <v>1</v>
      </c>
      <c r="T52" s="91"/>
      <c r="U52" s="91">
        <v>1</v>
      </c>
      <c r="V52" s="91"/>
      <c r="W52" s="91">
        <v>1</v>
      </c>
      <c r="X52" s="91"/>
      <c r="Y52" s="91">
        <v>1</v>
      </c>
      <c r="Z52" s="7"/>
      <c r="AA52" s="7">
        <v>1</v>
      </c>
      <c r="AB52" s="7"/>
      <c r="AC52" s="91">
        <v>1</v>
      </c>
      <c r="AD52" s="7"/>
      <c r="AE52" s="91">
        <v>1</v>
      </c>
      <c r="AF52" s="91"/>
      <c r="AG52" s="91">
        <v>1</v>
      </c>
      <c r="AH52" s="91"/>
      <c r="AI52" s="91">
        <v>1</v>
      </c>
      <c r="AJ52" s="7"/>
      <c r="AK52" s="91">
        <v>1</v>
      </c>
      <c r="AL52" s="7"/>
      <c r="AM52" s="7">
        <v>1</v>
      </c>
      <c r="AN52" s="7"/>
      <c r="AO52" s="7">
        <v>1</v>
      </c>
      <c r="AP52" s="7"/>
      <c r="AQ52" s="7">
        <v>1</v>
      </c>
      <c r="AR52" s="7"/>
      <c r="AS52" s="7">
        <v>1</v>
      </c>
      <c r="AT52" s="7"/>
      <c r="AU52" s="7">
        <v>1</v>
      </c>
      <c r="AV52" s="7"/>
      <c r="AW52" s="7">
        <v>1</v>
      </c>
      <c r="AX52" s="7"/>
      <c r="AY52" s="7">
        <v>1</v>
      </c>
      <c r="AZ52" s="7"/>
      <c r="BA52" s="7">
        <v>1</v>
      </c>
      <c r="BB52" s="7"/>
      <c r="BC52" s="395"/>
      <c r="BD52" s="395"/>
      <c r="BE52" s="405"/>
      <c r="BF52" s="403"/>
      <c r="BG52" s="158"/>
      <c r="BH52" s="158"/>
      <c r="BI52" s="159"/>
      <c r="BJ52" s="287"/>
      <c r="BK52" s="288"/>
      <c r="BL52" s="311"/>
      <c r="BM52" s="311"/>
      <c r="BN52" s="316"/>
      <c r="BO52" s="328"/>
      <c r="BP52" s="75"/>
      <c r="BS52" s="61"/>
      <c r="BT52" s="17"/>
      <c r="BU52" s="41"/>
    </row>
    <row r="53" spans="1:73" ht="50.25" customHeight="1" thickBot="1" x14ac:dyDescent="0.25">
      <c r="A53" s="16" t="s">
        <v>7</v>
      </c>
      <c r="B53" s="407" t="s">
        <v>11</v>
      </c>
      <c r="C53" s="407"/>
      <c r="D53" s="90" t="s">
        <v>35</v>
      </c>
      <c r="E53" s="92">
        <v>1</v>
      </c>
      <c r="F53" s="92"/>
      <c r="G53" s="92">
        <v>2</v>
      </c>
      <c r="H53" s="92"/>
      <c r="I53" s="92">
        <v>3</v>
      </c>
      <c r="J53" s="92"/>
      <c r="K53" s="92">
        <v>4</v>
      </c>
      <c r="L53" s="92"/>
      <c r="M53" s="92">
        <v>5</v>
      </c>
      <c r="N53" s="92"/>
      <c r="O53" s="92">
        <v>6</v>
      </c>
      <c r="P53" s="92"/>
      <c r="Q53" s="92">
        <v>7</v>
      </c>
      <c r="R53" s="92"/>
      <c r="S53" s="92">
        <v>8</v>
      </c>
      <c r="T53" s="92"/>
      <c r="U53" s="92">
        <v>9</v>
      </c>
      <c r="V53" s="92"/>
      <c r="W53" s="92">
        <v>10</v>
      </c>
      <c r="X53" s="92"/>
      <c r="Y53" s="98">
        <v>11</v>
      </c>
      <c r="Z53" s="98"/>
      <c r="AA53" s="98">
        <v>12</v>
      </c>
      <c r="AB53" s="98"/>
      <c r="AC53" s="98">
        <v>13</v>
      </c>
      <c r="AD53" s="98"/>
      <c r="AE53" s="98">
        <v>14</v>
      </c>
      <c r="AF53" s="98"/>
      <c r="AG53" s="98">
        <v>15</v>
      </c>
      <c r="AH53" s="98"/>
      <c r="AI53" s="98">
        <v>16</v>
      </c>
      <c r="AJ53" s="98"/>
      <c r="AK53" s="98">
        <v>17</v>
      </c>
      <c r="AL53" s="98"/>
      <c r="AM53" s="98">
        <v>18</v>
      </c>
      <c r="AN53" s="98"/>
      <c r="AO53" s="98">
        <v>19</v>
      </c>
      <c r="AP53" s="98"/>
      <c r="AQ53" s="101">
        <v>20</v>
      </c>
      <c r="AR53" s="101"/>
      <c r="AS53" s="101">
        <v>21</v>
      </c>
      <c r="AT53" s="101"/>
      <c r="AU53" s="101">
        <v>22</v>
      </c>
      <c r="AV53" s="101"/>
      <c r="AW53" s="101">
        <v>23</v>
      </c>
      <c r="AX53" s="101"/>
      <c r="AY53" s="101">
        <v>24</v>
      </c>
      <c r="AZ53" s="101"/>
      <c r="BA53" s="101">
        <v>25</v>
      </c>
      <c r="BB53" s="101"/>
      <c r="BC53" s="396"/>
      <c r="BD53" s="396"/>
      <c r="BE53" s="406"/>
      <c r="BF53" s="403"/>
      <c r="BG53" s="276" t="s">
        <v>73</v>
      </c>
      <c r="BH53" s="276" t="s">
        <v>74</v>
      </c>
      <c r="BI53" s="190" t="s">
        <v>75</v>
      </c>
      <c r="BJ53" s="148" t="s">
        <v>41</v>
      </c>
      <c r="BK53" s="149" t="s">
        <v>14</v>
      </c>
      <c r="BL53" s="150" t="s">
        <v>42</v>
      </c>
      <c r="BM53" s="150" t="s">
        <v>14</v>
      </c>
      <c r="BN53" s="146" t="s">
        <v>41</v>
      </c>
      <c r="BO53" s="146" t="s">
        <v>14</v>
      </c>
      <c r="BP53" s="75"/>
      <c r="BS53" s="61"/>
      <c r="BT53" s="17"/>
      <c r="BU53" s="41"/>
    </row>
    <row r="54" spans="1:73" ht="12.75" customHeight="1" x14ac:dyDescent="0.2">
      <c r="A54" s="5">
        <v>1</v>
      </c>
      <c r="B54" s="332"/>
      <c r="C54" s="333"/>
      <c r="D54" s="18"/>
      <c r="E54" s="76"/>
      <c r="F54" s="77">
        <f>IF(E54=$E$51,$E$52,0)</f>
        <v>0</v>
      </c>
      <c r="G54" s="76"/>
      <c r="H54" s="77">
        <f>IF(G54=$G$51,$G$52,0)</f>
        <v>0</v>
      </c>
      <c r="I54" s="76"/>
      <c r="J54" s="77">
        <f>IF(I54=$I$51,$I$52,0)</f>
        <v>0</v>
      </c>
      <c r="K54" s="76"/>
      <c r="L54" s="77">
        <f>IF(K54=$K$51,$K$52,0)</f>
        <v>0</v>
      </c>
      <c r="M54" s="76"/>
      <c r="N54" s="77">
        <f>IF(M54=$M$51,$M$52,0)</f>
        <v>0</v>
      </c>
      <c r="O54" s="76"/>
      <c r="P54" s="77">
        <f>IF(O54=$O$51,$O$52,0)</f>
        <v>0</v>
      </c>
      <c r="Q54" s="76"/>
      <c r="R54" s="77">
        <f>IF(Q54=$Q$51,$Q$52,0)</f>
        <v>0</v>
      </c>
      <c r="S54" s="76"/>
      <c r="T54" s="77">
        <f>IF(S54=$S$51,$S$52,0)</f>
        <v>0</v>
      </c>
      <c r="U54" s="76"/>
      <c r="V54" s="77">
        <f>IF(U54=$U$51,$U$52,0)</f>
        <v>0</v>
      </c>
      <c r="W54" s="76"/>
      <c r="X54" s="77">
        <f>IF(W54=$W$51,$W$52,0)</f>
        <v>0</v>
      </c>
      <c r="Y54" s="76"/>
      <c r="Z54" s="77">
        <f>IF(Y54=$Y$51,$Y$52,0)</f>
        <v>0</v>
      </c>
      <c r="AA54" s="76"/>
      <c r="AB54" s="77">
        <f>IF(AA54=$AA$51,$AA$52,0)</f>
        <v>0</v>
      </c>
      <c r="AC54" s="93"/>
      <c r="AD54" s="77">
        <f>IF(AC54=$AC$51,$AC$52,0)</f>
        <v>0</v>
      </c>
      <c r="AE54" s="76"/>
      <c r="AF54" s="77">
        <f>IF(AE54=$AE$51,$AE$52,0)</f>
        <v>0</v>
      </c>
      <c r="AG54" s="76"/>
      <c r="AH54" s="77">
        <f>IF(AG54=$AG$51,$AG$52,0)</f>
        <v>0</v>
      </c>
      <c r="AI54" s="76"/>
      <c r="AJ54" s="77">
        <f>IF(AI54=$AI$51,$AI$52,0)</f>
        <v>0</v>
      </c>
      <c r="AK54" s="76"/>
      <c r="AL54" s="77">
        <f>IF(AK54=$AK$51,$AK$52,0)</f>
        <v>0</v>
      </c>
      <c r="AM54" s="76"/>
      <c r="AN54" s="77">
        <f>IF(AM54=$AM$51,$AM$52,0)</f>
        <v>0</v>
      </c>
      <c r="AO54" s="76"/>
      <c r="AP54" s="77">
        <f>IF(AO54=$AO$51,$AO$52,0)</f>
        <v>0</v>
      </c>
      <c r="AQ54" s="76"/>
      <c r="AR54" s="77">
        <f>IF(AQ54=$AQ$51,$AQ$52,0)</f>
        <v>0</v>
      </c>
      <c r="AS54" s="76"/>
      <c r="AT54" s="77">
        <f>IF(AS54=$AS$51,$AS$52,0)</f>
        <v>0</v>
      </c>
      <c r="AU54" s="76"/>
      <c r="AV54" s="77">
        <f>IF(AU54=$AU$51,$AU$52,0)</f>
        <v>0</v>
      </c>
      <c r="AW54" s="76"/>
      <c r="AX54" s="77">
        <f>IF(AW54=$AW$51,$AW$52,0)</f>
        <v>0</v>
      </c>
      <c r="AY54" s="76"/>
      <c r="AZ54" s="77">
        <f>IF(AY54=$AY$51,$AY$52,0)</f>
        <v>0</v>
      </c>
      <c r="BA54" s="76"/>
      <c r="BB54" s="77">
        <f>IF(BA54=$BA$51,$BA$52,0)</f>
        <v>0</v>
      </c>
      <c r="BC54" s="5">
        <f t="shared" ref="BC54:BC100" si="1">IF((D54="P"),SUM(E54:BB54),0)</f>
        <v>0</v>
      </c>
      <c r="BD54" s="11">
        <f t="shared" ref="BD54:BD100" si="2">(BC54*100)/E$46</f>
        <v>0</v>
      </c>
      <c r="BE54" s="12">
        <f>IF(BC54&gt;=E$47,0.3*BC54-0.5,0.1333333*BC54+2)</f>
        <v>2</v>
      </c>
      <c r="BF54" s="5">
        <f>IF($D$54:$D$100="P",IF(AND((BD54&lt;50),(BD54&gt;=0)),"INICIAL",IF(AND((BD54&lt;80),(BD54&gt;49)),"INTERMEDIO",IF(AND((BD54&lt;=100),(BD54&gt;79)),"AVANZADO"))),0)</f>
        <v>0</v>
      </c>
      <c r="BG54" s="276" t="str">
        <f>IF((D54="P"),IFERROR(ROUND(BE54-$BE$103,1),""),"")</f>
        <v/>
      </c>
      <c r="BH54" s="276" t="str">
        <f>IF((D54="P"),IFERROR(ROUND(POWER(BG54,2),3),""),"")</f>
        <v/>
      </c>
      <c r="BI54" s="190">
        <f>SUM(BH54:BH100)</f>
        <v>0</v>
      </c>
      <c r="BJ54" s="128">
        <f>(SUM(E54:X54)/10)</f>
        <v>0</v>
      </c>
      <c r="BK54" s="129">
        <f>IF($D$54:$D$100="P",IF(BJ54&lt;=0.25,"B",IF(BJ54&lt;=0.5,"MB",IF(BJ54&lt;=0.75,"MA",IF(BJ54&lt;=1,"A")))),0)</f>
        <v>0</v>
      </c>
      <c r="BL54" s="130">
        <f>SUM(Y54:AP54)/9</f>
        <v>0</v>
      </c>
      <c r="BM54" s="129">
        <f>IF($D$54:$D$100="P",IF(BL54&lt;=0.25,"B",IF(BL54&lt;=0.5,"MB",IF(BL54&lt;=0.75,"MA",IF(BL54&lt;=1,"A")))),0)</f>
        <v>0</v>
      </c>
      <c r="BN54" s="130">
        <f>SUM(AQ54:BB54)/6</f>
        <v>0</v>
      </c>
      <c r="BO54" s="131">
        <f>IF($D$54:$D$100="P",IF(BN54&lt;=0.25,"B",IF(BN54&lt;=0.5,"MB",IF(BN54&lt;=0.75,"MA",IF(BN54&lt;=1,"A")))),0)</f>
        <v>0</v>
      </c>
      <c r="BP54" s="62"/>
      <c r="BS54" s="61"/>
      <c r="BT54" s="17"/>
      <c r="BU54" s="41"/>
    </row>
    <row r="55" spans="1:73" ht="12.75" customHeight="1" x14ac:dyDescent="0.2">
      <c r="A55" s="5">
        <v>2</v>
      </c>
      <c r="B55" s="332"/>
      <c r="C55" s="333"/>
      <c r="D55" s="18"/>
      <c r="E55" s="76"/>
      <c r="F55" s="77">
        <f t="shared" ref="F55:F100" si="3">IF(E55=$E$51,$E$52,0)</f>
        <v>0</v>
      </c>
      <c r="G55" s="76"/>
      <c r="H55" s="77">
        <f t="shared" ref="H55:H100" si="4">IF(G55=$G$51,$G$52,0)</f>
        <v>0</v>
      </c>
      <c r="I55" s="76"/>
      <c r="J55" s="77">
        <f t="shared" ref="J55:J100" si="5">IF(I55=$I$51,$I$52,0)</f>
        <v>0</v>
      </c>
      <c r="K55" s="76"/>
      <c r="L55" s="77">
        <f t="shared" ref="L55:L100" si="6">IF(K55=$K$51,$K$52,0)</f>
        <v>0</v>
      </c>
      <c r="M55" s="76"/>
      <c r="N55" s="77">
        <f t="shared" ref="N55:N100" si="7">IF(M55=$M$51,$M$52,0)</f>
        <v>0</v>
      </c>
      <c r="O55" s="76"/>
      <c r="P55" s="77">
        <f t="shared" ref="P55:P100" si="8">IF(O55=$O$51,$O$52,0)</f>
        <v>0</v>
      </c>
      <c r="Q55" s="76"/>
      <c r="R55" s="77">
        <f t="shared" ref="R55:R100" si="9">IF(Q55=$Q$51,$Q$52,0)</f>
        <v>0</v>
      </c>
      <c r="S55" s="76"/>
      <c r="T55" s="77">
        <f t="shared" ref="T55:T100" si="10">IF(S55=$S$51,$S$52,0)</f>
        <v>0</v>
      </c>
      <c r="U55" s="76"/>
      <c r="V55" s="77">
        <f t="shared" ref="V55:V100" si="11">IF(U55=$U$51,$U$52,0)</f>
        <v>0</v>
      </c>
      <c r="W55" s="76"/>
      <c r="X55" s="77">
        <f t="shared" ref="X55:X100" si="12">IF(W55=$W$51,$W$52,0)</f>
        <v>0</v>
      </c>
      <c r="Y55" s="76"/>
      <c r="Z55" s="77">
        <f t="shared" ref="Z55:Z100" si="13">IF(Y55=$Y$51,$Y$52,0)</f>
        <v>0</v>
      </c>
      <c r="AA55" s="76"/>
      <c r="AB55" s="77">
        <f t="shared" ref="AB55:AB100" si="14">IF(AA55=$AA$51,$AA$52,0)</f>
        <v>0</v>
      </c>
      <c r="AC55" s="93"/>
      <c r="AD55" s="77">
        <f t="shared" ref="AD55:AD100" si="15">IF(AC55=$AC$51,$AC$52,0)</f>
        <v>0</v>
      </c>
      <c r="AE55" s="76"/>
      <c r="AF55" s="77">
        <f t="shared" ref="AF55:AF100" si="16">IF(AE55=$AE$51,$AE$52,0)</f>
        <v>0</v>
      </c>
      <c r="AG55" s="76"/>
      <c r="AH55" s="77">
        <f t="shared" ref="AH55:AH100" si="17">IF(AG55=$AG$51,$AG$52,0)</f>
        <v>0</v>
      </c>
      <c r="AI55" s="76"/>
      <c r="AJ55" s="77">
        <f t="shared" ref="AJ55:AJ100" si="18">IF(AI55=$AI$51,$AI$52,0)</f>
        <v>0</v>
      </c>
      <c r="AK55" s="76"/>
      <c r="AL55" s="77">
        <f t="shared" ref="AL55:AL100" si="19">IF(AK55=$AK$51,$AK$52,0)</f>
        <v>0</v>
      </c>
      <c r="AM55" s="76"/>
      <c r="AN55" s="77">
        <f t="shared" ref="AN55:AN100" si="20">IF(AM55=$AM$51,$AM$52,0)</f>
        <v>0</v>
      </c>
      <c r="AO55" s="76"/>
      <c r="AP55" s="77">
        <f t="shared" ref="AP55:AP100" si="21">IF(AO55=$AO$51,$AO$52,0)</f>
        <v>0</v>
      </c>
      <c r="AQ55" s="76"/>
      <c r="AR55" s="77">
        <f t="shared" ref="AR55:AR100" si="22">IF(AQ55=$AQ$51,$AQ$52,0)</f>
        <v>0</v>
      </c>
      <c r="AS55" s="76"/>
      <c r="AT55" s="77">
        <f t="shared" ref="AT55:AT100" si="23">IF(AS55=$AS$51,$AS$52,0)</f>
        <v>0</v>
      </c>
      <c r="AU55" s="76"/>
      <c r="AV55" s="77">
        <f t="shared" ref="AV55:AV100" si="24">IF(AU55=$AU$51,$AU$52,0)</f>
        <v>0</v>
      </c>
      <c r="AW55" s="76"/>
      <c r="AX55" s="77">
        <f t="shared" ref="AX55:AX100" si="25">IF(AW55=$AW$51,$AW$52,0)</f>
        <v>0</v>
      </c>
      <c r="AY55" s="76"/>
      <c r="AZ55" s="77">
        <f t="shared" ref="AZ55:AZ100" si="26">IF(AY55=$AY$51,$AY$52,0)</f>
        <v>0</v>
      </c>
      <c r="BA55" s="76"/>
      <c r="BB55" s="77">
        <f t="shared" ref="BB55:BB100" si="27">IF(BA55=$BA$51,$BA$52,0)</f>
        <v>0</v>
      </c>
      <c r="BC55" s="5">
        <f t="shared" si="1"/>
        <v>0</v>
      </c>
      <c r="BD55" s="11">
        <f t="shared" si="2"/>
        <v>0</v>
      </c>
      <c r="BE55" s="12">
        <f t="shared" ref="BE55:BE100" si="28">IF(BC55&gt;=E$47,0.3*BC55-0.5,0.1333333*BC55+2)</f>
        <v>2</v>
      </c>
      <c r="BF55" s="5">
        <f t="shared" ref="BF55:BF100" si="29">IF($D$54:$D$100="P",IF(AND((BD55&lt;50),(BD55&gt;=0)),"INICIAL",IF(AND((BD55&lt;80),(BD55&gt;49)),"INTERMEDIO",IF(AND((BD55&lt;=100),(BD55&gt;79)),"AVANZADO"))),0)</f>
        <v>0</v>
      </c>
      <c r="BG55" s="276" t="str">
        <f t="shared" ref="BG55:BG99" si="30">IF((D55="P"),IFERROR(ROUND(BE55-$BE$103,1),""),"")</f>
        <v/>
      </c>
      <c r="BH55" s="276" t="str">
        <f t="shared" ref="BH55:BH100" si="31">IF((D55="P"),IFERROR(ROUND(POWER(BG55,2),3),""),"")</f>
        <v/>
      </c>
      <c r="BI55" s="190">
        <f>COUNTIF(D54:D100,"=P")</f>
        <v>0</v>
      </c>
      <c r="BJ55" s="103">
        <f t="shared" ref="BJ55:BJ100" si="32">(SUM(E55:X55)/10)</f>
        <v>0</v>
      </c>
      <c r="BK55" s="68">
        <f t="shared" ref="BK55:BK100" si="33">IF($D$54:$D$100="P",IF(BJ55&lt;=0.25,"B",IF(BJ55&lt;=0.5,"MB",IF(BJ55&lt;=0.75,"MA",IF(BJ55&lt;=1,"A")))),0)</f>
        <v>0</v>
      </c>
      <c r="BL55" s="94">
        <f t="shared" ref="BL55:BL100" si="34">SUM(Y55:AP55)/9</f>
        <v>0</v>
      </c>
      <c r="BM55" s="68">
        <f t="shared" ref="BM55:BM100" si="35">IF($D$54:$D$100="P",IF(BL55&lt;=0.25,"B",IF(BL55&lt;=0.5,"MB",IF(BL55&lt;=0.75,"MA",IF(BL55&lt;=1,"A")))),0)</f>
        <v>0</v>
      </c>
      <c r="BN55" s="94">
        <f t="shared" ref="BN55:BN100" si="36">SUM(AQ55:BB55)/6</f>
        <v>0</v>
      </c>
      <c r="BO55" s="104">
        <f t="shared" ref="BO55:BO100" si="37">IF($D$54:$D$100="P",IF(BN55&lt;=0.25,"B",IF(BN55&lt;=0.5,"MB",IF(BN55&lt;=0.75,"MA",IF(BN55&lt;=1,"A")))),0)</f>
        <v>0</v>
      </c>
      <c r="BP55" s="62"/>
      <c r="BS55" s="61"/>
      <c r="BT55" s="17"/>
      <c r="BU55" s="41"/>
    </row>
    <row r="56" spans="1:73" ht="12.75" customHeight="1" x14ac:dyDescent="0.2">
      <c r="A56" s="5">
        <v>3</v>
      </c>
      <c r="B56" s="332"/>
      <c r="C56" s="333"/>
      <c r="D56" s="18"/>
      <c r="E56" s="76"/>
      <c r="F56" s="77">
        <f t="shared" si="3"/>
        <v>0</v>
      </c>
      <c r="G56" s="76"/>
      <c r="H56" s="77">
        <f t="shared" si="4"/>
        <v>0</v>
      </c>
      <c r="I56" s="76"/>
      <c r="J56" s="77">
        <f t="shared" si="5"/>
        <v>0</v>
      </c>
      <c r="K56" s="76"/>
      <c r="L56" s="77">
        <f t="shared" si="6"/>
        <v>0</v>
      </c>
      <c r="M56" s="76"/>
      <c r="N56" s="77">
        <f t="shared" si="7"/>
        <v>0</v>
      </c>
      <c r="O56" s="76"/>
      <c r="P56" s="77">
        <f t="shared" si="8"/>
        <v>0</v>
      </c>
      <c r="Q56" s="76"/>
      <c r="R56" s="77">
        <f t="shared" si="9"/>
        <v>0</v>
      </c>
      <c r="S56" s="76"/>
      <c r="T56" s="77">
        <f t="shared" si="10"/>
        <v>0</v>
      </c>
      <c r="U56" s="76"/>
      <c r="V56" s="77">
        <f t="shared" si="11"/>
        <v>0</v>
      </c>
      <c r="W56" s="76"/>
      <c r="X56" s="77">
        <f t="shared" si="12"/>
        <v>0</v>
      </c>
      <c r="Y56" s="76"/>
      <c r="Z56" s="77">
        <f t="shared" si="13"/>
        <v>0</v>
      </c>
      <c r="AA56" s="76"/>
      <c r="AB56" s="77">
        <f t="shared" si="14"/>
        <v>0</v>
      </c>
      <c r="AC56" s="93"/>
      <c r="AD56" s="77">
        <f t="shared" si="15"/>
        <v>0</v>
      </c>
      <c r="AE56" s="76"/>
      <c r="AF56" s="77">
        <f t="shared" si="16"/>
        <v>0</v>
      </c>
      <c r="AG56" s="76"/>
      <c r="AH56" s="77">
        <f t="shared" si="17"/>
        <v>0</v>
      </c>
      <c r="AI56" s="76"/>
      <c r="AJ56" s="77">
        <f t="shared" si="18"/>
        <v>0</v>
      </c>
      <c r="AK56" s="76"/>
      <c r="AL56" s="77">
        <f t="shared" si="19"/>
        <v>0</v>
      </c>
      <c r="AM56" s="76"/>
      <c r="AN56" s="77">
        <f t="shared" si="20"/>
        <v>0</v>
      </c>
      <c r="AO56" s="76"/>
      <c r="AP56" s="77">
        <f t="shared" si="21"/>
        <v>0</v>
      </c>
      <c r="AQ56" s="76"/>
      <c r="AR56" s="77">
        <f t="shared" si="22"/>
        <v>0</v>
      </c>
      <c r="AS56" s="76"/>
      <c r="AT56" s="77">
        <f t="shared" si="23"/>
        <v>0</v>
      </c>
      <c r="AU56" s="76"/>
      <c r="AV56" s="77">
        <f t="shared" si="24"/>
        <v>0</v>
      </c>
      <c r="AW56" s="76"/>
      <c r="AX56" s="77">
        <f t="shared" si="25"/>
        <v>0</v>
      </c>
      <c r="AY56" s="76"/>
      <c r="AZ56" s="77">
        <f t="shared" si="26"/>
        <v>0</v>
      </c>
      <c r="BA56" s="76"/>
      <c r="BB56" s="77">
        <f t="shared" si="27"/>
        <v>0</v>
      </c>
      <c r="BC56" s="5">
        <f t="shared" si="1"/>
        <v>0</v>
      </c>
      <c r="BD56" s="11">
        <f t="shared" si="2"/>
        <v>0</v>
      </c>
      <c r="BE56" s="12">
        <f t="shared" si="28"/>
        <v>2</v>
      </c>
      <c r="BF56" s="5">
        <f t="shared" si="29"/>
        <v>0</v>
      </c>
      <c r="BG56" s="276" t="str">
        <f t="shared" si="30"/>
        <v/>
      </c>
      <c r="BH56" s="276" t="str">
        <f t="shared" si="31"/>
        <v/>
      </c>
      <c r="BI56" s="190"/>
      <c r="BJ56" s="103">
        <f t="shared" si="32"/>
        <v>0</v>
      </c>
      <c r="BK56" s="68">
        <f t="shared" si="33"/>
        <v>0</v>
      </c>
      <c r="BL56" s="94">
        <f t="shared" si="34"/>
        <v>0</v>
      </c>
      <c r="BM56" s="68">
        <f t="shared" si="35"/>
        <v>0</v>
      </c>
      <c r="BN56" s="94">
        <f t="shared" si="36"/>
        <v>0</v>
      </c>
      <c r="BO56" s="104">
        <f t="shared" si="37"/>
        <v>0</v>
      </c>
      <c r="BP56" s="62"/>
      <c r="BQ56" s="62"/>
      <c r="BR56" s="62"/>
      <c r="BS56" s="62"/>
      <c r="BT56" s="17"/>
    </row>
    <row r="57" spans="1:73" ht="12.75" customHeight="1" x14ac:dyDescent="0.2">
      <c r="A57" s="5">
        <f t="shared" ref="A57:A99" si="38">A56+1</f>
        <v>4</v>
      </c>
      <c r="B57" s="332"/>
      <c r="C57" s="333"/>
      <c r="D57" s="18"/>
      <c r="E57" s="76"/>
      <c r="F57" s="77">
        <f t="shared" si="3"/>
        <v>0</v>
      </c>
      <c r="G57" s="76"/>
      <c r="H57" s="77">
        <f t="shared" si="4"/>
        <v>0</v>
      </c>
      <c r="I57" s="76"/>
      <c r="J57" s="77">
        <f t="shared" si="5"/>
        <v>0</v>
      </c>
      <c r="K57" s="76"/>
      <c r="L57" s="77">
        <f t="shared" si="6"/>
        <v>0</v>
      </c>
      <c r="M57" s="76"/>
      <c r="N57" s="77">
        <f t="shared" si="7"/>
        <v>0</v>
      </c>
      <c r="O57" s="76"/>
      <c r="P57" s="77">
        <f t="shared" si="8"/>
        <v>0</v>
      </c>
      <c r="Q57" s="76"/>
      <c r="R57" s="77">
        <f t="shared" si="9"/>
        <v>0</v>
      </c>
      <c r="S57" s="76"/>
      <c r="T57" s="77">
        <f t="shared" si="10"/>
        <v>0</v>
      </c>
      <c r="U57" s="76"/>
      <c r="V57" s="77">
        <f t="shared" si="11"/>
        <v>0</v>
      </c>
      <c r="W57" s="76"/>
      <c r="X57" s="77">
        <f t="shared" si="12"/>
        <v>0</v>
      </c>
      <c r="Y57" s="76"/>
      <c r="Z57" s="77">
        <f t="shared" si="13"/>
        <v>0</v>
      </c>
      <c r="AA57" s="76"/>
      <c r="AB57" s="77">
        <f t="shared" si="14"/>
        <v>0</v>
      </c>
      <c r="AC57" s="93"/>
      <c r="AD57" s="77">
        <f t="shared" si="15"/>
        <v>0</v>
      </c>
      <c r="AE57" s="76"/>
      <c r="AF57" s="77">
        <f t="shared" si="16"/>
        <v>0</v>
      </c>
      <c r="AG57" s="76"/>
      <c r="AH57" s="77">
        <f t="shared" si="17"/>
        <v>0</v>
      </c>
      <c r="AI57" s="76"/>
      <c r="AJ57" s="77">
        <f t="shared" si="18"/>
        <v>0</v>
      </c>
      <c r="AK57" s="76"/>
      <c r="AL57" s="77">
        <f t="shared" si="19"/>
        <v>0</v>
      </c>
      <c r="AM57" s="76"/>
      <c r="AN57" s="77">
        <f t="shared" si="20"/>
        <v>0</v>
      </c>
      <c r="AO57" s="76"/>
      <c r="AP57" s="77">
        <f t="shared" si="21"/>
        <v>0</v>
      </c>
      <c r="AQ57" s="76"/>
      <c r="AR57" s="77">
        <f t="shared" si="22"/>
        <v>0</v>
      </c>
      <c r="AS57" s="76"/>
      <c r="AT57" s="77">
        <f t="shared" si="23"/>
        <v>0</v>
      </c>
      <c r="AU57" s="76"/>
      <c r="AV57" s="77">
        <f t="shared" si="24"/>
        <v>0</v>
      </c>
      <c r="AW57" s="76"/>
      <c r="AX57" s="77">
        <f t="shared" si="25"/>
        <v>0</v>
      </c>
      <c r="AY57" s="76"/>
      <c r="AZ57" s="77">
        <f t="shared" si="26"/>
        <v>0</v>
      </c>
      <c r="BA57" s="76"/>
      <c r="BB57" s="77">
        <f t="shared" si="27"/>
        <v>0</v>
      </c>
      <c r="BC57" s="5">
        <f t="shared" si="1"/>
        <v>0</v>
      </c>
      <c r="BD57" s="11">
        <f t="shared" si="2"/>
        <v>0</v>
      </c>
      <c r="BE57" s="12">
        <f t="shared" si="28"/>
        <v>2</v>
      </c>
      <c r="BF57" s="5">
        <f t="shared" si="29"/>
        <v>0</v>
      </c>
      <c r="BG57" s="276" t="str">
        <f t="shared" si="30"/>
        <v/>
      </c>
      <c r="BH57" s="276" t="str">
        <f t="shared" si="31"/>
        <v/>
      </c>
      <c r="BI57" s="190"/>
      <c r="BJ57" s="103">
        <f t="shared" si="32"/>
        <v>0</v>
      </c>
      <c r="BK57" s="68">
        <f t="shared" si="33"/>
        <v>0</v>
      </c>
      <c r="BL57" s="94">
        <f t="shared" si="34"/>
        <v>0</v>
      </c>
      <c r="BM57" s="68">
        <f t="shared" si="35"/>
        <v>0</v>
      </c>
      <c r="BN57" s="94">
        <f t="shared" si="36"/>
        <v>0</v>
      </c>
      <c r="BO57" s="104">
        <f t="shared" si="37"/>
        <v>0</v>
      </c>
      <c r="BP57" s="62"/>
      <c r="BQ57" s="62"/>
      <c r="BR57" s="62"/>
      <c r="BS57" s="62"/>
      <c r="BT57" s="17"/>
    </row>
    <row r="58" spans="1:73" ht="12.75" customHeight="1" x14ac:dyDescent="0.2">
      <c r="A58" s="5">
        <f t="shared" si="38"/>
        <v>5</v>
      </c>
      <c r="B58" s="332"/>
      <c r="C58" s="333"/>
      <c r="D58" s="18"/>
      <c r="E58" s="76"/>
      <c r="F58" s="77">
        <f t="shared" si="3"/>
        <v>0</v>
      </c>
      <c r="G58" s="76"/>
      <c r="H58" s="77">
        <f t="shared" si="4"/>
        <v>0</v>
      </c>
      <c r="I58" s="76"/>
      <c r="J58" s="77">
        <f t="shared" si="5"/>
        <v>0</v>
      </c>
      <c r="K58" s="76"/>
      <c r="L58" s="77">
        <f t="shared" si="6"/>
        <v>0</v>
      </c>
      <c r="M58" s="76"/>
      <c r="N58" s="77">
        <f t="shared" si="7"/>
        <v>0</v>
      </c>
      <c r="O58" s="76"/>
      <c r="P58" s="77">
        <f t="shared" si="8"/>
        <v>0</v>
      </c>
      <c r="Q58" s="76"/>
      <c r="R58" s="77">
        <f t="shared" si="9"/>
        <v>0</v>
      </c>
      <c r="S58" s="76"/>
      <c r="T58" s="77">
        <f t="shared" si="10"/>
        <v>0</v>
      </c>
      <c r="U58" s="76"/>
      <c r="V58" s="77">
        <f t="shared" si="11"/>
        <v>0</v>
      </c>
      <c r="W58" s="76"/>
      <c r="X58" s="77">
        <f t="shared" si="12"/>
        <v>0</v>
      </c>
      <c r="Y58" s="76"/>
      <c r="Z58" s="77">
        <f t="shared" si="13"/>
        <v>0</v>
      </c>
      <c r="AA58" s="76"/>
      <c r="AB58" s="77">
        <f t="shared" si="14"/>
        <v>0</v>
      </c>
      <c r="AC58" s="93"/>
      <c r="AD58" s="77">
        <f t="shared" si="15"/>
        <v>0</v>
      </c>
      <c r="AE58" s="76"/>
      <c r="AF58" s="77">
        <f t="shared" si="16"/>
        <v>0</v>
      </c>
      <c r="AG58" s="76"/>
      <c r="AH58" s="77">
        <f t="shared" si="17"/>
        <v>0</v>
      </c>
      <c r="AI58" s="76"/>
      <c r="AJ58" s="77">
        <f t="shared" si="18"/>
        <v>0</v>
      </c>
      <c r="AK58" s="76"/>
      <c r="AL58" s="77">
        <f t="shared" si="19"/>
        <v>0</v>
      </c>
      <c r="AM58" s="76"/>
      <c r="AN58" s="77">
        <f t="shared" si="20"/>
        <v>0</v>
      </c>
      <c r="AO58" s="76"/>
      <c r="AP58" s="77">
        <f t="shared" si="21"/>
        <v>0</v>
      </c>
      <c r="AQ58" s="76"/>
      <c r="AR58" s="77">
        <f t="shared" si="22"/>
        <v>0</v>
      </c>
      <c r="AS58" s="76"/>
      <c r="AT58" s="77">
        <f t="shared" si="23"/>
        <v>0</v>
      </c>
      <c r="AU58" s="76"/>
      <c r="AV58" s="77">
        <f t="shared" si="24"/>
        <v>0</v>
      </c>
      <c r="AW58" s="76"/>
      <c r="AX58" s="77">
        <f t="shared" si="25"/>
        <v>0</v>
      </c>
      <c r="AY58" s="76"/>
      <c r="AZ58" s="77">
        <f t="shared" si="26"/>
        <v>0</v>
      </c>
      <c r="BA58" s="76"/>
      <c r="BB58" s="77">
        <f t="shared" si="27"/>
        <v>0</v>
      </c>
      <c r="BC58" s="5">
        <f t="shared" si="1"/>
        <v>0</v>
      </c>
      <c r="BD58" s="11">
        <f t="shared" si="2"/>
        <v>0</v>
      </c>
      <c r="BE58" s="12">
        <f t="shared" si="28"/>
        <v>2</v>
      </c>
      <c r="BF58" s="5">
        <f t="shared" si="29"/>
        <v>0</v>
      </c>
      <c r="BG58" s="276" t="str">
        <f t="shared" si="30"/>
        <v/>
      </c>
      <c r="BH58" s="276" t="str">
        <f t="shared" si="31"/>
        <v/>
      </c>
      <c r="BI58" s="190"/>
      <c r="BJ58" s="103">
        <f t="shared" si="32"/>
        <v>0</v>
      </c>
      <c r="BK58" s="68">
        <f t="shared" si="33"/>
        <v>0</v>
      </c>
      <c r="BL58" s="94">
        <f t="shared" si="34"/>
        <v>0</v>
      </c>
      <c r="BM58" s="68">
        <f t="shared" si="35"/>
        <v>0</v>
      </c>
      <c r="BN58" s="94">
        <f t="shared" si="36"/>
        <v>0</v>
      </c>
      <c r="BO58" s="104">
        <f t="shared" si="37"/>
        <v>0</v>
      </c>
      <c r="BP58" s="62"/>
      <c r="BQ58" s="62"/>
      <c r="BR58" s="62"/>
      <c r="BS58" s="62"/>
      <c r="BT58" s="17"/>
    </row>
    <row r="59" spans="1:73" ht="12.75" customHeight="1" x14ac:dyDescent="0.2">
      <c r="A59" s="5">
        <f t="shared" si="38"/>
        <v>6</v>
      </c>
      <c r="B59" s="332"/>
      <c r="C59" s="333"/>
      <c r="D59" s="18"/>
      <c r="E59" s="76"/>
      <c r="F59" s="77">
        <f t="shared" si="3"/>
        <v>0</v>
      </c>
      <c r="G59" s="76"/>
      <c r="H59" s="77">
        <f t="shared" si="4"/>
        <v>0</v>
      </c>
      <c r="I59" s="76"/>
      <c r="J59" s="77">
        <f t="shared" si="5"/>
        <v>0</v>
      </c>
      <c r="K59" s="76"/>
      <c r="L59" s="77">
        <f t="shared" si="6"/>
        <v>0</v>
      </c>
      <c r="M59" s="76"/>
      <c r="N59" s="77">
        <f t="shared" si="7"/>
        <v>0</v>
      </c>
      <c r="O59" s="76"/>
      <c r="P59" s="77">
        <f t="shared" si="8"/>
        <v>0</v>
      </c>
      <c r="Q59" s="76"/>
      <c r="R59" s="77">
        <f t="shared" si="9"/>
        <v>0</v>
      </c>
      <c r="S59" s="76"/>
      <c r="T59" s="77">
        <f t="shared" si="10"/>
        <v>0</v>
      </c>
      <c r="U59" s="76"/>
      <c r="V59" s="77">
        <f t="shared" si="11"/>
        <v>0</v>
      </c>
      <c r="W59" s="76"/>
      <c r="X59" s="77">
        <f t="shared" si="12"/>
        <v>0</v>
      </c>
      <c r="Y59" s="76"/>
      <c r="Z59" s="77">
        <f t="shared" si="13"/>
        <v>0</v>
      </c>
      <c r="AA59" s="76"/>
      <c r="AB59" s="77">
        <f t="shared" si="14"/>
        <v>0</v>
      </c>
      <c r="AC59" s="93"/>
      <c r="AD59" s="77">
        <f t="shared" si="15"/>
        <v>0</v>
      </c>
      <c r="AE59" s="76"/>
      <c r="AF59" s="77">
        <f t="shared" si="16"/>
        <v>0</v>
      </c>
      <c r="AG59" s="76"/>
      <c r="AH59" s="77">
        <f t="shared" si="17"/>
        <v>0</v>
      </c>
      <c r="AI59" s="76"/>
      <c r="AJ59" s="77">
        <f t="shared" si="18"/>
        <v>0</v>
      </c>
      <c r="AK59" s="76"/>
      <c r="AL59" s="77">
        <f t="shared" si="19"/>
        <v>0</v>
      </c>
      <c r="AM59" s="76"/>
      <c r="AN59" s="77">
        <f t="shared" si="20"/>
        <v>0</v>
      </c>
      <c r="AO59" s="76"/>
      <c r="AP59" s="77">
        <f t="shared" si="21"/>
        <v>0</v>
      </c>
      <c r="AQ59" s="76"/>
      <c r="AR59" s="77">
        <f t="shared" si="22"/>
        <v>0</v>
      </c>
      <c r="AS59" s="76"/>
      <c r="AT59" s="77">
        <f t="shared" si="23"/>
        <v>0</v>
      </c>
      <c r="AU59" s="76"/>
      <c r="AV59" s="77">
        <f t="shared" si="24"/>
        <v>0</v>
      </c>
      <c r="AW59" s="76"/>
      <c r="AX59" s="77">
        <f t="shared" si="25"/>
        <v>0</v>
      </c>
      <c r="AY59" s="76"/>
      <c r="AZ59" s="77">
        <f t="shared" si="26"/>
        <v>0</v>
      </c>
      <c r="BA59" s="76"/>
      <c r="BB59" s="77">
        <f t="shared" si="27"/>
        <v>0</v>
      </c>
      <c r="BC59" s="5">
        <f t="shared" si="1"/>
        <v>0</v>
      </c>
      <c r="BD59" s="11">
        <f t="shared" si="2"/>
        <v>0</v>
      </c>
      <c r="BE59" s="12">
        <f t="shared" si="28"/>
        <v>2</v>
      </c>
      <c r="BF59" s="5">
        <f t="shared" si="29"/>
        <v>0</v>
      </c>
      <c r="BG59" s="276" t="str">
        <f t="shared" si="30"/>
        <v/>
      </c>
      <c r="BH59" s="276" t="str">
        <f t="shared" si="31"/>
        <v/>
      </c>
      <c r="BI59" s="190"/>
      <c r="BJ59" s="103">
        <f t="shared" si="32"/>
        <v>0</v>
      </c>
      <c r="BK59" s="68">
        <f>IF($D$54:$D$100="P",IF(BJ59&lt;=0.25,"B",IF(BJ59&lt;=0.5,"MB",IF(BJ59&lt;=0.75,"MA",IF(BJ59&lt;=1,"A")))),0)</f>
        <v>0</v>
      </c>
      <c r="BL59" s="94">
        <f t="shared" si="34"/>
        <v>0</v>
      </c>
      <c r="BM59" s="68">
        <f t="shared" si="35"/>
        <v>0</v>
      </c>
      <c r="BN59" s="94">
        <f t="shared" si="36"/>
        <v>0</v>
      </c>
      <c r="BO59" s="104">
        <f t="shared" si="37"/>
        <v>0</v>
      </c>
      <c r="BP59" s="62"/>
      <c r="BQ59" s="62"/>
      <c r="BR59" s="62"/>
      <c r="BS59" s="62"/>
      <c r="BT59" s="17"/>
    </row>
    <row r="60" spans="1:73" ht="12.75" customHeight="1" x14ac:dyDescent="0.2">
      <c r="A60" s="5">
        <f t="shared" si="38"/>
        <v>7</v>
      </c>
      <c r="B60" s="332"/>
      <c r="C60" s="333"/>
      <c r="D60" s="18"/>
      <c r="E60" s="76"/>
      <c r="F60" s="77">
        <f t="shared" si="3"/>
        <v>0</v>
      </c>
      <c r="G60" s="76"/>
      <c r="H60" s="77">
        <f t="shared" si="4"/>
        <v>0</v>
      </c>
      <c r="I60" s="76"/>
      <c r="J60" s="77">
        <f t="shared" si="5"/>
        <v>0</v>
      </c>
      <c r="K60" s="76"/>
      <c r="L60" s="77">
        <f t="shared" si="6"/>
        <v>0</v>
      </c>
      <c r="M60" s="76"/>
      <c r="N60" s="77">
        <f t="shared" si="7"/>
        <v>0</v>
      </c>
      <c r="O60" s="76"/>
      <c r="P60" s="77">
        <f t="shared" si="8"/>
        <v>0</v>
      </c>
      <c r="Q60" s="76"/>
      <c r="R60" s="77">
        <f t="shared" si="9"/>
        <v>0</v>
      </c>
      <c r="S60" s="76"/>
      <c r="T60" s="77">
        <f t="shared" si="10"/>
        <v>0</v>
      </c>
      <c r="U60" s="76"/>
      <c r="V60" s="77">
        <f t="shared" si="11"/>
        <v>0</v>
      </c>
      <c r="W60" s="76"/>
      <c r="X60" s="77">
        <f t="shared" si="12"/>
        <v>0</v>
      </c>
      <c r="Y60" s="76"/>
      <c r="Z60" s="77">
        <f t="shared" si="13"/>
        <v>0</v>
      </c>
      <c r="AA60" s="76"/>
      <c r="AB60" s="77">
        <f t="shared" si="14"/>
        <v>0</v>
      </c>
      <c r="AC60" s="93"/>
      <c r="AD60" s="77">
        <f t="shared" si="15"/>
        <v>0</v>
      </c>
      <c r="AE60" s="76"/>
      <c r="AF60" s="77">
        <f t="shared" si="16"/>
        <v>0</v>
      </c>
      <c r="AG60" s="76"/>
      <c r="AH60" s="77">
        <f t="shared" si="17"/>
        <v>0</v>
      </c>
      <c r="AI60" s="76"/>
      <c r="AJ60" s="77">
        <f t="shared" si="18"/>
        <v>0</v>
      </c>
      <c r="AK60" s="76"/>
      <c r="AL60" s="77">
        <f t="shared" si="19"/>
        <v>0</v>
      </c>
      <c r="AM60" s="76"/>
      <c r="AN60" s="77">
        <f t="shared" si="20"/>
        <v>0</v>
      </c>
      <c r="AO60" s="76"/>
      <c r="AP60" s="77">
        <f t="shared" si="21"/>
        <v>0</v>
      </c>
      <c r="AQ60" s="76"/>
      <c r="AR60" s="77">
        <f t="shared" si="22"/>
        <v>0</v>
      </c>
      <c r="AS60" s="76"/>
      <c r="AT60" s="77">
        <f t="shared" si="23"/>
        <v>0</v>
      </c>
      <c r="AU60" s="76"/>
      <c r="AV60" s="77">
        <f t="shared" si="24"/>
        <v>0</v>
      </c>
      <c r="AW60" s="76"/>
      <c r="AX60" s="77">
        <f t="shared" si="25"/>
        <v>0</v>
      </c>
      <c r="AY60" s="76"/>
      <c r="AZ60" s="77">
        <f t="shared" si="26"/>
        <v>0</v>
      </c>
      <c r="BA60" s="76"/>
      <c r="BB60" s="77">
        <f t="shared" si="27"/>
        <v>0</v>
      </c>
      <c r="BC60" s="5">
        <f t="shared" si="1"/>
        <v>0</v>
      </c>
      <c r="BD60" s="11">
        <f t="shared" si="2"/>
        <v>0</v>
      </c>
      <c r="BE60" s="12">
        <f t="shared" si="28"/>
        <v>2</v>
      </c>
      <c r="BF60" s="5">
        <f t="shared" si="29"/>
        <v>0</v>
      </c>
      <c r="BG60" s="276" t="str">
        <f t="shared" si="30"/>
        <v/>
      </c>
      <c r="BH60" s="276" t="str">
        <f t="shared" si="31"/>
        <v/>
      </c>
      <c r="BI60" s="190"/>
      <c r="BJ60" s="103">
        <f t="shared" si="32"/>
        <v>0</v>
      </c>
      <c r="BK60" s="68">
        <f t="shared" si="33"/>
        <v>0</v>
      </c>
      <c r="BL60" s="94">
        <f t="shared" si="34"/>
        <v>0</v>
      </c>
      <c r="BM60" s="68">
        <f t="shared" si="35"/>
        <v>0</v>
      </c>
      <c r="BN60" s="94">
        <f t="shared" si="36"/>
        <v>0</v>
      </c>
      <c r="BO60" s="104">
        <f t="shared" si="37"/>
        <v>0</v>
      </c>
      <c r="BP60" s="62"/>
      <c r="BQ60" s="62"/>
      <c r="BR60" s="62"/>
      <c r="BS60" s="62"/>
      <c r="BT60" s="17"/>
    </row>
    <row r="61" spans="1:73" ht="12.75" customHeight="1" x14ac:dyDescent="0.2">
      <c r="A61" s="5">
        <f t="shared" si="38"/>
        <v>8</v>
      </c>
      <c r="B61" s="332"/>
      <c r="C61" s="333"/>
      <c r="D61" s="18"/>
      <c r="E61" s="76"/>
      <c r="F61" s="77">
        <f t="shared" si="3"/>
        <v>0</v>
      </c>
      <c r="G61" s="76"/>
      <c r="H61" s="77">
        <f t="shared" si="4"/>
        <v>0</v>
      </c>
      <c r="I61" s="76"/>
      <c r="J61" s="77">
        <f t="shared" si="5"/>
        <v>0</v>
      </c>
      <c r="K61" s="76"/>
      <c r="L61" s="77">
        <f t="shared" si="6"/>
        <v>0</v>
      </c>
      <c r="M61" s="76"/>
      <c r="N61" s="77">
        <f t="shared" si="7"/>
        <v>0</v>
      </c>
      <c r="O61" s="76"/>
      <c r="P61" s="77">
        <f t="shared" si="8"/>
        <v>0</v>
      </c>
      <c r="Q61" s="76"/>
      <c r="R61" s="77">
        <f t="shared" si="9"/>
        <v>0</v>
      </c>
      <c r="S61" s="76"/>
      <c r="T61" s="77">
        <f t="shared" si="10"/>
        <v>0</v>
      </c>
      <c r="U61" s="76"/>
      <c r="V61" s="77">
        <f t="shared" si="11"/>
        <v>0</v>
      </c>
      <c r="W61" s="76"/>
      <c r="X61" s="77">
        <f t="shared" si="12"/>
        <v>0</v>
      </c>
      <c r="Y61" s="76"/>
      <c r="Z61" s="77">
        <f t="shared" si="13"/>
        <v>0</v>
      </c>
      <c r="AA61" s="76"/>
      <c r="AB61" s="77">
        <f t="shared" si="14"/>
        <v>0</v>
      </c>
      <c r="AC61" s="93"/>
      <c r="AD61" s="77">
        <f t="shared" si="15"/>
        <v>0</v>
      </c>
      <c r="AE61" s="76"/>
      <c r="AF61" s="77">
        <f t="shared" si="16"/>
        <v>0</v>
      </c>
      <c r="AG61" s="76"/>
      <c r="AH61" s="77">
        <f t="shared" si="17"/>
        <v>0</v>
      </c>
      <c r="AI61" s="76"/>
      <c r="AJ61" s="77">
        <f t="shared" si="18"/>
        <v>0</v>
      </c>
      <c r="AK61" s="76"/>
      <c r="AL61" s="77">
        <f t="shared" si="19"/>
        <v>0</v>
      </c>
      <c r="AM61" s="76"/>
      <c r="AN61" s="77">
        <f t="shared" si="20"/>
        <v>0</v>
      </c>
      <c r="AO61" s="76"/>
      <c r="AP61" s="77">
        <f t="shared" si="21"/>
        <v>0</v>
      </c>
      <c r="AQ61" s="76"/>
      <c r="AR61" s="77">
        <f t="shared" si="22"/>
        <v>0</v>
      </c>
      <c r="AS61" s="76"/>
      <c r="AT61" s="77">
        <f t="shared" si="23"/>
        <v>0</v>
      </c>
      <c r="AU61" s="76"/>
      <c r="AV61" s="77">
        <f t="shared" si="24"/>
        <v>0</v>
      </c>
      <c r="AW61" s="76"/>
      <c r="AX61" s="77">
        <f t="shared" si="25"/>
        <v>0</v>
      </c>
      <c r="AY61" s="76"/>
      <c r="AZ61" s="77">
        <f t="shared" si="26"/>
        <v>0</v>
      </c>
      <c r="BA61" s="76"/>
      <c r="BB61" s="77">
        <f t="shared" si="27"/>
        <v>0</v>
      </c>
      <c r="BC61" s="5">
        <f t="shared" si="1"/>
        <v>0</v>
      </c>
      <c r="BD61" s="11">
        <f t="shared" si="2"/>
        <v>0</v>
      </c>
      <c r="BE61" s="12">
        <f t="shared" si="28"/>
        <v>2</v>
      </c>
      <c r="BF61" s="5">
        <f t="shared" si="29"/>
        <v>0</v>
      </c>
      <c r="BG61" s="276" t="str">
        <f t="shared" si="30"/>
        <v/>
      </c>
      <c r="BH61" s="276" t="str">
        <f t="shared" si="31"/>
        <v/>
      </c>
      <c r="BI61" s="190"/>
      <c r="BJ61" s="103">
        <f t="shared" si="32"/>
        <v>0</v>
      </c>
      <c r="BK61" s="68">
        <f t="shared" si="33"/>
        <v>0</v>
      </c>
      <c r="BL61" s="94">
        <f t="shared" si="34"/>
        <v>0</v>
      </c>
      <c r="BM61" s="68">
        <f t="shared" si="35"/>
        <v>0</v>
      </c>
      <c r="BN61" s="94">
        <f t="shared" si="36"/>
        <v>0</v>
      </c>
      <c r="BO61" s="104">
        <f t="shared" si="37"/>
        <v>0</v>
      </c>
      <c r="BP61" s="62"/>
      <c r="BQ61" s="62"/>
      <c r="BR61" s="62"/>
      <c r="BS61" s="62"/>
      <c r="BT61" s="17"/>
    </row>
    <row r="62" spans="1:73" ht="12.75" customHeight="1" x14ac:dyDescent="0.2">
      <c r="A62" s="5">
        <f t="shared" si="38"/>
        <v>9</v>
      </c>
      <c r="B62" s="332"/>
      <c r="C62" s="333"/>
      <c r="D62" s="18"/>
      <c r="E62" s="76"/>
      <c r="F62" s="77">
        <f t="shared" si="3"/>
        <v>0</v>
      </c>
      <c r="G62" s="76"/>
      <c r="H62" s="77">
        <f t="shared" si="4"/>
        <v>0</v>
      </c>
      <c r="I62" s="76"/>
      <c r="J62" s="77">
        <f t="shared" si="5"/>
        <v>0</v>
      </c>
      <c r="K62" s="76"/>
      <c r="L62" s="77">
        <f t="shared" si="6"/>
        <v>0</v>
      </c>
      <c r="M62" s="76"/>
      <c r="N62" s="77">
        <f t="shared" si="7"/>
        <v>0</v>
      </c>
      <c r="O62" s="76"/>
      <c r="P62" s="77">
        <f t="shared" si="8"/>
        <v>0</v>
      </c>
      <c r="Q62" s="76"/>
      <c r="R62" s="77">
        <f t="shared" si="9"/>
        <v>0</v>
      </c>
      <c r="S62" s="76"/>
      <c r="T62" s="77">
        <f t="shared" si="10"/>
        <v>0</v>
      </c>
      <c r="U62" s="76"/>
      <c r="V62" s="77">
        <f t="shared" si="11"/>
        <v>0</v>
      </c>
      <c r="W62" s="76"/>
      <c r="X62" s="77">
        <f t="shared" si="12"/>
        <v>0</v>
      </c>
      <c r="Y62" s="76"/>
      <c r="Z62" s="77">
        <f t="shared" si="13"/>
        <v>0</v>
      </c>
      <c r="AA62" s="76"/>
      <c r="AB62" s="77">
        <f t="shared" si="14"/>
        <v>0</v>
      </c>
      <c r="AC62" s="93"/>
      <c r="AD62" s="77">
        <f t="shared" si="15"/>
        <v>0</v>
      </c>
      <c r="AE62" s="76"/>
      <c r="AF62" s="77">
        <f t="shared" si="16"/>
        <v>0</v>
      </c>
      <c r="AG62" s="76"/>
      <c r="AH62" s="77">
        <f t="shared" si="17"/>
        <v>0</v>
      </c>
      <c r="AI62" s="76"/>
      <c r="AJ62" s="77">
        <f t="shared" si="18"/>
        <v>0</v>
      </c>
      <c r="AK62" s="76"/>
      <c r="AL62" s="77">
        <f t="shared" si="19"/>
        <v>0</v>
      </c>
      <c r="AM62" s="76"/>
      <c r="AN62" s="77">
        <f t="shared" si="20"/>
        <v>0</v>
      </c>
      <c r="AO62" s="76"/>
      <c r="AP62" s="77">
        <f t="shared" si="21"/>
        <v>0</v>
      </c>
      <c r="AQ62" s="76"/>
      <c r="AR62" s="77">
        <f t="shared" si="22"/>
        <v>0</v>
      </c>
      <c r="AS62" s="76"/>
      <c r="AT62" s="77">
        <f t="shared" si="23"/>
        <v>0</v>
      </c>
      <c r="AU62" s="76"/>
      <c r="AV62" s="77">
        <f t="shared" si="24"/>
        <v>0</v>
      </c>
      <c r="AW62" s="76"/>
      <c r="AX62" s="77">
        <f t="shared" si="25"/>
        <v>0</v>
      </c>
      <c r="AY62" s="76"/>
      <c r="AZ62" s="77">
        <f t="shared" si="26"/>
        <v>0</v>
      </c>
      <c r="BA62" s="76"/>
      <c r="BB62" s="77">
        <f t="shared" si="27"/>
        <v>0</v>
      </c>
      <c r="BC62" s="5">
        <f t="shared" si="1"/>
        <v>0</v>
      </c>
      <c r="BD62" s="11">
        <f t="shared" si="2"/>
        <v>0</v>
      </c>
      <c r="BE62" s="12">
        <f t="shared" si="28"/>
        <v>2</v>
      </c>
      <c r="BF62" s="5">
        <f t="shared" si="29"/>
        <v>0</v>
      </c>
      <c r="BG62" s="276" t="str">
        <f t="shared" si="30"/>
        <v/>
      </c>
      <c r="BH62" s="276" t="str">
        <f t="shared" si="31"/>
        <v/>
      </c>
      <c r="BI62" s="190"/>
      <c r="BJ62" s="103">
        <f t="shared" si="32"/>
        <v>0</v>
      </c>
      <c r="BK62" s="68">
        <f t="shared" si="33"/>
        <v>0</v>
      </c>
      <c r="BL62" s="94">
        <f t="shared" si="34"/>
        <v>0</v>
      </c>
      <c r="BM62" s="68">
        <f t="shared" si="35"/>
        <v>0</v>
      </c>
      <c r="BN62" s="94">
        <f t="shared" si="36"/>
        <v>0</v>
      </c>
      <c r="BO62" s="104">
        <f t="shared" si="37"/>
        <v>0</v>
      </c>
      <c r="BP62" s="62"/>
      <c r="BQ62" s="62"/>
      <c r="BR62" s="62"/>
      <c r="BS62" s="62"/>
      <c r="BT62" s="17"/>
    </row>
    <row r="63" spans="1:73" ht="12.75" customHeight="1" x14ac:dyDescent="0.2">
      <c r="A63" s="5">
        <f t="shared" si="38"/>
        <v>10</v>
      </c>
      <c r="B63" s="332"/>
      <c r="C63" s="333"/>
      <c r="D63" s="18"/>
      <c r="E63" s="76"/>
      <c r="F63" s="77">
        <f t="shared" si="3"/>
        <v>0</v>
      </c>
      <c r="G63" s="76"/>
      <c r="H63" s="77">
        <f t="shared" si="4"/>
        <v>0</v>
      </c>
      <c r="I63" s="76"/>
      <c r="J63" s="77">
        <f t="shared" si="5"/>
        <v>0</v>
      </c>
      <c r="K63" s="76"/>
      <c r="L63" s="77">
        <f t="shared" si="6"/>
        <v>0</v>
      </c>
      <c r="M63" s="76"/>
      <c r="N63" s="77">
        <f t="shared" si="7"/>
        <v>0</v>
      </c>
      <c r="O63" s="76"/>
      <c r="P63" s="77">
        <f t="shared" si="8"/>
        <v>0</v>
      </c>
      <c r="Q63" s="76"/>
      <c r="R63" s="77">
        <f t="shared" si="9"/>
        <v>0</v>
      </c>
      <c r="S63" s="76"/>
      <c r="T63" s="77">
        <f t="shared" si="10"/>
        <v>0</v>
      </c>
      <c r="U63" s="76"/>
      <c r="V63" s="77">
        <f t="shared" si="11"/>
        <v>0</v>
      </c>
      <c r="W63" s="76"/>
      <c r="X63" s="77">
        <f t="shared" si="12"/>
        <v>0</v>
      </c>
      <c r="Y63" s="76"/>
      <c r="Z63" s="77">
        <f t="shared" si="13"/>
        <v>0</v>
      </c>
      <c r="AA63" s="76"/>
      <c r="AB63" s="77">
        <f t="shared" si="14"/>
        <v>0</v>
      </c>
      <c r="AC63" s="93"/>
      <c r="AD63" s="77">
        <f t="shared" si="15"/>
        <v>0</v>
      </c>
      <c r="AE63" s="76"/>
      <c r="AF63" s="77">
        <f t="shared" si="16"/>
        <v>0</v>
      </c>
      <c r="AG63" s="76"/>
      <c r="AH63" s="77">
        <f t="shared" si="17"/>
        <v>0</v>
      </c>
      <c r="AI63" s="76"/>
      <c r="AJ63" s="77">
        <f t="shared" si="18"/>
        <v>0</v>
      </c>
      <c r="AK63" s="76"/>
      <c r="AL63" s="77">
        <f t="shared" si="19"/>
        <v>0</v>
      </c>
      <c r="AM63" s="76"/>
      <c r="AN63" s="77">
        <f t="shared" si="20"/>
        <v>0</v>
      </c>
      <c r="AO63" s="76"/>
      <c r="AP63" s="77">
        <f t="shared" si="21"/>
        <v>0</v>
      </c>
      <c r="AQ63" s="76"/>
      <c r="AR63" s="77">
        <f t="shared" si="22"/>
        <v>0</v>
      </c>
      <c r="AS63" s="76"/>
      <c r="AT63" s="77">
        <f t="shared" si="23"/>
        <v>0</v>
      </c>
      <c r="AU63" s="76"/>
      <c r="AV63" s="77">
        <f t="shared" si="24"/>
        <v>0</v>
      </c>
      <c r="AW63" s="76"/>
      <c r="AX63" s="77">
        <f t="shared" si="25"/>
        <v>0</v>
      </c>
      <c r="AY63" s="76"/>
      <c r="AZ63" s="77">
        <f t="shared" si="26"/>
        <v>0</v>
      </c>
      <c r="BA63" s="76"/>
      <c r="BB63" s="77">
        <f t="shared" si="27"/>
        <v>0</v>
      </c>
      <c r="BC63" s="5">
        <f t="shared" si="1"/>
        <v>0</v>
      </c>
      <c r="BD63" s="11">
        <f t="shared" si="2"/>
        <v>0</v>
      </c>
      <c r="BE63" s="12">
        <f t="shared" si="28"/>
        <v>2</v>
      </c>
      <c r="BF63" s="5">
        <f t="shared" si="29"/>
        <v>0</v>
      </c>
      <c r="BG63" s="276" t="str">
        <f t="shared" si="30"/>
        <v/>
      </c>
      <c r="BH63" s="276" t="str">
        <f t="shared" si="31"/>
        <v/>
      </c>
      <c r="BI63" s="190"/>
      <c r="BJ63" s="103">
        <f t="shared" si="32"/>
        <v>0</v>
      </c>
      <c r="BK63" s="68">
        <f t="shared" si="33"/>
        <v>0</v>
      </c>
      <c r="BL63" s="94">
        <f t="shared" si="34"/>
        <v>0</v>
      </c>
      <c r="BM63" s="68">
        <f t="shared" si="35"/>
        <v>0</v>
      </c>
      <c r="BN63" s="94">
        <f t="shared" si="36"/>
        <v>0</v>
      </c>
      <c r="BO63" s="104">
        <f t="shared" si="37"/>
        <v>0</v>
      </c>
      <c r="BP63" s="62"/>
      <c r="BQ63" s="62"/>
      <c r="BR63" s="62"/>
      <c r="BS63" s="62"/>
      <c r="BT63" s="17"/>
    </row>
    <row r="64" spans="1:73" ht="12.75" customHeight="1" x14ac:dyDescent="0.2">
      <c r="A64" s="5">
        <f t="shared" si="38"/>
        <v>11</v>
      </c>
      <c r="B64" s="332"/>
      <c r="C64" s="333"/>
      <c r="D64" s="18"/>
      <c r="E64" s="76"/>
      <c r="F64" s="77">
        <f t="shared" si="3"/>
        <v>0</v>
      </c>
      <c r="G64" s="76"/>
      <c r="H64" s="77">
        <f t="shared" si="4"/>
        <v>0</v>
      </c>
      <c r="I64" s="76"/>
      <c r="J64" s="77">
        <f t="shared" si="5"/>
        <v>0</v>
      </c>
      <c r="K64" s="76"/>
      <c r="L64" s="77">
        <f t="shared" si="6"/>
        <v>0</v>
      </c>
      <c r="M64" s="76"/>
      <c r="N64" s="77">
        <f t="shared" si="7"/>
        <v>0</v>
      </c>
      <c r="O64" s="76"/>
      <c r="P64" s="77">
        <f t="shared" si="8"/>
        <v>0</v>
      </c>
      <c r="Q64" s="76"/>
      <c r="R64" s="77">
        <f t="shared" si="9"/>
        <v>0</v>
      </c>
      <c r="S64" s="76"/>
      <c r="T64" s="77">
        <f t="shared" si="10"/>
        <v>0</v>
      </c>
      <c r="U64" s="76"/>
      <c r="V64" s="77">
        <f t="shared" si="11"/>
        <v>0</v>
      </c>
      <c r="W64" s="76"/>
      <c r="X64" s="77">
        <f t="shared" si="12"/>
        <v>0</v>
      </c>
      <c r="Y64" s="76"/>
      <c r="Z64" s="77">
        <f t="shared" si="13"/>
        <v>0</v>
      </c>
      <c r="AA64" s="76"/>
      <c r="AB64" s="77">
        <f t="shared" si="14"/>
        <v>0</v>
      </c>
      <c r="AC64" s="93"/>
      <c r="AD64" s="77">
        <f t="shared" si="15"/>
        <v>0</v>
      </c>
      <c r="AE64" s="76"/>
      <c r="AF64" s="77">
        <f t="shared" si="16"/>
        <v>0</v>
      </c>
      <c r="AG64" s="76"/>
      <c r="AH64" s="77">
        <f t="shared" si="17"/>
        <v>0</v>
      </c>
      <c r="AI64" s="76"/>
      <c r="AJ64" s="77">
        <f t="shared" si="18"/>
        <v>0</v>
      </c>
      <c r="AK64" s="76"/>
      <c r="AL64" s="77">
        <f t="shared" si="19"/>
        <v>0</v>
      </c>
      <c r="AM64" s="76"/>
      <c r="AN64" s="77">
        <f t="shared" si="20"/>
        <v>0</v>
      </c>
      <c r="AO64" s="76"/>
      <c r="AP64" s="77">
        <f t="shared" si="21"/>
        <v>0</v>
      </c>
      <c r="AQ64" s="76"/>
      <c r="AR64" s="77">
        <f t="shared" si="22"/>
        <v>0</v>
      </c>
      <c r="AS64" s="76"/>
      <c r="AT64" s="77">
        <f t="shared" si="23"/>
        <v>0</v>
      </c>
      <c r="AU64" s="76"/>
      <c r="AV64" s="77">
        <f t="shared" si="24"/>
        <v>0</v>
      </c>
      <c r="AW64" s="76"/>
      <c r="AX64" s="77">
        <f t="shared" si="25"/>
        <v>0</v>
      </c>
      <c r="AY64" s="76"/>
      <c r="AZ64" s="77">
        <f t="shared" si="26"/>
        <v>0</v>
      </c>
      <c r="BA64" s="76"/>
      <c r="BB64" s="77">
        <f t="shared" si="27"/>
        <v>0</v>
      </c>
      <c r="BC64" s="5">
        <f t="shared" si="1"/>
        <v>0</v>
      </c>
      <c r="BD64" s="11">
        <f t="shared" si="2"/>
        <v>0</v>
      </c>
      <c r="BE64" s="12">
        <f t="shared" si="28"/>
        <v>2</v>
      </c>
      <c r="BF64" s="5">
        <f t="shared" si="29"/>
        <v>0</v>
      </c>
      <c r="BG64" s="276" t="str">
        <f t="shared" si="30"/>
        <v/>
      </c>
      <c r="BH64" s="276" t="str">
        <f t="shared" si="31"/>
        <v/>
      </c>
      <c r="BI64" s="190"/>
      <c r="BJ64" s="103">
        <f t="shared" si="32"/>
        <v>0</v>
      </c>
      <c r="BK64" s="68">
        <f t="shared" si="33"/>
        <v>0</v>
      </c>
      <c r="BL64" s="94">
        <f t="shared" si="34"/>
        <v>0</v>
      </c>
      <c r="BM64" s="68">
        <f t="shared" si="35"/>
        <v>0</v>
      </c>
      <c r="BN64" s="94">
        <f t="shared" si="36"/>
        <v>0</v>
      </c>
      <c r="BO64" s="104">
        <f t="shared" si="37"/>
        <v>0</v>
      </c>
      <c r="BP64" s="62"/>
      <c r="BQ64" s="62"/>
      <c r="BR64" s="62"/>
      <c r="BS64" s="62"/>
      <c r="BT64" s="17"/>
    </row>
    <row r="65" spans="1:90" ht="12.75" customHeight="1" x14ac:dyDescent="0.2">
      <c r="A65" s="5">
        <f t="shared" si="38"/>
        <v>12</v>
      </c>
      <c r="B65" s="332"/>
      <c r="C65" s="333"/>
      <c r="D65" s="18"/>
      <c r="E65" s="76"/>
      <c r="F65" s="77">
        <f t="shared" si="3"/>
        <v>0</v>
      </c>
      <c r="G65" s="76"/>
      <c r="H65" s="77">
        <f t="shared" si="4"/>
        <v>0</v>
      </c>
      <c r="I65" s="76"/>
      <c r="J65" s="77">
        <f t="shared" si="5"/>
        <v>0</v>
      </c>
      <c r="K65" s="76"/>
      <c r="L65" s="77">
        <f t="shared" si="6"/>
        <v>0</v>
      </c>
      <c r="M65" s="76"/>
      <c r="N65" s="77">
        <f t="shared" si="7"/>
        <v>0</v>
      </c>
      <c r="O65" s="76"/>
      <c r="P65" s="77">
        <f t="shared" si="8"/>
        <v>0</v>
      </c>
      <c r="Q65" s="76"/>
      <c r="R65" s="77">
        <f t="shared" si="9"/>
        <v>0</v>
      </c>
      <c r="S65" s="76"/>
      <c r="T65" s="77">
        <f t="shared" si="10"/>
        <v>0</v>
      </c>
      <c r="U65" s="76"/>
      <c r="V65" s="77">
        <f t="shared" si="11"/>
        <v>0</v>
      </c>
      <c r="W65" s="76"/>
      <c r="X65" s="77">
        <f t="shared" si="12"/>
        <v>0</v>
      </c>
      <c r="Y65" s="76"/>
      <c r="Z65" s="77">
        <f t="shared" si="13"/>
        <v>0</v>
      </c>
      <c r="AA65" s="76"/>
      <c r="AB65" s="77">
        <f t="shared" si="14"/>
        <v>0</v>
      </c>
      <c r="AC65" s="93"/>
      <c r="AD65" s="77">
        <f t="shared" si="15"/>
        <v>0</v>
      </c>
      <c r="AE65" s="76"/>
      <c r="AF65" s="77">
        <f t="shared" si="16"/>
        <v>0</v>
      </c>
      <c r="AG65" s="76"/>
      <c r="AH65" s="77">
        <f t="shared" si="17"/>
        <v>0</v>
      </c>
      <c r="AI65" s="76"/>
      <c r="AJ65" s="77">
        <f t="shared" si="18"/>
        <v>0</v>
      </c>
      <c r="AK65" s="76"/>
      <c r="AL65" s="77">
        <f t="shared" si="19"/>
        <v>0</v>
      </c>
      <c r="AM65" s="76"/>
      <c r="AN65" s="77">
        <f t="shared" si="20"/>
        <v>0</v>
      </c>
      <c r="AO65" s="76"/>
      <c r="AP65" s="77">
        <f t="shared" si="21"/>
        <v>0</v>
      </c>
      <c r="AQ65" s="76"/>
      <c r="AR65" s="77">
        <f t="shared" si="22"/>
        <v>0</v>
      </c>
      <c r="AS65" s="76"/>
      <c r="AT65" s="77">
        <f t="shared" si="23"/>
        <v>0</v>
      </c>
      <c r="AU65" s="76"/>
      <c r="AV65" s="77">
        <f t="shared" si="24"/>
        <v>0</v>
      </c>
      <c r="AW65" s="76"/>
      <c r="AX65" s="77">
        <f t="shared" si="25"/>
        <v>0</v>
      </c>
      <c r="AY65" s="76"/>
      <c r="AZ65" s="77">
        <f t="shared" si="26"/>
        <v>0</v>
      </c>
      <c r="BA65" s="76"/>
      <c r="BB65" s="77">
        <f t="shared" si="27"/>
        <v>0</v>
      </c>
      <c r="BC65" s="5">
        <f t="shared" si="1"/>
        <v>0</v>
      </c>
      <c r="BD65" s="11">
        <f t="shared" si="2"/>
        <v>0</v>
      </c>
      <c r="BE65" s="12">
        <f t="shared" si="28"/>
        <v>2</v>
      </c>
      <c r="BF65" s="5">
        <f t="shared" si="29"/>
        <v>0</v>
      </c>
      <c r="BG65" s="276" t="str">
        <f t="shared" si="30"/>
        <v/>
      </c>
      <c r="BH65" s="276" t="str">
        <f t="shared" si="31"/>
        <v/>
      </c>
      <c r="BI65" s="190"/>
      <c r="BJ65" s="103">
        <f t="shared" si="32"/>
        <v>0</v>
      </c>
      <c r="BK65" s="68">
        <f t="shared" si="33"/>
        <v>0</v>
      </c>
      <c r="BL65" s="94">
        <f t="shared" si="34"/>
        <v>0</v>
      </c>
      <c r="BM65" s="68">
        <f t="shared" si="35"/>
        <v>0</v>
      </c>
      <c r="BN65" s="94">
        <f t="shared" si="36"/>
        <v>0</v>
      </c>
      <c r="BO65" s="104">
        <f t="shared" si="37"/>
        <v>0</v>
      </c>
      <c r="BP65" s="62"/>
      <c r="BQ65" s="62"/>
      <c r="BR65" s="62"/>
      <c r="BS65" s="62"/>
      <c r="BT65" s="17"/>
    </row>
    <row r="66" spans="1:90" ht="12.75" customHeight="1" x14ac:dyDescent="0.2">
      <c r="A66" s="5">
        <f t="shared" si="38"/>
        <v>13</v>
      </c>
      <c r="B66" s="332"/>
      <c r="C66" s="333"/>
      <c r="D66" s="18"/>
      <c r="E66" s="76"/>
      <c r="F66" s="77">
        <f t="shared" si="3"/>
        <v>0</v>
      </c>
      <c r="G66" s="76"/>
      <c r="H66" s="77">
        <f t="shared" si="4"/>
        <v>0</v>
      </c>
      <c r="I66" s="76"/>
      <c r="J66" s="77">
        <f t="shared" si="5"/>
        <v>0</v>
      </c>
      <c r="K66" s="76"/>
      <c r="L66" s="77">
        <f t="shared" si="6"/>
        <v>0</v>
      </c>
      <c r="M66" s="76"/>
      <c r="N66" s="77">
        <f t="shared" si="7"/>
        <v>0</v>
      </c>
      <c r="O66" s="76"/>
      <c r="P66" s="77">
        <f t="shared" si="8"/>
        <v>0</v>
      </c>
      <c r="Q66" s="76"/>
      <c r="R66" s="77">
        <f t="shared" si="9"/>
        <v>0</v>
      </c>
      <c r="S66" s="76"/>
      <c r="T66" s="77">
        <f t="shared" si="10"/>
        <v>0</v>
      </c>
      <c r="U66" s="76"/>
      <c r="V66" s="77">
        <f t="shared" si="11"/>
        <v>0</v>
      </c>
      <c r="W66" s="76"/>
      <c r="X66" s="77">
        <f t="shared" si="12"/>
        <v>0</v>
      </c>
      <c r="Y66" s="76"/>
      <c r="Z66" s="77">
        <f t="shared" si="13"/>
        <v>0</v>
      </c>
      <c r="AA66" s="76"/>
      <c r="AB66" s="77">
        <f t="shared" si="14"/>
        <v>0</v>
      </c>
      <c r="AC66" s="93"/>
      <c r="AD66" s="77">
        <f t="shared" si="15"/>
        <v>0</v>
      </c>
      <c r="AE66" s="76"/>
      <c r="AF66" s="77">
        <f t="shared" si="16"/>
        <v>0</v>
      </c>
      <c r="AG66" s="76"/>
      <c r="AH66" s="77">
        <f t="shared" si="17"/>
        <v>0</v>
      </c>
      <c r="AI66" s="76"/>
      <c r="AJ66" s="77">
        <f t="shared" si="18"/>
        <v>0</v>
      </c>
      <c r="AK66" s="76"/>
      <c r="AL66" s="77">
        <f t="shared" si="19"/>
        <v>0</v>
      </c>
      <c r="AM66" s="76"/>
      <c r="AN66" s="77">
        <f t="shared" si="20"/>
        <v>0</v>
      </c>
      <c r="AO66" s="76"/>
      <c r="AP66" s="77">
        <f t="shared" si="21"/>
        <v>0</v>
      </c>
      <c r="AQ66" s="76"/>
      <c r="AR66" s="77">
        <f t="shared" si="22"/>
        <v>0</v>
      </c>
      <c r="AS66" s="76"/>
      <c r="AT66" s="77">
        <f t="shared" si="23"/>
        <v>0</v>
      </c>
      <c r="AU66" s="76"/>
      <c r="AV66" s="77">
        <f t="shared" si="24"/>
        <v>0</v>
      </c>
      <c r="AW66" s="76"/>
      <c r="AX66" s="77">
        <f t="shared" si="25"/>
        <v>0</v>
      </c>
      <c r="AY66" s="76"/>
      <c r="AZ66" s="77">
        <f t="shared" si="26"/>
        <v>0</v>
      </c>
      <c r="BA66" s="76"/>
      <c r="BB66" s="77">
        <f t="shared" si="27"/>
        <v>0</v>
      </c>
      <c r="BC66" s="5">
        <f t="shared" si="1"/>
        <v>0</v>
      </c>
      <c r="BD66" s="11">
        <f t="shared" si="2"/>
        <v>0</v>
      </c>
      <c r="BE66" s="12">
        <f t="shared" si="28"/>
        <v>2</v>
      </c>
      <c r="BF66" s="5">
        <f t="shared" si="29"/>
        <v>0</v>
      </c>
      <c r="BG66" s="276" t="str">
        <f t="shared" si="30"/>
        <v/>
      </c>
      <c r="BH66" s="276" t="str">
        <f t="shared" si="31"/>
        <v/>
      </c>
      <c r="BI66" s="190"/>
      <c r="BJ66" s="103">
        <f t="shared" si="32"/>
        <v>0</v>
      </c>
      <c r="BK66" s="68">
        <f t="shared" si="33"/>
        <v>0</v>
      </c>
      <c r="BL66" s="94">
        <f t="shared" si="34"/>
        <v>0</v>
      </c>
      <c r="BM66" s="68">
        <f t="shared" si="35"/>
        <v>0</v>
      </c>
      <c r="BN66" s="94">
        <f t="shared" si="36"/>
        <v>0</v>
      </c>
      <c r="BO66" s="104">
        <f t="shared" si="37"/>
        <v>0</v>
      </c>
      <c r="BP66" s="62"/>
      <c r="BQ66" s="62"/>
      <c r="BR66" s="62"/>
      <c r="BS66" s="62"/>
      <c r="BT66" s="17"/>
    </row>
    <row r="67" spans="1:90" ht="12.75" customHeight="1" x14ac:dyDescent="0.2">
      <c r="A67" s="5">
        <f t="shared" si="38"/>
        <v>14</v>
      </c>
      <c r="B67" s="332"/>
      <c r="C67" s="333"/>
      <c r="D67" s="18"/>
      <c r="E67" s="76"/>
      <c r="F67" s="77">
        <f t="shared" si="3"/>
        <v>0</v>
      </c>
      <c r="G67" s="76"/>
      <c r="H67" s="77">
        <f t="shared" si="4"/>
        <v>0</v>
      </c>
      <c r="I67" s="76"/>
      <c r="J67" s="77">
        <f t="shared" si="5"/>
        <v>0</v>
      </c>
      <c r="K67" s="76"/>
      <c r="L67" s="77">
        <f t="shared" si="6"/>
        <v>0</v>
      </c>
      <c r="M67" s="76"/>
      <c r="N67" s="77">
        <f t="shared" si="7"/>
        <v>0</v>
      </c>
      <c r="O67" s="76"/>
      <c r="P67" s="77">
        <f t="shared" si="8"/>
        <v>0</v>
      </c>
      <c r="Q67" s="76"/>
      <c r="R67" s="77">
        <f t="shared" si="9"/>
        <v>0</v>
      </c>
      <c r="S67" s="76"/>
      <c r="T67" s="77">
        <f t="shared" si="10"/>
        <v>0</v>
      </c>
      <c r="U67" s="76"/>
      <c r="V67" s="77">
        <f t="shared" si="11"/>
        <v>0</v>
      </c>
      <c r="W67" s="76"/>
      <c r="X67" s="77">
        <f t="shared" si="12"/>
        <v>0</v>
      </c>
      <c r="Y67" s="76"/>
      <c r="Z67" s="77">
        <f t="shared" si="13"/>
        <v>0</v>
      </c>
      <c r="AA67" s="76"/>
      <c r="AB67" s="77">
        <f t="shared" si="14"/>
        <v>0</v>
      </c>
      <c r="AC67" s="93"/>
      <c r="AD67" s="77">
        <f t="shared" si="15"/>
        <v>0</v>
      </c>
      <c r="AE67" s="76"/>
      <c r="AF67" s="77">
        <f t="shared" si="16"/>
        <v>0</v>
      </c>
      <c r="AG67" s="76"/>
      <c r="AH67" s="77">
        <f t="shared" si="17"/>
        <v>0</v>
      </c>
      <c r="AI67" s="76"/>
      <c r="AJ67" s="77">
        <f t="shared" si="18"/>
        <v>0</v>
      </c>
      <c r="AK67" s="76"/>
      <c r="AL67" s="77">
        <f t="shared" si="19"/>
        <v>0</v>
      </c>
      <c r="AM67" s="76"/>
      <c r="AN67" s="77">
        <f t="shared" si="20"/>
        <v>0</v>
      </c>
      <c r="AO67" s="76"/>
      <c r="AP67" s="77">
        <f t="shared" si="21"/>
        <v>0</v>
      </c>
      <c r="AQ67" s="76"/>
      <c r="AR67" s="77">
        <f t="shared" si="22"/>
        <v>0</v>
      </c>
      <c r="AS67" s="76"/>
      <c r="AT67" s="77">
        <f t="shared" si="23"/>
        <v>0</v>
      </c>
      <c r="AU67" s="76"/>
      <c r="AV67" s="77">
        <f t="shared" si="24"/>
        <v>0</v>
      </c>
      <c r="AW67" s="76"/>
      <c r="AX67" s="77">
        <f t="shared" si="25"/>
        <v>0</v>
      </c>
      <c r="AY67" s="76"/>
      <c r="AZ67" s="77">
        <f t="shared" si="26"/>
        <v>0</v>
      </c>
      <c r="BA67" s="76"/>
      <c r="BB67" s="77">
        <f t="shared" si="27"/>
        <v>0</v>
      </c>
      <c r="BC67" s="5">
        <f t="shared" si="1"/>
        <v>0</v>
      </c>
      <c r="BD67" s="11">
        <f t="shared" si="2"/>
        <v>0</v>
      </c>
      <c r="BE67" s="12">
        <f t="shared" si="28"/>
        <v>2</v>
      </c>
      <c r="BF67" s="5">
        <f t="shared" si="29"/>
        <v>0</v>
      </c>
      <c r="BG67" s="276" t="str">
        <f t="shared" si="30"/>
        <v/>
      </c>
      <c r="BH67" s="276" t="str">
        <f t="shared" si="31"/>
        <v/>
      </c>
      <c r="BI67" s="190"/>
      <c r="BJ67" s="103">
        <f t="shared" si="32"/>
        <v>0</v>
      </c>
      <c r="BK67" s="68">
        <f t="shared" si="33"/>
        <v>0</v>
      </c>
      <c r="BL67" s="94">
        <f t="shared" si="34"/>
        <v>0</v>
      </c>
      <c r="BM67" s="68">
        <f t="shared" si="35"/>
        <v>0</v>
      </c>
      <c r="BN67" s="94">
        <f t="shared" si="36"/>
        <v>0</v>
      </c>
      <c r="BO67" s="104">
        <f t="shared" si="37"/>
        <v>0</v>
      </c>
      <c r="BP67" s="62"/>
      <c r="BQ67" s="62"/>
      <c r="BR67" s="62"/>
      <c r="BS67" s="62"/>
      <c r="BT67" s="17"/>
    </row>
    <row r="68" spans="1:90" ht="12.75" customHeight="1" x14ac:dyDescent="0.2">
      <c r="A68" s="5">
        <f t="shared" si="38"/>
        <v>15</v>
      </c>
      <c r="B68" s="332"/>
      <c r="C68" s="333"/>
      <c r="D68" s="18"/>
      <c r="E68" s="76"/>
      <c r="F68" s="77">
        <f t="shared" si="3"/>
        <v>0</v>
      </c>
      <c r="G68" s="76"/>
      <c r="H68" s="77">
        <f t="shared" si="4"/>
        <v>0</v>
      </c>
      <c r="I68" s="76"/>
      <c r="J68" s="77">
        <f t="shared" si="5"/>
        <v>0</v>
      </c>
      <c r="K68" s="76"/>
      <c r="L68" s="77">
        <f t="shared" si="6"/>
        <v>0</v>
      </c>
      <c r="M68" s="76"/>
      <c r="N68" s="77">
        <f t="shared" si="7"/>
        <v>0</v>
      </c>
      <c r="O68" s="76"/>
      <c r="P68" s="77">
        <f t="shared" si="8"/>
        <v>0</v>
      </c>
      <c r="Q68" s="76"/>
      <c r="R68" s="77">
        <f t="shared" si="9"/>
        <v>0</v>
      </c>
      <c r="S68" s="76"/>
      <c r="T68" s="77">
        <f t="shared" si="10"/>
        <v>0</v>
      </c>
      <c r="U68" s="76"/>
      <c r="V68" s="77">
        <f t="shared" si="11"/>
        <v>0</v>
      </c>
      <c r="W68" s="76"/>
      <c r="X68" s="77">
        <f t="shared" si="12"/>
        <v>0</v>
      </c>
      <c r="Y68" s="76"/>
      <c r="Z68" s="77">
        <f t="shared" si="13"/>
        <v>0</v>
      </c>
      <c r="AA68" s="76"/>
      <c r="AB68" s="77">
        <f t="shared" si="14"/>
        <v>0</v>
      </c>
      <c r="AC68" s="93"/>
      <c r="AD68" s="77">
        <f t="shared" si="15"/>
        <v>0</v>
      </c>
      <c r="AE68" s="76"/>
      <c r="AF68" s="77">
        <f t="shared" si="16"/>
        <v>0</v>
      </c>
      <c r="AG68" s="76"/>
      <c r="AH68" s="77">
        <f t="shared" si="17"/>
        <v>0</v>
      </c>
      <c r="AI68" s="76"/>
      <c r="AJ68" s="77">
        <f t="shared" si="18"/>
        <v>0</v>
      </c>
      <c r="AK68" s="76"/>
      <c r="AL68" s="77">
        <f t="shared" si="19"/>
        <v>0</v>
      </c>
      <c r="AM68" s="76"/>
      <c r="AN68" s="77">
        <f t="shared" si="20"/>
        <v>0</v>
      </c>
      <c r="AO68" s="76"/>
      <c r="AP68" s="77">
        <f t="shared" si="21"/>
        <v>0</v>
      </c>
      <c r="AQ68" s="76"/>
      <c r="AR68" s="77">
        <f t="shared" si="22"/>
        <v>0</v>
      </c>
      <c r="AS68" s="76"/>
      <c r="AT68" s="77">
        <f t="shared" si="23"/>
        <v>0</v>
      </c>
      <c r="AU68" s="76"/>
      <c r="AV68" s="77">
        <f t="shared" si="24"/>
        <v>0</v>
      </c>
      <c r="AW68" s="76"/>
      <c r="AX68" s="77">
        <f t="shared" si="25"/>
        <v>0</v>
      </c>
      <c r="AY68" s="76"/>
      <c r="AZ68" s="77">
        <f t="shared" si="26"/>
        <v>0</v>
      </c>
      <c r="BA68" s="76"/>
      <c r="BB68" s="77">
        <f t="shared" si="27"/>
        <v>0</v>
      </c>
      <c r="BC68" s="5">
        <f t="shared" si="1"/>
        <v>0</v>
      </c>
      <c r="BD68" s="11">
        <f t="shared" si="2"/>
        <v>0</v>
      </c>
      <c r="BE68" s="12">
        <f t="shared" si="28"/>
        <v>2</v>
      </c>
      <c r="BF68" s="5">
        <f t="shared" si="29"/>
        <v>0</v>
      </c>
      <c r="BG68" s="276" t="str">
        <f t="shared" si="30"/>
        <v/>
      </c>
      <c r="BH68" s="276" t="str">
        <f t="shared" si="31"/>
        <v/>
      </c>
      <c r="BI68" s="190"/>
      <c r="BJ68" s="103">
        <f t="shared" si="32"/>
        <v>0</v>
      </c>
      <c r="BK68" s="68">
        <f t="shared" si="33"/>
        <v>0</v>
      </c>
      <c r="BL68" s="94">
        <f t="shared" si="34"/>
        <v>0</v>
      </c>
      <c r="BM68" s="68">
        <f t="shared" si="35"/>
        <v>0</v>
      </c>
      <c r="BN68" s="94">
        <f t="shared" si="36"/>
        <v>0</v>
      </c>
      <c r="BO68" s="104">
        <f t="shared" si="37"/>
        <v>0</v>
      </c>
      <c r="BP68" s="62"/>
      <c r="BQ68" s="62"/>
      <c r="BR68" s="62"/>
      <c r="BS68" s="62"/>
      <c r="BT68" s="17"/>
      <c r="CJ68" s="63"/>
    </row>
    <row r="69" spans="1:90" ht="12.75" customHeight="1" x14ac:dyDescent="0.2">
      <c r="A69" s="5">
        <f t="shared" si="38"/>
        <v>16</v>
      </c>
      <c r="B69" s="332"/>
      <c r="C69" s="333"/>
      <c r="D69" s="18"/>
      <c r="E69" s="76"/>
      <c r="F69" s="77">
        <f t="shared" si="3"/>
        <v>0</v>
      </c>
      <c r="G69" s="76"/>
      <c r="H69" s="77">
        <f t="shared" si="4"/>
        <v>0</v>
      </c>
      <c r="I69" s="76"/>
      <c r="J69" s="77">
        <f t="shared" si="5"/>
        <v>0</v>
      </c>
      <c r="K69" s="76"/>
      <c r="L69" s="77">
        <f t="shared" si="6"/>
        <v>0</v>
      </c>
      <c r="M69" s="76"/>
      <c r="N69" s="77">
        <f t="shared" si="7"/>
        <v>0</v>
      </c>
      <c r="O69" s="76"/>
      <c r="P69" s="77">
        <f t="shared" si="8"/>
        <v>0</v>
      </c>
      <c r="Q69" s="76"/>
      <c r="R69" s="77">
        <f t="shared" si="9"/>
        <v>0</v>
      </c>
      <c r="S69" s="76"/>
      <c r="T69" s="77">
        <f t="shared" si="10"/>
        <v>0</v>
      </c>
      <c r="U69" s="76"/>
      <c r="V69" s="77">
        <f t="shared" si="11"/>
        <v>0</v>
      </c>
      <c r="W69" s="76"/>
      <c r="X69" s="77">
        <f t="shared" si="12"/>
        <v>0</v>
      </c>
      <c r="Y69" s="76"/>
      <c r="Z69" s="77">
        <f t="shared" si="13"/>
        <v>0</v>
      </c>
      <c r="AA69" s="76"/>
      <c r="AB69" s="77">
        <f t="shared" si="14"/>
        <v>0</v>
      </c>
      <c r="AC69" s="93"/>
      <c r="AD69" s="77">
        <f t="shared" si="15"/>
        <v>0</v>
      </c>
      <c r="AE69" s="76"/>
      <c r="AF69" s="77">
        <f t="shared" si="16"/>
        <v>0</v>
      </c>
      <c r="AG69" s="76"/>
      <c r="AH69" s="77">
        <f t="shared" si="17"/>
        <v>0</v>
      </c>
      <c r="AI69" s="76"/>
      <c r="AJ69" s="77">
        <f t="shared" si="18"/>
        <v>0</v>
      </c>
      <c r="AK69" s="76"/>
      <c r="AL69" s="77">
        <f t="shared" si="19"/>
        <v>0</v>
      </c>
      <c r="AM69" s="76"/>
      <c r="AN69" s="77">
        <f t="shared" si="20"/>
        <v>0</v>
      </c>
      <c r="AO69" s="76"/>
      <c r="AP69" s="77">
        <f t="shared" si="21"/>
        <v>0</v>
      </c>
      <c r="AQ69" s="76"/>
      <c r="AR69" s="77">
        <f t="shared" si="22"/>
        <v>0</v>
      </c>
      <c r="AS69" s="76"/>
      <c r="AT69" s="77">
        <f t="shared" si="23"/>
        <v>0</v>
      </c>
      <c r="AU69" s="76"/>
      <c r="AV69" s="77">
        <f t="shared" si="24"/>
        <v>0</v>
      </c>
      <c r="AW69" s="76"/>
      <c r="AX69" s="77">
        <f t="shared" si="25"/>
        <v>0</v>
      </c>
      <c r="AY69" s="76"/>
      <c r="AZ69" s="77">
        <f t="shared" si="26"/>
        <v>0</v>
      </c>
      <c r="BA69" s="76"/>
      <c r="BB69" s="77">
        <f t="shared" si="27"/>
        <v>0</v>
      </c>
      <c r="BC69" s="5">
        <f t="shared" si="1"/>
        <v>0</v>
      </c>
      <c r="BD69" s="11">
        <f t="shared" si="2"/>
        <v>0</v>
      </c>
      <c r="BE69" s="12">
        <f t="shared" si="28"/>
        <v>2</v>
      </c>
      <c r="BF69" s="5">
        <f t="shared" si="29"/>
        <v>0</v>
      </c>
      <c r="BG69" s="276" t="str">
        <f t="shared" si="30"/>
        <v/>
      </c>
      <c r="BH69" s="276" t="str">
        <f t="shared" si="31"/>
        <v/>
      </c>
      <c r="BI69" s="190"/>
      <c r="BJ69" s="103">
        <f t="shared" si="32"/>
        <v>0</v>
      </c>
      <c r="BK69" s="68">
        <f t="shared" si="33"/>
        <v>0</v>
      </c>
      <c r="BL69" s="94">
        <f t="shared" si="34"/>
        <v>0</v>
      </c>
      <c r="BM69" s="68">
        <f t="shared" si="35"/>
        <v>0</v>
      </c>
      <c r="BN69" s="94">
        <f t="shared" si="36"/>
        <v>0</v>
      </c>
      <c r="BO69" s="104">
        <f t="shared" si="37"/>
        <v>0</v>
      </c>
      <c r="BP69" s="62"/>
      <c r="BQ69" s="62"/>
      <c r="BR69" s="62"/>
      <c r="BS69" s="62"/>
      <c r="BT69" s="17"/>
      <c r="CJ69" s="63"/>
    </row>
    <row r="70" spans="1:90" ht="12.75" customHeight="1" x14ac:dyDescent="0.2">
      <c r="A70" s="5">
        <f t="shared" si="38"/>
        <v>17</v>
      </c>
      <c r="B70" s="332"/>
      <c r="C70" s="333"/>
      <c r="D70" s="18"/>
      <c r="E70" s="76"/>
      <c r="F70" s="77">
        <f t="shared" si="3"/>
        <v>0</v>
      </c>
      <c r="G70" s="76"/>
      <c r="H70" s="77">
        <f t="shared" si="4"/>
        <v>0</v>
      </c>
      <c r="I70" s="76"/>
      <c r="J70" s="77">
        <f t="shared" si="5"/>
        <v>0</v>
      </c>
      <c r="K70" s="76"/>
      <c r="L70" s="77">
        <f t="shared" si="6"/>
        <v>0</v>
      </c>
      <c r="M70" s="76"/>
      <c r="N70" s="77">
        <f t="shared" si="7"/>
        <v>0</v>
      </c>
      <c r="O70" s="76"/>
      <c r="P70" s="77">
        <f t="shared" si="8"/>
        <v>0</v>
      </c>
      <c r="Q70" s="76"/>
      <c r="R70" s="77">
        <f t="shared" si="9"/>
        <v>0</v>
      </c>
      <c r="S70" s="76"/>
      <c r="T70" s="77">
        <f t="shared" si="10"/>
        <v>0</v>
      </c>
      <c r="U70" s="76"/>
      <c r="V70" s="77">
        <f t="shared" si="11"/>
        <v>0</v>
      </c>
      <c r="W70" s="76"/>
      <c r="X70" s="77">
        <f t="shared" si="12"/>
        <v>0</v>
      </c>
      <c r="Y70" s="76"/>
      <c r="Z70" s="77">
        <f t="shared" si="13"/>
        <v>0</v>
      </c>
      <c r="AA70" s="76"/>
      <c r="AB70" s="77">
        <f t="shared" si="14"/>
        <v>0</v>
      </c>
      <c r="AC70" s="93"/>
      <c r="AD70" s="77">
        <f t="shared" si="15"/>
        <v>0</v>
      </c>
      <c r="AE70" s="76"/>
      <c r="AF70" s="77">
        <f t="shared" si="16"/>
        <v>0</v>
      </c>
      <c r="AG70" s="76"/>
      <c r="AH70" s="77">
        <f t="shared" si="17"/>
        <v>0</v>
      </c>
      <c r="AI70" s="76"/>
      <c r="AJ70" s="77">
        <f t="shared" si="18"/>
        <v>0</v>
      </c>
      <c r="AK70" s="76"/>
      <c r="AL70" s="77">
        <f t="shared" si="19"/>
        <v>0</v>
      </c>
      <c r="AM70" s="76"/>
      <c r="AN70" s="77">
        <f t="shared" si="20"/>
        <v>0</v>
      </c>
      <c r="AO70" s="76"/>
      <c r="AP70" s="77">
        <f t="shared" si="21"/>
        <v>0</v>
      </c>
      <c r="AQ70" s="76"/>
      <c r="AR70" s="77">
        <f t="shared" si="22"/>
        <v>0</v>
      </c>
      <c r="AS70" s="76"/>
      <c r="AT70" s="77">
        <f t="shared" si="23"/>
        <v>0</v>
      </c>
      <c r="AU70" s="76"/>
      <c r="AV70" s="77">
        <f t="shared" si="24"/>
        <v>0</v>
      </c>
      <c r="AW70" s="76"/>
      <c r="AX70" s="77">
        <f t="shared" si="25"/>
        <v>0</v>
      </c>
      <c r="AY70" s="76"/>
      <c r="AZ70" s="77">
        <f t="shared" si="26"/>
        <v>0</v>
      </c>
      <c r="BA70" s="76"/>
      <c r="BB70" s="77">
        <f t="shared" si="27"/>
        <v>0</v>
      </c>
      <c r="BC70" s="5">
        <f t="shared" si="1"/>
        <v>0</v>
      </c>
      <c r="BD70" s="11">
        <f t="shared" si="2"/>
        <v>0</v>
      </c>
      <c r="BE70" s="12">
        <f t="shared" si="28"/>
        <v>2</v>
      </c>
      <c r="BF70" s="5">
        <f t="shared" si="29"/>
        <v>0</v>
      </c>
      <c r="BG70" s="276" t="str">
        <f t="shared" si="30"/>
        <v/>
      </c>
      <c r="BH70" s="276" t="str">
        <f t="shared" si="31"/>
        <v/>
      </c>
      <c r="BI70" s="190"/>
      <c r="BJ70" s="103">
        <f t="shared" si="32"/>
        <v>0</v>
      </c>
      <c r="BK70" s="68">
        <f t="shared" si="33"/>
        <v>0</v>
      </c>
      <c r="BL70" s="94">
        <f t="shared" si="34"/>
        <v>0</v>
      </c>
      <c r="BM70" s="68">
        <f t="shared" si="35"/>
        <v>0</v>
      </c>
      <c r="BN70" s="94">
        <f t="shared" si="36"/>
        <v>0</v>
      </c>
      <c r="BO70" s="104">
        <f t="shared" si="37"/>
        <v>0</v>
      </c>
      <c r="BP70" s="62"/>
      <c r="BQ70" s="62"/>
      <c r="BR70" s="62"/>
      <c r="BS70" s="62"/>
      <c r="BT70" s="17"/>
      <c r="CJ70" s="63"/>
    </row>
    <row r="71" spans="1:90" ht="12.75" customHeight="1" x14ac:dyDescent="0.2">
      <c r="A71" s="5">
        <f t="shared" si="38"/>
        <v>18</v>
      </c>
      <c r="B71" s="332"/>
      <c r="C71" s="333"/>
      <c r="D71" s="18"/>
      <c r="E71" s="76"/>
      <c r="F71" s="77">
        <f t="shared" si="3"/>
        <v>0</v>
      </c>
      <c r="G71" s="76"/>
      <c r="H71" s="77">
        <f t="shared" si="4"/>
        <v>0</v>
      </c>
      <c r="I71" s="76"/>
      <c r="J71" s="77">
        <f t="shared" si="5"/>
        <v>0</v>
      </c>
      <c r="K71" s="76"/>
      <c r="L71" s="77">
        <f t="shared" si="6"/>
        <v>0</v>
      </c>
      <c r="M71" s="76"/>
      <c r="N71" s="77">
        <f t="shared" si="7"/>
        <v>0</v>
      </c>
      <c r="O71" s="76"/>
      <c r="P71" s="77">
        <f t="shared" si="8"/>
        <v>0</v>
      </c>
      <c r="Q71" s="76"/>
      <c r="R71" s="77">
        <f t="shared" si="9"/>
        <v>0</v>
      </c>
      <c r="S71" s="76"/>
      <c r="T71" s="77">
        <f t="shared" si="10"/>
        <v>0</v>
      </c>
      <c r="U71" s="76"/>
      <c r="V71" s="77">
        <f t="shared" si="11"/>
        <v>0</v>
      </c>
      <c r="W71" s="76"/>
      <c r="X71" s="77">
        <f t="shared" si="12"/>
        <v>0</v>
      </c>
      <c r="Y71" s="76"/>
      <c r="Z71" s="77">
        <f t="shared" si="13"/>
        <v>0</v>
      </c>
      <c r="AA71" s="76"/>
      <c r="AB71" s="77">
        <f t="shared" si="14"/>
        <v>0</v>
      </c>
      <c r="AC71" s="93"/>
      <c r="AD71" s="77">
        <f t="shared" si="15"/>
        <v>0</v>
      </c>
      <c r="AE71" s="76"/>
      <c r="AF71" s="77">
        <f t="shared" si="16"/>
        <v>0</v>
      </c>
      <c r="AG71" s="76"/>
      <c r="AH71" s="77">
        <f t="shared" si="17"/>
        <v>0</v>
      </c>
      <c r="AI71" s="76"/>
      <c r="AJ71" s="77">
        <f t="shared" si="18"/>
        <v>0</v>
      </c>
      <c r="AK71" s="76"/>
      <c r="AL71" s="77">
        <f t="shared" si="19"/>
        <v>0</v>
      </c>
      <c r="AM71" s="76"/>
      <c r="AN71" s="77">
        <f t="shared" si="20"/>
        <v>0</v>
      </c>
      <c r="AO71" s="76"/>
      <c r="AP71" s="77">
        <f t="shared" si="21"/>
        <v>0</v>
      </c>
      <c r="AQ71" s="76"/>
      <c r="AR71" s="77">
        <f t="shared" si="22"/>
        <v>0</v>
      </c>
      <c r="AS71" s="76"/>
      <c r="AT71" s="77">
        <f t="shared" si="23"/>
        <v>0</v>
      </c>
      <c r="AU71" s="76"/>
      <c r="AV71" s="77">
        <f t="shared" si="24"/>
        <v>0</v>
      </c>
      <c r="AW71" s="76"/>
      <c r="AX71" s="77">
        <f t="shared" si="25"/>
        <v>0</v>
      </c>
      <c r="AY71" s="76"/>
      <c r="AZ71" s="77">
        <f t="shared" si="26"/>
        <v>0</v>
      </c>
      <c r="BA71" s="76"/>
      <c r="BB71" s="77">
        <f t="shared" si="27"/>
        <v>0</v>
      </c>
      <c r="BC71" s="5">
        <f t="shared" si="1"/>
        <v>0</v>
      </c>
      <c r="BD71" s="11">
        <f t="shared" si="2"/>
        <v>0</v>
      </c>
      <c r="BE71" s="12">
        <f t="shared" si="28"/>
        <v>2</v>
      </c>
      <c r="BF71" s="5">
        <f t="shared" si="29"/>
        <v>0</v>
      </c>
      <c r="BG71" s="276" t="str">
        <f t="shared" si="30"/>
        <v/>
      </c>
      <c r="BH71" s="276" t="str">
        <f t="shared" si="31"/>
        <v/>
      </c>
      <c r="BI71" s="190"/>
      <c r="BJ71" s="103">
        <f t="shared" si="32"/>
        <v>0</v>
      </c>
      <c r="BK71" s="68">
        <f t="shared" si="33"/>
        <v>0</v>
      </c>
      <c r="BL71" s="94">
        <f t="shared" si="34"/>
        <v>0</v>
      </c>
      <c r="BM71" s="68">
        <f t="shared" si="35"/>
        <v>0</v>
      </c>
      <c r="BN71" s="94">
        <f t="shared" si="36"/>
        <v>0</v>
      </c>
      <c r="BO71" s="104">
        <f t="shared" si="37"/>
        <v>0</v>
      </c>
      <c r="BP71" s="62"/>
      <c r="BQ71" s="62"/>
      <c r="BR71" s="62"/>
      <c r="BS71" s="62"/>
      <c r="BT71" s="17"/>
      <c r="CJ71" s="63"/>
    </row>
    <row r="72" spans="1:90" ht="12.75" customHeight="1" x14ac:dyDescent="0.2">
      <c r="A72" s="5">
        <f t="shared" si="38"/>
        <v>19</v>
      </c>
      <c r="B72" s="332"/>
      <c r="C72" s="333"/>
      <c r="D72" s="18"/>
      <c r="E72" s="76"/>
      <c r="F72" s="77">
        <f t="shared" si="3"/>
        <v>0</v>
      </c>
      <c r="G72" s="76"/>
      <c r="H72" s="77">
        <f t="shared" si="4"/>
        <v>0</v>
      </c>
      <c r="I72" s="76"/>
      <c r="J72" s="77">
        <f t="shared" si="5"/>
        <v>0</v>
      </c>
      <c r="K72" s="76"/>
      <c r="L72" s="77">
        <f t="shared" si="6"/>
        <v>0</v>
      </c>
      <c r="M72" s="76"/>
      <c r="N72" s="77">
        <f t="shared" si="7"/>
        <v>0</v>
      </c>
      <c r="O72" s="76"/>
      <c r="P72" s="77">
        <f t="shared" si="8"/>
        <v>0</v>
      </c>
      <c r="Q72" s="76"/>
      <c r="R72" s="77">
        <f t="shared" si="9"/>
        <v>0</v>
      </c>
      <c r="S72" s="76"/>
      <c r="T72" s="77">
        <f t="shared" si="10"/>
        <v>0</v>
      </c>
      <c r="U72" s="76"/>
      <c r="V72" s="77">
        <f t="shared" si="11"/>
        <v>0</v>
      </c>
      <c r="W72" s="76"/>
      <c r="X72" s="77">
        <f t="shared" si="12"/>
        <v>0</v>
      </c>
      <c r="Y72" s="76"/>
      <c r="Z72" s="77">
        <f t="shared" si="13"/>
        <v>0</v>
      </c>
      <c r="AA72" s="76"/>
      <c r="AB72" s="77">
        <f t="shared" si="14"/>
        <v>0</v>
      </c>
      <c r="AC72" s="93"/>
      <c r="AD72" s="77">
        <f t="shared" si="15"/>
        <v>0</v>
      </c>
      <c r="AE72" s="76"/>
      <c r="AF72" s="77">
        <f t="shared" si="16"/>
        <v>0</v>
      </c>
      <c r="AG72" s="76"/>
      <c r="AH72" s="77">
        <f t="shared" si="17"/>
        <v>0</v>
      </c>
      <c r="AI72" s="76"/>
      <c r="AJ72" s="77">
        <f t="shared" si="18"/>
        <v>0</v>
      </c>
      <c r="AK72" s="76"/>
      <c r="AL72" s="77">
        <f t="shared" si="19"/>
        <v>0</v>
      </c>
      <c r="AM72" s="76"/>
      <c r="AN72" s="77">
        <f t="shared" si="20"/>
        <v>0</v>
      </c>
      <c r="AO72" s="76"/>
      <c r="AP72" s="77">
        <f t="shared" si="21"/>
        <v>0</v>
      </c>
      <c r="AQ72" s="76"/>
      <c r="AR72" s="77">
        <f t="shared" si="22"/>
        <v>0</v>
      </c>
      <c r="AS72" s="76"/>
      <c r="AT72" s="77">
        <f t="shared" si="23"/>
        <v>0</v>
      </c>
      <c r="AU72" s="76"/>
      <c r="AV72" s="77">
        <f t="shared" si="24"/>
        <v>0</v>
      </c>
      <c r="AW72" s="76"/>
      <c r="AX72" s="77">
        <f t="shared" si="25"/>
        <v>0</v>
      </c>
      <c r="AY72" s="76"/>
      <c r="AZ72" s="77">
        <f t="shared" si="26"/>
        <v>0</v>
      </c>
      <c r="BA72" s="76"/>
      <c r="BB72" s="77">
        <f t="shared" si="27"/>
        <v>0</v>
      </c>
      <c r="BC72" s="5">
        <f t="shared" si="1"/>
        <v>0</v>
      </c>
      <c r="BD72" s="11">
        <f t="shared" si="2"/>
        <v>0</v>
      </c>
      <c r="BE72" s="12">
        <f t="shared" si="28"/>
        <v>2</v>
      </c>
      <c r="BF72" s="5">
        <f t="shared" si="29"/>
        <v>0</v>
      </c>
      <c r="BG72" s="276" t="str">
        <f t="shared" si="30"/>
        <v/>
      </c>
      <c r="BH72" s="276" t="str">
        <f t="shared" si="31"/>
        <v/>
      </c>
      <c r="BI72" s="190"/>
      <c r="BJ72" s="103">
        <f t="shared" si="32"/>
        <v>0</v>
      </c>
      <c r="BK72" s="68">
        <f t="shared" si="33"/>
        <v>0</v>
      </c>
      <c r="BL72" s="94">
        <f t="shared" si="34"/>
        <v>0</v>
      </c>
      <c r="BM72" s="68">
        <f t="shared" si="35"/>
        <v>0</v>
      </c>
      <c r="BN72" s="94">
        <f t="shared" si="36"/>
        <v>0</v>
      </c>
      <c r="BO72" s="104">
        <f t="shared" si="37"/>
        <v>0</v>
      </c>
      <c r="BP72" s="62"/>
      <c r="BQ72" s="62"/>
      <c r="BR72" s="62"/>
      <c r="BS72" s="62"/>
      <c r="BT72" s="17"/>
      <c r="CJ72" s="63"/>
    </row>
    <row r="73" spans="1:90" ht="12.75" customHeight="1" x14ac:dyDescent="0.2">
      <c r="A73" s="5">
        <f t="shared" si="38"/>
        <v>20</v>
      </c>
      <c r="B73" s="332"/>
      <c r="C73" s="333"/>
      <c r="D73" s="18"/>
      <c r="E73" s="76"/>
      <c r="F73" s="77">
        <f t="shared" si="3"/>
        <v>0</v>
      </c>
      <c r="G73" s="76"/>
      <c r="H73" s="77">
        <f t="shared" si="4"/>
        <v>0</v>
      </c>
      <c r="I73" s="76"/>
      <c r="J73" s="77">
        <f t="shared" si="5"/>
        <v>0</v>
      </c>
      <c r="K73" s="76"/>
      <c r="L73" s="77">
        <f t="shared" si="6"/>
        <v>0</v>
      </c>
      <c r="M73" s="76"/>
      <c r="N73" s="77">
        <f t="shared" si="7"/>
        <v>0</v>
      </c>
      <c r="O73" s="76"/>
      <c r="P73" s="77">
        <f t="shared" si="8"/>
        <v>0</v>
      </c>
      <c r="Q73" s="76"/>
      <c r="R73" s="77">
        <f t="shared" si="9"/>
        <v>0</v>
      </c>
      <c r="S73" s="76"/>
      <c r="T73" s="77">
        <f t="shared" si="10"/>
        <v>0</v>
      </c>
      <c r="U73" s="76"/>
      <c r="V73" s="77">
        <f t="shared" si="11"/>
        <v>0</v>
      </c>
      <c r="W73" s="76"/>
      <c r="X73" s="77">
        <f t="shared" si="12"/>
        <v>0</v>
      </c>
      <c r="Y73" s="76"/>
      <c r="Z73" s="77">
        <f t="shared" si="13"/>
        <v>0</v>
      </c>
      <c r="AA73" s="76"/>
      <c r="AB73" s="77">
        <f t="shared" si="14"/>
        <v>0</v>
      </c>
      <c r="AC73" s="93"/>
      <c r="AD73" s="77">
        <f t="shared" si="15"/>
        <v>0</v>
      </c>
      <c r="AE73" s="76"/>
      <c r="AF73" s="77">
        <f t="shared" si="16"/>
        <v>0</v>
      </c>
      <c r="AG73" s="76"/>
      <c r="AH73" s="77">
        <f t="shared" si="17"/>
        <v>0</v>
      </c>
      <c r="AI73" s="76"/>
      <c r="AJ73" s="77">
        <f t="shared" si="18"/>
        <v>0</v>
      </c>
      <c r="AK73" s="76"/>
      <c r="AL73" s="77">
        <f t="shared" si="19"/>
        <v>0</v>
      </c>
      <c r="AM73" s="76"/>
      <c r="AN73" s="77">
        <f t="shared" si="20"/>
        <v>0</v>
      </c>
      <c r="AO73" s="76"/>
      <c r="AP73" s="77">
        <f t="shared" si="21"/>
        <v>0</v>
      </c>
      <c r="AQ73" s="76"/>
      <c r="AR73" s="77">
        <f t="shared" si="22"/>
        <v>0</v>
      </c>
      <c r="AS73" s="76"/>
      <c r="AT73" s="77">
        <f t="shared" si="23"/>
        <v>0</v>
      </c>
      <c r="AU73" s="76"/>
      <c r="AV73" s="77">
        <f t="shared" si="24"/>
        <v>0</v>
      </c>
      <c r="AW73" s="76"/>
      <c r="AX73" s="77">
        <f t="shared" si="25"/>
        <v>0</v>
      </c>
      <c r="AY73" s="76"/>
      <c r="AZ73" s="77">
        <f t="shared" si="26"/>
        <v>0</v>
      </c>
      <c r="BA73" s="76"/>
      <c r="BB73" s="77">
        <f t="shared" si="27"/>
        <v>0</v>
      </c>
      <c r="BC73" s="5">
        <f t="shared" si="1"/>
        <v>0</v>
      </c>
      <c r="BD73" s="11">
        <f t="shared" si="2"/>
        <v>0</v>
      </c>
      <c r="BE73" s="12">
        <f t="shared" si="28"/>
        <v>2</v>
      </c>
      <c r="BF73" s="5">
        <f t="shared" si="29"/>
        <v>0</v>
      </c>
      <c r="BG73" s="276" t="str">
        <f t="shared" si="30"/>
        <v/>
      </c>
      <c r="BH73" s="276" t="str">
        <f t="shared" si="31"/>
        <v/>
      </c>
      <c r="BI73" s="190"/>
      <c r="BJ73" s="103">
        <f t="shared" si="32"/>
        <v>0</v>
      </c>
      <c r="BK73" s="68">
        <f t="shared" si="33"/>
        <v>0</v>
      </c>
      <c r="BL73" s="94">
        <f t="shared" si="34"/>
        <v>0</v>
      </c>
      <c r="BM73" s="68">
        <f t="shared" si="35"/>
        <v>0</v>
      </c>
      <c r="BN73" s="94">
        <f t="shared" si="36"/>
        <v>0</v>
      </c>
      <c r="BO73" s="104">
        <f t="shared" si="37"/>
        <v>0</v>
      </c>
      <c r="BP73" s="62"/>
      <c r="BQ73" s="62"/>
      <c r="BR73" s="62"/>
      <c r="BS73" s="62"/>
      <c r="BT73" s="17"/>
      <c r="CJ73" s="63"/>
    </row>
    <row r="74" spans="1:90" ht="12.75" customHeight="1" x14ac:dyDescent="0.2">
      <c r="A74" s="5">
        <f t="shared" si="38"/>
        <v>21</v>
      </c>
      <c r="B74" s="332"/>
      <c r="C74" s="333"/>
      <c r="D74" s="18"/>
      <c r="E74" s="76"/>
      <c r="F74" s="77">
        <f t="shared" si="3"/>
        <v>0</v>
      </c>
      <c r="G74" s="76"/>
      <c r="H74" s="77">
        <f t="shared" si="4"/>
        <v>0</v>
      </c>
      <c r="I74" s="76"/>
      <c r="J74" s="77">
        <f t="shared" si="5"/>
        <v>0</v>
      </c>
      <c r="K74" s="76"/>
      <c r="L74" s="77">
        <f t="shared" si="6"/>
        <v>0</v>
      </c>
      <c r="M74" s="76"/>
      <c r="N74" s="77">
        <f t="shared" si="7"/>
        <v>0</v>
      </c>
      <c r="O74" s="76"/>
      <c r="P74" s="77">
        <f t="shared" si="8"/>
        <v>0</v>
      </c>
      <c r="Q74" s="76"/>
      <c r="R74" s="77">
        <f t="shared" si="9"/>
        <v>0</v>
      </c>
      <c r="S74" s="76"/>
      <c r="T74" s="77">
        <f t="shared" si="10"/>
        <v>0</v>
      </c>
      <c r="U74" s="76"/>
      <c r="V74" s="77">
        <f t="shared" si="11"/>
        <v>0</v>
      </c>
      <c r="W74" s="76"/>
      <c r="X74" s="77">
        <f t="shared" si="12"/>
        <v>0</v>
      </c>
      <c r="Y74" s="76"/>
      <c r="Z74" s="77">
        <f t="shared" si="13"/>
        <v>0</v>
      </c>
      <c r="AA74" s="76"/>
      <c r="AB74" s="77">
        <f t="shared" si="14"/>
        <v>0</v>
      </c>
      <c r="AC74" s="93"/>
      <c r="AD74" s="77">
        <f t="shared" si="15"/>
        <v>0</v>
      </c>
      <c r="AE74" s="76"/>
      <c r="AF74" s="77">
        <f t="shared" si="16"/>
        <v>0</v>
      </c>
      <c r="AG74" s="76"/>
      <c r="AH74" s="77">
        <f t="shared" si="17"/>
        <v>0</v>
      </c>
      <c r="AI74" s="76"/>
      <c r="AJ74" s="77">
        <f t="shared" si="18"/>
        <v>0</v>
      </c>
      <c r="AK74" s="76"/>
      <c r="AL74" s="77">
        <f t="shared" si="19"/>
        <v>0</v>
      </c>
      <c r="AM74" s="76"/>
      <c r="AN74" s="77">
        <f t="shared" si="20"/>
        <v>0</v>
      </c>
      <c r="AO74" s="76"/>
      <c r="AP74" s="77">
        <f t="shared" si="21"/>
        <v>0</v>
      </c>
      <c r="AQ74" s="76"/>
      <c r="AR74" s="77">
        <f t="shared" si="22"/>
        <v>0</v>
      </c>
      <c r="AS74" s="76"/>
      <c r="AT74" s="77">
        <f t="shared" si="23"/>
        <v>0</v>
      </c>
      <c r="AU74" s="76"/>
      <c r="AV74" s="77">
        <f t="shared" si="24"/>
        <v>0</v>
      </c>
      <c r="AW74" s="76"/>
      <c r="AX74" s="77">
        <f t="shared" si="25"/>
        <v>0</v>
      </c>
      <c r="AY74" s="76"/>
      <c r="AZ74" s="77">
        <f t="shared" si="26"/>
        <v>0</v>
      </c>
      <c r="BA74" s="76"/>
      <c r="BB74" s="77">
        <f t="shared" si="27"/>
        <v>0</v>
      </c>
      <c r="BC74" s="5">
        <f t="shared" si="1"/>
        <v>0</v>
      </c>
      <c r="BD74" s="11">
        <f t="shared" si="2"/>
        <v>0</v>
      </c>
      <c r="BE74" s="12">
        <f t="shared" si="28"/>
        <v>2</v>
      </c>
      <c r="BF74" s="5">
        <f t="shared" si="29"/>
        <v>0</v>
      </c>
      <c r="BG74" s="276" t="str">
        <f t="shared" si="30"/>
        <v/>
      </c>
      <c r="BH74" s="276" t="str">
        <f t="shared" si="31"/>
        <v/>
      </c>
      <c r="BI74" s="190"/>
      <c r="BJ74" s="103">
        <f t="shared" si="32"/>
        <v>0</v>
      </c>
      <c r="BK74" s="68">
        <f t="shared" si="33"/>
        <v>0</v>
      </c>
      <c r="BL74" s="94">
        <f t="shared" si="34"/>
        <v>0</v>
      </c>
      <c r="BM74" s="68">
        <f t="shared" si="35"/>
        <v>0</v>
      </c>
      <c r="BN74" s="94">
        <f t="shared" si="36"/>
        <v>0</v>
      </c>
      <c r="BO74" s="104">
        <f t="shared" si="37"/>
        <v>0</v>
      </c>
      <c r="BP74" s="62"/>
      <c r="BQ74" s="62"/>
      <c r="BR74" s="62"/>
      <c r="BS74" s="62"/>
      <c r="BT74" s="17"/>
      <c r="CJ74" s="59"/>
    </row>
    <row r="75" spans="1:90" ht="12.75" customHeight="1" x14ac:dyDescent="0.2">
      <c r="A75" s="5">
        <f t="shared" si="38"/>
        <v>22</v>
      </c>
      <c r="B75" s="332"/>
      <c r="C75" s="333"/>
      <c r="D75" s="18"/>
      <c r="E75" s="76"/>
      <c r="F75" s="77">
        <f t="shared" si="3"/>
        <v>0</v>
      </c>
      <c r="G75" s="76"/>
      <c r="H75" s="77">
        <f t="shared" si="4"/>
        <v>0</v>
      </c>
      <c r="I75" s="76"/>
      <c r="J75" s="77">
        <f t="shared" si="5"/>
        <v>0</v>
      </c>
      <c r="K75" s="76"/>
      <c r="L75" s="77">
        <f t="shared" si="6"/>
        <v>0</v>
      </c>
      <c r="M75" s="76"/>
      <c r="N75" s="77">
        <f t="shared" si="7"/>
        <v>0</v>
      </c>
      <c r="O75" s="76"/>
      <c r="P75" s="77">
        <f t="shared" si="8"/>
        <v>0</v>
      </c>
      <c r="Q75" s="76"/>
      <c r="R75" s="77">
        <f t="shared" si="9"/>
        <v>0</v>
      </c>
      <c r="S75" s="76"/>
      <c r="T75" s="77">
        <f t="shared" si="10"/>
        <v>0</v>
      </c>
      <c r="U75" s="76"/>
      <c r="V75" s="77">
        <f t="shared" si="11"/>
        <v>0</v>
      </c>
      <c r="W75" s="76"/>
      <c r="X75" s="77">
        <f t="shared" si="12"/>
        <v>0</v>
      </c>
      <c r="Y75" s="76"/>
      <c r="Z75" s="77">
        <f t="shared" si="13"/>
        <v>0</v>
      </c>
      <c r="AA75" s="76"/>
      <c r="AB75" s="77">
        <f t="shared" si="14"/>
        <v>0</v>
      </c>
      <c r="AC75" s="93"/>
      <c r="AD75" s="77">
        <f t="shared" si="15"/>
        <v>0</v>
      </c>
      <c r="AE75" s="76"/>
      <c r="AF75" s="77">
        <f t="shared" si="16"/>
        <v>0</v>
      </c>
      <c r="AG75" s="76"/>
      <c r="AH75" s="77">
        <f t="shared" si="17"/>
        <v>0</v>
      </c>
      <c r="AI75" s="76"/>
      <c r="AJ75" s="77">
        <f t="shared" si="18"/>
        <v>0</v>
      </c>
      <c r="AK75" s="76"/>
      <c r="AL75" s="77">
        <f t="shared" si="19"/>
        <v>0</v>
      </c>
      <c r="AM75" s="76"/>
      <c r="AN75" s="77">
        <f t="shared" si="20"/>
        <v>0</v>
      </c>
      <c r="AO75" s="76"/>
      <c r="AP75" s="77">
        <f t="shared" si="21"/>
        <v>0</v>
      </c>
      <c r="AQ75" s="76"/>
      <c r="AR75" s="77">
        <f t="shared" si="22"/>
        <v>0</v>
      </c>
      <c r="AS75" s="76"/>
      <c r="AT75" s="77">
        <f t="shared" si="23"/>
        <v>0</v>
      </c>
      <c r="AU75" s="76"/>
      <c r="AV75" s="77">
        <f t="shared" si="24"/>
        <v>0</v>
      </c>
      <c r="AW75" s="76"/>
      <c r="AX75" s="77">
        <f t="shared" si="25"/>
        <v>0</v>
      </c>
      <c r="AY75" s="76"/>
      <c r="AZ75" s="77">
        <f t="shared" si="26"/>
        <v>0</v>
      </c>
      <c r="BA75" s="76"/>
      <c r="BB75" s="77">
        <f t="shared" si="27"/>
        <v>0</v>
      </c>
      <c r="BC75" s="5">
        <f t="shared" si="1"/>
        <v>0</v>
      </c>
      <c r="BD75" s="11">
        <f t="shared" si="2"/>
        <v>0</v>
      </c>
      <c r="BE75" s="12">
        <f t="shared" si="28"/>
        <v>2</v>
      </c>
      <c r="BF75" s="5">
        <f t="shared" si="29"/>
        <v>0</v>
      </c>
      <c r="BG75" s="276" t="str">
        <f t="shared" si="30"/>
        <v/>
      </c>
      <c r="BH75" s="276" t="str">
        <f t="shared" si="31"/>
        <v/>
      </c>
      <c r="BI75" s="190"/>
      <c r="BJ75" s="103">
        <f t="shared" si="32"/>
        <v>0</v>
      </c>
      <c r="BK75" s="68">
        <f t="shared" si="33"/>
        <v>0</v>
      </c>
      <c r="BL75" s="94">
        <f t="shared" si="34"/>
        <v>0</v>
      </c>
      <c r="BM75" s="68">
        <f t="shared" si="35"/>
        <v>0</v>
      </c>
      <c r="BN75" s="94">
        <f t="shared" si="36"/>
        <v>0</v>
      </c>
      <c r="BO75" s="104">
        <f t="shared" si="37"/>
        <v>0</v>
      </c>
      <c r="BP75" s="62"/>
      <c r="BQ75" s="62"/>
      <c r="BR75" s="62"/>
      <c r="BS75" s="62"/>
      <c r="BT75" s="17"/>
    </row>
    <row r="76" spans="1:90" ht="12.75" customHeight="1" x14ac:dyDescent="0.2">
      <c r="A76" s="5">
        <f t="shared" si="38"/>
        <v>23</v>
      </c>
      <c r="B76" s="332"/>
      <c r="C76" s="333"/>
      <c r="D76" s="18"/>
      <c r="E76" s="76"/>
      <c r="F76" s="77">
        <f t="shared" si="3"/>
        <v>0</v>
      </c>
      <c r="G76" s="76"/>
      <c r="H76" s="77">
        <f t="shared" si="4"/>
        <v>0</v>
      </c>
      <c r="I76" s="76"/>
      <c r="J76" s="77">
        <f t="shared" si="5"/>
        <v>0</v>
      </c>
      <c r="K76" s="76"/>
      <c r="L76" s="77">
        <f t="shared" si="6"/>
        <v>0</v>
      </c>
      <c r="M76" s="76"/>
      <c r="N76" s="77">
        <f t="shared" si="7"/>
        <v>0</v>
      </c>
      <c r="O76" s="76"/>
      <c r="P76" s="77">
        <f t="shared" si="8"/>
        <v>0</v>
      </c>
      <c r="Q76" s="76"/>
      <c r="R76" s="77">
        <f t="shared" si="9"/>
        <v>0</v>
      </c>
      <c r="S76" s="76"/>
      <c r="T76" s="77">
        <f t="shared" si="10"/>
        <v>0</v>
      </c>
      <c r="U76" s="76"/>
      <c r="V76" s="77">
        <f t="shared" si="11"/>
        <v>0</v>
      </c>
      <c r="W76" s="76"/>
      <c r="X76" s="77">
        <f t="shared" si="12"/>
        <v>0</v>
      </c>
      <c r="Y76" s="76"/>
      <c r="Z76" s="77">
        <f t="shared" si="13"/>
        <v>0</v>
      </c>
      <c r="AA76" s="76"/>
      <c r="AB76" s="77">
        <f t="shared" si="14"/>
        <v>0</v>
      </c>
      <c r="AC76" s="93"/>
      <c r="AD76" s="77">
        <f t="shared" si="15"/>
        <v>0</v>
      </c>
      <c r="AE76" s="76"/>
      <c r="AF76" s="77">
        <f t="shared" si="16"/>
        <v>0</v>
      </c>
      <c r="AG76" s="76"/>
      <c r="AH76" s="77">
        <f t="shared" si="17"/>
        <v>0</v>
      </c>
      <c r="AI76" s="76"/>
      <c r="AJ76" s="77">
        <f t="shared" si="18"/>
        <v>0</v>
      </c>
      <c r="AK76" s="76"/>
      <c r="AL76" s="77">
        <f t="shared" si="19"/>
        <v>0</v>
      </c>
      <c r="AM76" s="76"/>
      <c r="AN76" s="77">
        <f t="shared" si="20"/>
        <v>0</v>
      </c>
      <c r="AO76" s="76"/>
      <c r="AP76" s="77">
        <f t="shared" si="21"/>
        <v>0</v>
      </c>
      <c r="AQ76" s="76"/>
      <c r="AR76" s="77">
        <f t="shared" si="22"/>
        <v>0</v>
      </c>
      <c r="AS76" s="76"/>
      <c r="AT76" s="77">
        <f t="shared" si="23"/>
        <v>0</v>
      </c>
      <c r="AU76" s="76"/>
      <c r="AV76" s="77">
        <f t="shared" si="24"/>
        <v>0</v>
      </c>
      <c r="AW76" s="76"/>
      <c r="AX76" s="77">
        <f t="shared" si="25"/>
        <v>0</v>
      </c>
      <c r="AY76" s="76"/>
      <c r="AZ76" s="77">
        <f t="shared" si="26"/>
        <v>0</v>
      </c>
      <c r="BA76" s="76"/>
      <c r="BB76" s="77">
        <f t="shared" si="27"/>
        <v>0</v>
      </c>
      <c r="BC76" s="5">
        <f t="shared" si="1"/>
        <v>0</v>
      </c>
      <c r="BD76" s="11">
        <f t="shared" si="2"/>
        <v>0</v>
      </c>
      <c r="BE76" s="12">
        <f t="shared" si="28"/>
        <v>2</v>
      </c>
      <c r="BF76" s="5">
        <f t="shared" si="29"/>
        <v>0</v>
      </c>
      <c r="BG76" s="276" t="str">
        <f t="shared" si="30"/>
        <v/>
      </c>
      <c r="BH76" s="276" t="str">
        <f t="shared" si="31"/>
        <v/>
      </c>
      <c r="BI76" s="190"/>
      <c r="BJ76" s="103">
        <f t="shared" si="32"/>
        <v>0</v>
      </c>
      <c r="BK76" s="68">
        <f t="shared" si="33"/>
        <v>0</v>
      </c>
      <c r="BL76" s="94">
        <f t="shared" si="34"/>
        <v>0</v>
      </c>
      <c r="BM76" s="68">
        <f t="shared" si="35"/>
        <v>0</v>
      </c>
      <c r="BN76" s="94">
        <f t="shared" si="36"/>
        <v>0</v>
      </c>
      <c r="BO76" s="104">
        <f t="shared" si="37"/>
        <v>0</v>
      </c>
      <c r="BP76" s="62"/>
      <c r="BQ76" s="62"/>
      <c r="BR76" s="62"/>
      <c r="BS76" s="62"/>
      <c r="BT76" s="17"/>
    </row>
    <row r="77" spans="1:90" ht="12.75" customHeight="1" x14ac:dyDescent="0.2">
      <c r="A77" s="5">
        <f t="shared" si="38"/>
        <v>24</v>
      </c>
      <c r="B77" s="332"/>
      <c r="C77" s="333"/>
      <c r="D77" s="18"/>
      <c r="E77" s="76"/>
      <c r="F77" s="77">
        <f t="shared" si="3"/>
        <v>0</v>
      </c>
      <c r="G77" s="76"/>
      <c r="H77" s="77">
        <f t="shared" si="4"/>
        <v>0</v>
      </c>
      <c r="I77" s="76"/>
      <c r="J77" s="77">
        <f t="shared" si="5"/>
        <v>0</v>
      </c>
      <c r="K77" s="76"/>
      <c r="L77" s="77">
        <f t="shared" si="6"/>
        <v>0</v>
      </c>
      <c r="M77" s="76"/>
      <c r="N77" s="77">
        <f t="shared" si="7"/>
        <v>0</v>
      </c>
      <c r="O77" s="76"/>
      <c r="P77" s="77">
        <f t="shared" si="8"/>
        <v>0</v>
      </c>
      <c r="Q77" s="76"/>
      <c r="R77" s="77">
        <f t="shared" si="9"/>
        <v>0</v>
      </c>
      <c r="S77" s="76"/>
      <c r="T77" s="77">
        <f t="shared" si="10"/>
        <v>0</v>
      </c>
      <c r="U77" s="76"/>
      <c r="V77" s="77">
        <f t="shared" si="11"/>
        <v>0</v>
      </c>
      <c r="W77" s="76"/>
      <c r="X77" s="77">
        <f t="shared" si="12"/>
        <v>0</v>
      </c>
      <c r="Y77" s="76"/>
      <c r="Z77" s="77">
        <f t="shared" si="13"/>
        <v>0</v>
      </c>
      <c r="AA77" s="76"/>
      <c r="AB77" s="77">
        <f t="shared" si="14"/>
        <v>0</v>
      </c>
      <c r="AC77" s="93"/>
      <c r="AD77" s="77">
        <f t="shared" si="15"/>
        <v>0</v>
      </c>
      <c r="AE77" s="76"/>
      <c r="AF77" s="77">
        <f t="shared" si="16"/>
        <v>0</v>
      </c>
      <c r="AG77" s="76"/>
      <c r="AH77" s="77">
        <f t="shared" si="17"/>
        <v>0</v>
      </c>
      <c r="AI77" s="76"/>
      <c r="AJ77" s="77">
        <f t="shared" si="18"/>
        <v>0</v>
      </c>
      <c r="AK77" s="76"/>
      <c r="AL77" s="77">
        <f t="shared" si="19"/>
        <v>0</v>
      </c>
      <c r="AM77" s="76"/>
      <c r="AN77" s="77">
        <f t="shared" si="20"/>
        <v>0</v>
      </c>
      <c r="AO77" s="76"/>
      <c r="AP77" s="77">
        <f t="shared" si="21"/>
        <v>0</v>
      </c>
      <c r="AQ77" s="76"/>
      <c r="AR77" s="77">
        <f t="shared" si="22"/>
        <v>0</v>
      </c>
      <c r="AS77" s="76"/>
      <c r="AT77" s="77">
        <f t="shared" si="23"/>
        <v>0</v>
      </c>
      <c r="AU77" s="76"/>
      <c r="AV77" s="77">
        <f t="shared" si="24"/>
        <v>0</v>
      </c>
      <c r="AW77" s="76"/>
      <c r="AX77" s="77">
        <f t="shared" si="25"/>
        <v>0</v>
      </c>
      <c r="AY77" s="76"/>
      <c r="AZ77" s="77">
        <f t="shared" si="26"/>
        <v>0</v>
      </c>
      <c r="BA77" s="76"/>
      <c r="BB77" s="77">
        <f t="shared" si="27"/>
        <v>0</v>
      </c>
      <c r="BC77" s="5">
        <f t="shared" si="1"/>
        <v>0</v>
      </c>
      <c r="BD77" s="11">
        <f t="shared" si="2"/>
        <v>0</v>
      </c>
      <c r="BE77" s="12">
        <f t="shared" si="28"/>
        <v>2</v>
      </c>
      <c r="BF77" s="5">
        <f t="shared" si="29"/>
        <v>0</v>
      </c>
      <c r="BG77" s="276" t="str">
        <f t="shared" si="30"/>
        <v/>
      </c>
      <c r="BH77" s="276" t="str">
        <f t="shared" si="31"/>
        <v/>
      </c>
      <c r="BI77" s="190"/>
      <c r="BJ77" s="103">
        <f t="shared" si="32"/>
        <v>0</v>
      </c>
      <c r="BK77" s="68">
        <f t="shared" si="33"/>
        <v>0</v>
      </c>
      <c r="BL77" s="94">
        <f t="shared" si="34"/>
        <v>0</v>
      </c>
      <c r="BM77" s="68">
        <f t="shared" si="35"/>
        <v>0</v>
      </c>
      <c r="BN77" s="94">
        <f t="shared" si="36"/>
        <v>0</v>
      </c>
      <c r="BO77" s="104">
        <f t="shared" si="37"/>
        <v>0</v>
      </c>
      <c r="BP77" s="62"/>
      <c r="BQ77" s="62"/>
      <c r="BR77" s="62"/>
      <c r="BS77" s="62"/>
      <c r="BT77" s="17"/>
    </row>
    <row r="78" spans="1:90" ht="12.75" customHeight="1" x14ac:dyDescent="0.2">
      <c r="A78" s="5">
        <f t="shared" si="38"/>
        <v>25</v>
      </c>
      <c r="B78" s="332"/>
      <c r="C78" s="333"/>
      <c r="D78" s="18"/>
      <c r="E78" s="76"/>
      <c r="F78" s="77">
        <f t="shared" si="3"/>
        <v>0</v>
      </c>
      <c r="G78" s="76"/>
      <c r="H78" s="77">
        <f t="shared" si="4"/>
        <v>0</v>
      </c>
      <c r="I78" s="76"/>
      <c r="J78" s="77">
        <f t="shared" si="5"/>
        <v>0</v>
      </c>
      <c r="K78" s="76"/>
      <c r="L78" s="77">
        <f t="shared" si="6"/>
        <v>0</v>
      </c>
      <c r="M78" s="76"/>
      <c r="N78" s="77">
        <f t="shared" si="7"/>
        <v>0</v>
      </c>
      <c r="O78" s="76"/>
      <c r="P78" s="77">
        <f t="shared" si="8"/>
        <v>0</v>
      </c>
      <c r="Q78" s="76"/>
      <c r="R78" s="77">
        <f t="shared" si="9"/>
        <v>0</v>
      </c>
      <c r="S78" s="76"/>
      <c r="T78" s="77">
        <f t="shared" si="10"/>
        <v>0</v>
      </c>
      <c r="U78" s="76"/>
      <c r="V78" s="77">
        <f t="shared" si="11"/>
        <v>0</v>
      </c>
      <c r="W78" s="76"/>
      <c r="X78" s="77">
        <f t="shared" si="12"/>
        <v>0</v>
      </c>
      <c r="Y78" s="76"/>
      <c r="Z78" s="77">
        <f t="shared" si="13"/>
        <v>0</v>
      </c>
      <c r="AA78" s="76"/>
      <c r="AB78" s="77">
        <f t="shared" si="14"/>
        <v>0</v>
      </c>
      <c r="AC78" s="93"/>
      <c r="AD78" s="77">
        <f t="shared" si="15"/>
        <v>0</v>
      </c>
      <c r="AE78" s="76"/>
      <c r="AF78" s="77">
        <f t="shared" si="16"/>
        <v>0</v>
      </c>
      <c r="AG78" s="76"/>
      <c r="AH78" s="77">
        <f t="shared" si="17"/>
        <v>0</v>
      </c>
      <c r="AI78" s="76"/>
      <c r="AJ78" s="77">
        <f t="shared" si="18"/>
        <v>0</v>
      </c>
      <c r="AK78" s="76"/>
      <c r="AL78" s="77">
        <f t="shared" si="19"/>
        <v>0</v>
      </c>
      <c r="AM78" s="76"/>
      <c r="AN78" s="77">
        <f t="shared" si="20"/>
        <v>0</v>
      </c>
      <c r="AO78" s="76"/>
      <c r="AP78" s="77">
        <f t="shared" si="21"/>
        <v>0</v>
      </c>
      <c r="AQ78" s="76"/>
      <c r="AR78" s="77">
        <f t="shared" si="22"/>
        <v>0</v>
      </c>
      <c r="AS78" s="76"/>
      <c r="AT78" s="77">
        <f t="shared" si="23"/>
        <v>0</v>
      </c>
      <c r="AU78" s="76"/>
      <c r="AV78" s="77">
        <f t="shared" si="24"/>
        <v>0</v>
      </c>
      <c r="AW78" s="76"/>
      <c r="AX78" s="77">
        <f t="shared" si="25"/>
        <v>0</v>
      </c>
      <c r="AY78" s="76"/>
      <c r="AZ78" s="77">
        <f t="shared" si="26"/>
        <v>0</v>
      </c>
      <c r="BA78" s="76"/>
      <c r="BB78" s="77">
        <f t="shared" si="27"/>
        <v>0</v>
      </c>
      <c r="BC78" s="5">
        <f t="shared" si="1"/>
        <v>0</v>
      </c>
      <c r="BD78" s="11">
        <f t="shared" si="2"/>
        <v>0</v>
      </c>
      <c r="BE78" s="12">
        <f t="shared" si="28"/>
        <v>2</v>
      </c>
      <c r="BF78" s="5">
        <f t="shared" si="29"/>
        <v>0</v>
      </c>
      <c r="BG78" s="276" t="str">
        <f t="shared" si="30"/>
        <v/>
      </c>
      <c r="BH78" s="276" t="str">
        <f t="shared" si="31"/>
        <v/>
      </c>
      <c r="BI78" s="190"/>
      <c r="BJ78" s="103">
        <f t="shared" si="32"/>
        <v>0</v>
      </c>
      <c r="BK78" s="68">
        <f t="shared" si="33"/>
        <v>0</v>
      </c>
      <c r="BL78" s="94">
        <f t="shared" si="34"/>
        <v>0</v>
      </c>
      <c r="BM78" s="68">
        <f t="shared" si="35"/>
        <v>0</v>
      </c>
      <c r="BN78" s="94">
        <f t="shared" si="36"/>
        <v>0</v>
      </c>
      <c r="BO78" s="104">
        <f t="shared" si="37"/>
        <v>0</v>
      </c>
      <c r="BP78" s="62"/>
      <c r="BQ78" s="62"/>
      <c r="BR78" s="62"/>
      <c r="BS78" s="62"/>
      <c r="BT78" s="17"/>
      <c r="CL78" s="49" t="str">
        <f>BJ50</f>
        <v>1.- Historia</v>
      </c>
    </row>
    <row r="79" spans="1:90" ht="12.75" customHeight="1" x14ac:dyDescent="0.2">
      <c r="A79" s="5">
        <f t="shared" si="38"/>
        <v>26</v>
      </c>
      <c r="B79" s="332"/>
      <c r="C79" s="333"/>
      <c r="D79" s="18"/>
      <c r="E79" s="76"/>
      <c r="F79" s="77">
        <f t="shared" si="3"/>
        <v>0</v>
      </c>
      <c r="G79" s="76"/>
      <c r="H79" s="77">
        <f t="shared" si="4"/>
        <v>0</v>
      </c>
      <c r="I79" s="76"/>
      <c r="J79" s="77">
        <f t="shared" si="5"/>
        <v>0</v>
      </c>
      <c r="K79" s="76"/>
      <c r="L79" s="77">
        <f t="shared" si="6"/>
        <v>0</v>
      </c>
      <c r="M79" s="76"/>
      <c r="N79" s="77">
        <f t="shared" si="7"/>
        <v>0</v>
      </c>
      <c r="O79" s="76"/>
      <c r="P79" s="77">
        <f t="shared" si="8"/>
        <v>0</v>
      </c>
      <c r="Q79" s="76"/>
      <c r="R79" s="77">
        <f t="shared" si="9"/>
        <v>0</v>
      </c>
      <c r="S79" s="76"/>
      <c r="T79" s="77">
        <f t="shared" si="10"/>
        <v>0</v>
      </c>
      <c r="U79" s="76"/>
      <c r="V79" s="77">
        <f t="shared" si="11"/>
        <v>0</v>
      </c>
      <c r="W79" s="76"/>
      <c r="X79" s="77">
        <f t="shared" si="12"/>
        <v>0</v>
      </c>
      <c r="Y79" s="76"/>
      <c r="Z79" s="77">
        <f t="shared" si="13"/>
        <v>0</v>
      </c>
      <c r="AA79" s="76"/>
      <c r="AB79" s="77">
        <f t="shared" si="14"/>
        <v>0</v>
      </c>
      <c r="AC79" s="93"/>
      <c r="AD79" s="77">
        <f t="shared" si="15"/>
        <v>0</v>
      </c>
      <c r="AE79" s="76"/>
      <c r="AF79" s="77">
        <f t="shared" si="16"/>
        <v>0</v>
      </c>
      <c r="AG79" s="76"/>
      <c r="AH79" s="77">
        <f t="shared" si="17"/>
        <v>0</v>
      </c>
      <c r="AI79" s="76"/>
      <c r="AJ79" s="77">
        <f t="shared" si="18"/>
        <v>0</v>
      </c>
      <c r="AK79" s="76"/>
      <c r="AL79" s="77">
        <f t="shared" si="19"/>
        <v>0</v>
      </c>
      <c r="AM79" s="76"/>
      <c r="AN79" s="77">
        <f t="shared" si="20"/>
        <v>0</v>
      </c>
      <c r="AO79" s="76"/>
      <c r="AP79" s="77">
        <f t="shared" si="21"/>
        <v>0</v>
      </c>
      <c r="AQ79" s="76"/>
      <c r="AR79" s="77">
        <f t="shared" si="22"/>
        <v>0</v>
      </c>
      <c r="AS79" s="76"/>
      <c r="AT79" s="77">
        <f t="shared" si="23"/>
        <v>0</v>
      </c>
      <c r="AU79" s="76"/>
      <c r="AV79" s="77">
        <f t="shared" si="24"/>
        <v>0</v>
      </c>
      <c r="AW79" s="76"/>
      <c r="AX79" s="77">
        <f t="shared" si="25"/>
        <v>0</v>
      </c>
      <c r="AY79" s="76"/>
      <c r="AZ79" s="77">
        <f t="shared" si="26"/>
        <v>0</v>
      </c>
      <c r="BA79" s="76"/>
      <c r="BB79" s="77">
        <f t="shared" si="27"/>
        <v>0</v>
      </c>
      <c r="BC79" s="5">
        <f t="shared" si="1"/>
        <v>0</v>
      </c>
      <c r="BD79" s="11">
        <f t="shared" si="2"/>
        <v>0</v>
      </c>
      <c r="BE79" s="12">
        <f t="shared" si="28"/>
        <v>2</v>
      </c>
      <c r="BF79" s="5">
        <f t="shared" si="29"/>
        <v>0</v>
      </c>
      <c r="BG79" s="276" t="str">
        <f t="shared" si="30"/>
        <v/>
      </c>
      <c r="BH79" s="276" t="str">
        <f t="shared" si="31"/>
        <v/>
      </c>
      <c r="BI79" s="190"/>
      <c r="BJ79" s="103">
        <f t="shared" si="32"/>
        <v>0</v>
      </c>
      <c r="BK79" s="68">
        <f t="shared" si="33"/>
        <v>0</v>
      </c>
      <c r="BL79" s="94">
        <f t="shared" si="34"/>
        <v>0</v>
      </c>
      <c r="BM79" s="68">
        <f t="shared" si="35"/>
        <v>0</v>
      </c>
      <c r="BN79" s="94">
        <f t="shared" si="36"/>
        <v>0</v>
      </c>
      <c r="BO79" s="104">
        <f t="shared" si="37"/>
        <v>0</v>
      </c>
      <c r="BP79" s="62"/>
      <c r="BQ79" s="62"/>
      <c r="BR79" s="62"/>
      <c r="BS79" s="62"/>
      <c r="BT79" s="17"/>
      <c r="CL79" s="49" t="str">
        <f>BL39</f>
        <v>2.- Geografía</v>
      </c>
    </row>
    <row r="80" spans="1:90" ht="12.75" customHeight="1" x14ac:dyDescent="0.2">
      <c r="A80" s="5">
        <f t="shared" si="38"/>
        <v>27</v>
      </c>
      <c r="B80" s="332"/>
      <c r="C80" s="333"/>
      <c r="D80" s="18"/>
      <c r="E80" s="76"/>
      <c r="F80" s="77">
        <f t="shared" si="3"/>
        <v>0</v>
      </c>
      <c r="G80" s="76"/>
      <c r="H80" s="77">
        <f t="shared" si="4"/>
        <v>0</v>
      </c>
      <c r="I80" s="76"/>
      <c r="J80" s="77">
        <f t="shared" si="5"/>
        <v>0</v>
      </c>
      <c r="K80" s="76"/>
      <c r="L80" s="77">
        <f t="shared" si="6"/>
        <v>0</v>
      </c>
      <c r="M80" s="76"/>
      <c r="N80" s="77">
        <f t="shared" si="7"/>
        <v>0</v>
      </c>
      <c r="O80" s="76"/>
      <c r="P80" s="77">
        <f t="shared" si="8"/>
        <v>0</v>
      </c>
      <c r="Q80" s="76"/>
      <c r="R80" s="77">
        <f t="shared" si="9"/>
        <v>0</v>
      </c>
      <c r="S80" s="76"/>
      <c r="T80" s="77">
        <f t="shared" si="10"/>
        <v>0</v>
      </c>
      <c r="U80" s="76"/>
      <c r="V80" s="77">
        <f t="shared" si="11"/>
        <v>0</v>
      </c>
      <c r="W80" s="76"/>
      <c r="X80" s="77">
        <f t="shared" si="12"/>
        <v>0</v>
      </c>
      <c r="Y80" s="76"/>
      <c r="Z80" s="77">
        <f t="shared" si="13"/>
        <v>0</v>
      </c>
      <c r="AA80" s="76"/>
      <c r="AB80" s="77">
        <f t="shared" si="14"/>
        <v>0</v>
      </c>
      <c r="AC80" s="93"/>
      <c r="AD80" s="77">
        <f t="shared" si="15"/>
        <v>0</v>
      </c>
      <c r="AE80" s="76"/>
      <c r="AF80" s="77">
        <f t="shared" si="16"/>
        <v>0</v>
      </c>
      <c r="AG80" s="76"/>
      <c r="AH80" s="77">
        <f t="shared" si="17"/>
        <v>0</v>
      </c>
      <c r="AI80" s="76"/>
      <c r="AJ80" s="77">
        <f t="shared" si="18"/>
        <v>0</v>
      </c>
      <c r="AK80" s="76"/>
      <c r="AL80" s="77">
        <f t="shared" si="19"/>
        <v>0</v>
      </c>
      <c r="AM80" s="76"/>
      <c r="AN80" s="77">
        <f t="shared" si="20"/>
        <v>0</v>
      </c>
      <c r="AO80" s="76"/>
      <c r="AP80" s="77">
        <f t="shared" si="21"/>
        <v>0</v>
      </c>
      <c r="AQ80" s="76"/>
      <c r="AR80" s="77">
        <f t="shared" si="22"/>
        <v>0</v>
      </c>
      <c r="AS80" s="76"/>
      <c r="AT80" s="77">
        <f t="shared" si="23"/>
        <v>0</v>
      </c>
      <c r="AU80" s="76"/>
      <c r="AV80" s="77">
        <f t="shared" si="24"/>
        <v>0</v>
      </c>
      <c r="AW80" s="76"/>
      <c r="AX80" s="77">
        <f t="shared" si="25"/>
        <v>0</v>
      </c>
      <c r="AY80" s="76"/>
      <c r="AZ80" s="77">
        <f t="shared" si="26"/>
        <v>0</v>
      </c>
      <c r="BA80" s="76"/>
      <c r="BB80" s="77">
        <f t="shared" si="27"/>
        <v>0</v>
      </c>
      <c r="BC80" s="5">
        <f t="shared" si="1"/>
        <v>0</v>
      </c>
      <c r="BD80" s="11">
        <f t="shared" si="2"/>
        <v>0</v>
      </c>
      <c r="BE80" s="12">
        <f t="shared" si="28"/>
        <v>2</v>
      </c>
      <c r="BF80" s="5">
        <f t="shared" si="29"/>
        <v>0</v>
      </c>
      <c r="BG80" s="276" t="str">
        <f t="shared" si="30"/>
        <v/>
      </c>
      <c r="BH80" s="276" t="str">
        <f t="shared" si="31"/>
        <v/>
      </c>
      <c r="BI80" s="190"/>
      <c r="BJ80" s="103">
        <f t="shared" si="32"/>
        <v>0</v>
      </c>
      <c r="BK80" s="68">
        <f t="shared" si="33"/>
        <v>0</v>
      </c>
      <c r="BL80" s="94">
        <f t="shared" si="34"/>
        <v>0</v>
      </c>
      <c r="BM80" s="68">
        <f t="shared" si="35"/>
        <v>0</v>
      </c>
      <c r="BN80" s="94">
        <f t="shared" si="36"/>
        <v>0</v>
      </c>
      <c r="BO80" s="104">
        <f t="shared" si="37"/>
        <v>0</v>
      </c>
      <c r="BP80" s="62"/>
      <c r="BQ80" s="62"/>
      <c r="BR80" s="62"/>
      <c r="BS80" s="62"/>
      <c r="BT80" s="17"/>
      <c r="CL80" s="49" t="str">
        <f>BN50</f>
        <v>3.- Formación Ciudadana</v>
      </c>
    </row>
    <row r="81" spans="1:72" ht="12.75" customHeight="1" x14ac:dyDescent="0.2">
      <c r="A81" s="5">
        <f t="shared" si="38"/>
        <v>28</v>
      </c>
      <c r="B81" s="332"/>
      <c r="C81" s="333"/>
      <c r="D81" s="18"/>
      <c r="E81" s="76"/>
      <c r="F81" s="77">
        <f t="shared" si="3"/>
        <v>0</v>
      </c>
      <c r="G81" s="76"/>
      <c r="H81" s="77">
        <f t="shared" si="4"/>
        <v>0</v>
      </c>
      <c r="I81" s="76"/>
      <c r="J81" s="77">
        <f t="shared" si="5"/>
        <v>0</v>
      </c>
      <c r="K81" s="76"/>
      <c r="L81" s="77">
        <f t="shared" si="6"/>
        <v>0</v>
      </c>
      <c r="M81" s="76"/>
      <c r="N81" s="77">
        <f t="shared" si="7"/>
        <v>0</v>
      </c>
      <c r="O81" s="76"/>
      <c r="P81" s="77">
        <f t="shared" si="8"/>
        <v>0</v>
      </c>
      <c r="Q81" s="76"/>
      <c r="R81" s="77">
        <f t="shared" si="9"/>
        <v>0</v>
      </c>
      <c r="S81" s="76"/>
      <c r="T81" s="77">
        <f t="shared" si="10"/>
        <v>0</v>
      </c>
      <c r="U81" s="76"/>
      <c r="V81" s="77">
        <f t="shared" si="11"/>
        <v>0</v>
      </c>
      <c r="W81" s="76"/>
      <c r="X81" s="77">
        <f t="shared" si="12"/>
        <v>0</v>
      </c>
      <c r="Y81" s="76"/>
      <c r="Z81" s="77">
        <f t="shared" si="13"/>
        <v>0</v>
      </c>
      <c r="AA81" s="76"/>
      <c r="AB81" s="77">
        <f t="shared" si="14"/>
        <v>0</v>
      </c>
      <c r="AC81" s="93"/>
      <c r="AD81" s="77">
        <f t="shared" si="15"/>
        <v>0</v>
      </c>
      <c r="AE81" s="76"/>
      <c r="AF81" s="77">
        <f t="shared" si="16"/>
        <v>0</v>
      </c>
      <c r="AG81" s="76"/>
      <c r="AH81" s="77">
        <f t="shared" si="17"/>
        <v>0</v>
      </c>
      <c r="AI81" s="76"/>
      <c r="AJ81" s="77">
        <f t="shared" si="18"/>
        <v>0</v>
      </c>
      <c r="AK81" s="76"/>
      <c r="AL81" s="77">
        <f t="shared" si="19"/>
        <v>0</v>
      </c>
      <c r="AM81" s="76"/>
      <c r="AN81" s="77">
        <f t="shared" si="20"/>
        <v>0</v>
      </c>
      <c r="AO81" s="76"/>
      <c r="AP81" s="77">
        <f t="shared" si="21"/>
        <v>0</v>
      </c>
      <c r="AQ81" s="76"/>
      <c r="AR81" s="77">
        <f t="shared" si="22"/>
        <v>0</v>
      </c>
      <c r="AS81" s="76"/>
      <c r="AT81" s="77">
        <f t="shared" si="23"/>
        <v>0</v>
      </c>
      <c r="AU81" s="76"/>
      <c r="AV81" s="77">
        <f t="shared" si="24"/>
        <v>0</v>
      </c>
      <c r="AW81" s="76"/>
      <c r="AX81" s="77">
        <f t="shared" si="25"/>
        <v>0</v>
      </c>
      <c r="AY81" s="76"/>
      <c r="AZ81" s="77">
        <f t="shared" si="26"/>
        <v>0</v>
      </c>
      <c r="BA81" s="76"/>
      <c r="BB81" s="77">
        <f t="shared" si="27"/>
        <v>0</v>
      </c>
      <c r="BC81" s="5">
        <f t="shared" si="1"/>
        <v>0</v>
      </c>
      <c r="BD81" s="11">
        <f t="shared" si="2"/>
        <v>0</v>
      </c>
      <c r="BE81" s="12">
        <f t="shared" si="28"/>
        <v>2</v>
      </c>
      <c r="BF81" s="5">
        <f t="shared" si="29"/>
        <v>0</v>
      </c>
      <c r="BG81" s="276" t="str">
        <f t="shared" si="30"/>
        <v/>
      </c>
      <c r="BH81" s="276" t="str">
        <f t="shared" si="31"/>
        <v/>
      </c>
      <c r="BI81" s="190"/>
      <c r="BJ81" s="103">
        <f t="shared" si="32"/>
        <v>0</v>
      </c>
      <c r="BK81" s="68">
        <f t="shared" si="33"/>
        <v>0</v>
      </c>
      <c r="BL81" s="94">
        <f t="shared" si="34"/>
        <v>0</v>
      </c>
      <c r="BM81" s="68">
        <f t="shared" si="35"/>
        <v>0</v>
      </c>
      <c r="BN81" s="94">
        <f t="shared" si="36"/>
        <v>0</v>
      </c>
      <c r="BO81" s="104">
        <f t="shared" si="37"/>
        <v>0</v>
      </c>
      <c r="BP81" s="62"/>
      <c r="BQ81" s="400" t="s">
        <v>81</v>
      </c>
      <c r="BR81" s="400" t="s">
        <v>82</v>
      </c>
      <c r="BS81" s="400" t="s">
        <v>83</v>
      </c>
      <c r="BT81" s="17"/>
    </row>
    <row r="82" spans="1:72" ht="12.75" customHeight="1" x14ac:dyDescent="0.2">
      <c r="A82" s="5">
        <f t="shared" si="38"/>
        <v>29</v>
      </c>
      <c r="B82" s="332"/>
      <c r="C82" s="333"/>
      <c r="D82" s="18"/>
      <c r="E82" s="76"/>
      <c r="F82" s="77">
        <f t="shared" si="3"/>
        <v>0</v>
      </c>
      <c r="G82" s="76"/>
      <c r="H82" s="77">
        <f t="shared" si="4"/>
        <v>0</v>
      </c>
      <c r="I82" s="76"/>
      <c r="J82" s="77">
        <f t="shared" si="5"/>
        <v>0</v>
      </c>
      <c r="K82" s="76"/>
      <c r="L82" s="77">
        <f t="shared" si="6"/>
        <v>0</v>
      </c>
      <c r="M82" s="76"/>
      <c r="N82" s="77">
        <f t="shared" si="7"/>
        <v>0</v>
      </c>
      <c r="O82" s="76"/>
      <c r="P82" s="77">
        <f t="shared" si="8"/>
        <v>0</v>
      </c>
      <c r="Q82" s="76"/>
      <c r="R82" s="77">
        <f t="shared" si="9"/>
        <v>0</v>
      </c>
      <c r="S82" s="76"/>
      <c r="T82" s="77">
        <f t="shared" si="10"/>
        <v>0</v>
      </c>
      <c r="U82" s="76"/>
      <c r="V82" s="77">
        <f t="shared" si="11"/>
        <v>0</v>
      </c>
      <c r="W82" s="76"/>
      <c r="X82" s="77">
        <f t="shared" si="12"/>
        <v>0</v>
      </c>
      <c r="Y82" s="76"/>
      <c r="Z82" s="77">
        <f t="shared" si="13"/>
        <v>0</v>
      </c>
      <c r="AA82" s="76"/>
      <c r="AB82" s="77">
        <f t="shared" si="14"/>
        <v>0</v>
      </c>
      <c r="AC82" s="93"/>
      <c r="AD82" s="77">
        <f t="shared" si="15"/>
        <v>0</v>
      </c>
      <c r="AE82" s="76"/>
      <c r="AF82" s="77">
        <f t="shared" si="16"/>
        <v>0</v>
      </c>
      <c r="AG82" s="76"/>
      <c r="AH82" s="77">
        <f t="shared" si="17"/>
        <v>0</v>
      </c>
      <c r="AI82" s="76"/>
      <c r="AJ82" s="77">
        <f t="shared" si="18"/>
        <v>0</v>
      </c>
      <c r="AK82" s="76"/>
      <c r="AL82" s="77">
        <f t="shared" si="19"/>
        <v>0</v>
      </c>
      <c r="AM82" s="76"/>
      <c r="AN82" s="77">
        <f t="shared" si="20"/>
        <v>0</v>
      </c>
      <c r="AO82" s="76"/>
      <c r="AP82" s="77">
        <f t="shared" si="21"/>
        <v>0</v>
      </c>
      <c r="AQ82" s="76"/>
      <c r="AR82" s="77">
        <f t="shared" si="22"/>
        <v>0</v>
      </c>
      <c r="AS82" s="76"/>
      <c r="AT82" s="77">
        <f t="shared" si="23"/>
        <v>0</v>
      </c>
      <c r="AU82" s="76"/>
      <c r="AV82" s="77">
        <f t="shared" si="24"/>
        <v>0</v>
      </c>
      <c r="AW82" s="76"/>
      <c r="AX82" s="77">
        <f t="shared" si="25"/>
        <v>0</v>
      </c>
      <c r="AY82" s="76"/>
      <c r="AZ82" s="77">
        <f t="shared" si="26"/>
        <v>0</v>
      </c>
      <c r="BA82" s="76"/>
      <c r="BB82" s="77">
        <f t="shared" si="27"/>
        <v>0</v>
      </c>
      <c r="BC82" s="5">
        <f t="shared" si="1"/>
        <v>0</v>
      </c>
      <c r="BD82" s="11">
        <f t="shared" si="2"/>
        <v>0</v>
      </c>
      <c r="BE82" s="12">
        <f t="shared" si="28"/>
        <v>2</v>
      </c>
      <c r="BF82" s="5">
        <f t="shared" si="29"/>
        <v>0</v>
      </c>
      <c r="BG82" s="276" t="str">
        <f t="shared" si="30"/>
        <v/>
      </c>
      <c r="BH82" s="276" t="str">
        <f t="shared" si="31"/>
        <v/>
      </c>
      <c r="BI82" s="190"/>
      <c r="BJ82" s="103">
        <f t="shared" si="32"/>
        <v>0</v>
      </c>
      <c r="BK82" s="68">
        <f t="shared" si="33"/>
        <v>0</v>
      </c>
      <c r="BL82" s="94">
        <f t="shared" si="34"/>
        <v>0</v>
      </c>
      <c r="BM82" s="68">
        <f t="shared" si="35"/>
        <v>0</v>
      </c>
      <c r="BN82" s="94">
        <f t="shared" si="36"/>
        <v>0</v>
      </c>
      <c r="BO82" s="104">
        <f t="shared" si="37"/>
        <v>0</v>
      </c>
      <c r="BP82" s="62"/>
      <c r="BQ82" s="401"/>
      <c r="BR82" s="401"/>
      <c r="BS82" s="401"/>
      <c r="BT82" s="17"/>
    </row>
    <row r="83" spans="1:72" ht="12.75" customHeight="1" x14ac:dyDescent="0.2">
      <c r="A83" s="5">
        <f t="shared" si="38"/>
        <v>30</v>
      </c>
      <c r="B83" s="332"/>
      <c r="C83" s="333"/>
      <c r="D83" s="18"/>
      <c r="E83" s="76"/>
      <c r="F83" s="77">
        <f t="shared" si="3"/>
        <v>0</v>
      </c>
      <c r="G83" s="76"/>
      <c r="H83" s="77">
        <f t="shared" si="4"/>
        <v>0</v>
      </c>
      <c r="I83" s="76"/>
      <c r="J83" s="77">
        <f t="shared" si="5"/>
        <v>0</v>
      </c>
      <c r="K83" s="76"/>
      <c r="L83" s="77">
        <f t="shared" si="6"/>
        <v>0</v>
      </c>
      <c r="M83" s="76"/>
      <c r="N83" s="77">
        <f t="shared" si="7"/>
        <v>0</v>
      </c>
      <c r="O83" s="76"/>
      <c r="P83" s="77">
        <f t="shared" si="8"/>
        <v>0</v>
      </c>
      <c r="Q83" s="76"/>
      <c r="R83" s="77">
        <f t="shared" si="9"/>
        <v>0</v>
      </c>
      <c r="S83" s="76"/>
      <c r="T83" s="77">
        <f t="shared" si="10"/>
        <v>0</v>
      </c>
      <c r="U83" s="76"/>
      <c r="V83" s="77">
        <f t="shared" si="11"/>
        <v>0</v>
      </c>
      <c r="W83" s="76"/>
      <c r="X83" s="77">
        <f t="shared" si="12"/>
        <v>0</v>
      </c>
      <c r="Y83" s="76"/>
      <c r="Z83" s="77">
        <f t="shared" si="13"/>
        <v>0</v>
      </c>
      <c r="AA83" s="76"/>
      <c r="AB83" s="77">
        <f t="shared" si="14"/>
        <v>0</v>
      </c>
      <c r="AC83" s="93"/>
      <c r="AD83" s="77">
        <f t="shared" si="15"/>
        <v>0</v>
      </c>
      <c r="AE83" s="76"/>
      <c r="AF83" s="77">
        <f t="shared" si="16"/>
        <v>0</v>
      </c>
      <c r="AG83" s="76"/>
      <c r="AH83" s="77">
        <f t="shared" si="17"/>
        <v>0</v>
      </c>
      <c r="AI83" s="76"/>
      <c r="AJ83" s="77">
        <f t="shared" si="18"/>
        <v>0</v>
      </c>
      <c r="AK83" s="76"/>
      <c r="AL83" s="77">
        <f t="shared" si="19"/>
        <v>0</v>
      </c>
      <c r="AM83" s="76"/>
      <c r="AN83" s="77">
        <f t="shared" si="20"/>
        <v>0</v>
      </c>
      <c r="AO83" s="76"/>
      <c r="AP83" s="77">
        <f t="shared" si="21"/>
        <v>0</v>
      </c>
      <c r="AQ83" s="76"/>
      <c r="AR83" s="77">
        <f t="shared" si="22"/>
        <v>0</v>
      </c>
      <c r="AS83" s="76"/>
      <c r="AT83" s="77">
        <f t="shared" si="23"/>
        <v>0</v>
      </c>
      <c r="AU83" s="76"/>
      <c r="AV83" s="77">
        <f t="shared" si="24"/>
        <v>0</v>
      </c>
      <c r="AW83" s="76"/>
      <c r="AX83" s="77">
        <f t="shared" si="25"/>
        <v>0</v>
      </c>
      <c r="AY83" s="76"/>
      <c r="AZ83" s="77">
        <f t="shared" si="26"/>
        <v>0</v>
      </c>
      <c r="BA83" s="76"/>
      <c r="BB83" s="77">
        <f t="shared" si="27"/>
        <v>0</v>
      </c>
      <c r="BC83" s="5">
        <f t="shared" si="1"/>
        <v>0</v>
      </c>
      <c r="BD83" s="11">
        <f t="shared" si="2"/>
        <v>0</v>
      </c>
      <c r="BE83" s="12">
        <f t="shared" si="28"/>
        <v>2</v>
      </c>
      <c r="BF83" s="5">
        <f t="shared" si="29"/>
        <v>0</v>
      </c>
      <c r="BG83" s="276" t="str">
        <f t="shared" si="30"/>
        <v/>
      </c>
      <c r="BH83" s="276" t="str">
        <f t="shared" si="31"/>
        <v/>
      </c>
      <c r="BI83" s="190"/>
      <c r="BJ83" s="103">
        <f t="shared" si="32"/>
        <v>0</v>
      </c>
      <c r="BK83" s="68">
        <f t="shared" si="33"/>
        <v>0</v>
      </c>
      <c r="BL83" s="94">
        <f t="shared" si="34"/>
        <v>0</v>
      </c>
      <c r="BM83" s="68">
        <f t="shared" si="35"/>
        <v>0</v>
      </c>
      <c r="BN83" s="94">
        <f t="shared" si="36"/>
        <v>0</v>
      </c>
      <c r="BO83" s="104">
        <f t="shared" si="37"/>
        <v>0</v>
      </c>
      <c r="BP83" s="62"/>
      <c r="BQ83" s="401"/>
      <c r="BR83" s="401"/>
      <c r="BS83" s="401"/>
      <c r="BT83" s="17"/>
    </row>
    <row r="84" spans="1:72" ht="12.75" customHeight="1" x14ac:dyDescent="0.2">
      <c r="A84" s="5">
        <f t="shared" si="38"/>
        <v>31</v>
      </c>
      <c r="B84" s="332"/>
      <c r="C84" s="333"/>
      <c r="D84" s="18"/>
      <c r="E84" s="76"/>
      <c r="F84" s="77">
        <f t="shared" si="3"/>
        <v>0</v>
      </c>
      <c r="G84" s="76"/>
      <c r="H84" s="77">
        <f t="shared" si="4"/>
        <v>0</v>
      </c>
      <c r="I84" s="76"/>
      <c r="J84" s="77">
        <f t="shared" si="5"/>
        <v>0</v>
      </c>
      <c r="K84" s="76"/>
      <c r="L84" s="77">
        <f t="shared" si="6"/>
        <v>0</v>
      </c>
      <c r="M84" s="76"/>
      <c r="N84" s="77">
        <f t="shared" si="7"/>
        <v>0</v>
      </c>
      <c r="O84" s="76"/>
      <c r="P84" s="77">
        <f t="shared" si="8"/>
        <v>0</v>
      </c>
      <c r="Q84" s="76"/>
      <c r="R84" s="77">
        <f t="shared" si="9"/>
        <v>0</v>
      </c>
      <c r="S84" s="76"/>
      <c r="T84" s="77">
        <f t="shared" si="10"/>
        <v>0</v>
      </c>
      <c r="U84" s="76"/>
      <c r="V84" s="77">
        <f t="shared" si="11"/>
        <v>0</v>
      </c>
      <c r="W84" s="76"/>
      <c r="X84" s="77">
        <f t="shared" si="12"/>
        <v>0</v>
      </c>
      <c r="Y84" s="76"/>
      <c r="Z84" s="77">
        <f t="shared" si="13"/>
        <v>0</v>
      </c>
      <c r="AA84" s="76"/>
      <c r="AB84" s="77">
        <f t="shared" si="14"/>
        <v>0</v>
      </c>
      <c r="AC84" s="93"/>
      <c r="AD84" s="77">
        <f t="shared" si="15"/>
        <v>0</v>
      </c>
      <c r="AE84" s="76"/>
      <c r="AF84" s="77">
        <f t="shared" si="16"/>
        <v>0</v>
      </c>
      <c r="AG84" s="76"/>
      <c r="AH84" s="77">
        <f t="shared" si="17"/>
        <v>0</v>
      </c>
      <c r="AI84" s="76"/>
      <c r="AJ84" s="77">
        <f t="shared" si="18"/>
        <v>0</v>
      </c>
      <c r="AK84" s="76"/>
      <c r="AL84" s="77">
        <f t="shared" si="19"/>
        <v>0</v>
      </c>
      <c r="AM84" s="76"/>
      <c r="AN84" s="77">
        <f t="shared" si="20"/>
        <v>0</v>
      </c>
      <c r="AO84" s="76"/>
      <c r="AP84" s="77">
        <f t="shared" si="21"/>
        <v>0</v>
      </c>
      <c r="AQ84" s="76"/>
      <c r="AR84" s="77">
        <f t="shared" si="22"/>
        <v>0</v>
      </c>
      <c r="AS84" s="76"/>
      <c r="AT84" s="77">
        <f t="shared" si="23"/>
        <v>0</v>
      </c>
      <c r="AU84" s="76"/>
      <c r="AV84" s="77">
        <f t="shared" si="24"/>
        <v>0</v>
      </c>
      <c r="AW84" s="76"/>
      <c r="AX84" s="77">
        <f t="shared" si="25"/>
        <v>0</v>
      </c>
      <c r="AY84" s="76"/>
      <c r="AZ84" s="77">
        <f t="shared" si="26"/>
        <v>0</v>
      </c>
      <c r="BA84" s="76"/>
      <c r="BB84" s="77">
        <f t="shared" si="27"/>
        <v>0</v>
      </c>
      <c r="BC84" s="5">
        <f t="shared" si="1"/>
        <v>0</v>
      </c>
      <c r="BD84" s="11">
        <f t="shared" si="2"/>
        <v>0</v>
      </c>
      <c r="BE84" s="12">
        <f t="shared" si="28"/>
        <v>2</v>
      </c>
      <c r="BF84" s="5">
        <f t="shared" si="29"/>
        <v>0</v>
      </c>
      <c r="BG84" s="276" t="str">
        <f t="shared" si="30"/>
        <v/>
      </c>
      <c r="BH84" s="276" t="str">
        <f t="shared" si="31"/>
        <v/>
      </c>
      <c r="BI84" s="190"/>
      <c r="BJ84" s="103">
        <f t="shared" si="32"/>
        <v>0</v>
      </c>
      <c r="BK84" s="68">
        <f t="shared" si="33"/>
        <v>0</v>
      </c>
      <c r="BL84" s="94">
        <f t="shared" si="34"/>
        <v>0</v>
      </c>
      <c r="BM84" s="68">
        <f t="shared" si="35"/>
        <v>0</v>
      </c>
      <c r="BN84" s="94">
        <f t="shared" si="36"/>
        <v>0</v>
      </c>
      <c r="BO84" s="104">
        <f t="shared" si="37"/>
        <v>0</v>
      </c>
      <c r="BP84" s="62"/>
      <c r="BQ84" s="402"/>
      <c r="BR84" s="402"/>
      <c r="BS84" s="402"/>
      <c r="BT84" s="17"/>
    </row>
    <row r="85" spans="1:72" ht="12.75" customHeight="1" x14ac:dyDescent="0.2">
      <c r="A85" s="5">
        <f t="shared" si="38"/>
        <v>32</v>
      </c>
      <c r="B85" s="332"/>
      <c r="C85" s="333"/>
      <c r="D85" s="18"/>
      <c r="E85" s="76"/>
      <c r="F85" s="77">
        <f t="shared" si="3"/>
        <v>0</v>
      </c>
      <c r="G85" s="76"/>
      <c r="H85" s="77">
        <f t="shared" si="4"/>
        <v>0</v>
      </c>
      <c r="I85" s="76"/>
      <c r="J85" s="77">
        <f t="shared" si="5"/>
        <v>0</v>
      </c>
      <c r="K85" s="76"/>
      <c r="L85" s="77">
        <f t="shared" si="6"/>
        <v>0</v>
      </c>
      <c r="M85" s="76"/>
      <c r="N85" s="77">
        <f t="shared" si="7"/>
        <v>0</v>
      </c>
      <c r="O85" s="76"/>
      <c r="P85" s="77">
        <f t="shared" si="8"/>
        <v>0</v>
      </c>
      <c r="Q85" s="76"/>
      <c r="R85" s="77">
        <f t="shared" si="9"/>
        <v>0</v>
      </c>
      <c r="S85" s="76"/>
      <c r="T85" s="77">
        <f t="shared" si="10"/>
        <v>0</v>
      </c>
      <c r="U85" s="76"/>
      <c r="V85" s="77">
        <f t="shared" si="11"/>
        <v>0</v>
      </c>
      <c r="W85" s="76"/>
      <c r="X85" s="77">
        <f t="shared" si="12"/>
        <v>0</v>
      </c>
      <c r="Y85" s="76"/>
      <c r="Z85" s="77">
        <f t="shared" si="13"/>
        <v>0</v>
      </c>
      <c r="AA85" s="76"/>
      <c r="AB85" s="77">
        <f t="shared" si="14"/>
        <v>0</v>
      </c>
      <c r="AC85" s="93"/>
      <c r="AD85" s="77">
        <f t="shared" si="15"/>
        <v>0</v>
      </c>
      <c r="AE85" s="76"/>
      <c r="AF85" s="77">
        <f t="shared" si="16"/>
        <v>0</v>
      </c>
      <c r="AG85" s="76"/>
      <c r="AH85" s="77">
        <f t="shared" si="17"/>
        <v>0</v>
      </c>
      <c r="AI85" s="76"/>
      <c r="AJ85" s="77">
        <f t="shared" si="18"/>
        <v>0</v>
      </c>
      <c r="AK85" s="76"/>
      <c r="AL85" s="77">
        <f t="shared" si="19"/>
        <v>0</v>
      </c>
      <c r="AM85" s="76"/>
      <c r="AN85" s="77">
        <f t="shared" si="20"/>
        <v>0</v>
      </c>
      <c r="AO85" s="76"/>
      <c r="AP85" s="77">
        <f t="shared" si="21"/>
        <v>0</v>
      </c>
      <c r="AQ85" s="76"/>
      <c r="AR85" s="77">
        <f t="shared" si="22"/>
        <v>0</v>
      </c>
      <c r="AS85" s="76"/>
      <c r="AT85" s="77">
        <f t="shared" si="23"/>
        <v>0</v>
      </c>
      <c r="AU85" s="76"/>
      <c r="AV85" s="77">
        <f t="shared" si="24"/>
        <v>0</v>
      </c>
      <c r="AW85" s="76"/>
      <c r="AX85" s="77">
        <f t="shared" si="25"/>
        <v>0</v>
      </c>
      <c r="AY85" s="76"/>
      <c r="AZ85" s="77">
        <f t="shared" si="26"/>
        <v>0</v>
      </c>
      <c r="BA85" s="76"/>
      <c r="BB85" s="77">
        <f t="shared" si="27"/>
        <v>0</v>
      </c>
      <c r="BC85" s="5">
        <f t="shared" si="1"/>
        <v>0</v>
      </c>
      <c r="BD85" s="11">
        <f t="shared" si="2"/>
        <v>0</v>
      </c>
      <c r="BE85" s="12">
        <f t="shared" si="28"/>
        <v>2</v>
      </c>
      <c r="BF85" s="5">
        <f t="shared" si="29"/>
        <v>0</v>
      </c>
      <c r="BG85" s="276" t="str">
        <f t="shared" si="30"/>
        <v/>
      </c>
      <c r="BH85" s="276" t="str">
        <f t="shared" si="31"/>
        <v/>
      </c>
      <c r="BI85" s="190"/>
      <c r="BJ85" s="103">
        <f t="shared" si="32"/>
        <v>0</v>
      </c>
      <c r="BK85" s="68">
        <f t="shared" si="33"/>
        <v>0</v>
      </c>
      <c r="BL85" s="94">
        <f t="shared" si="34"/>
        <v>0</v>
      </c>
      <c r="BM85" s="68">
        <f t="shared" si="35"/>
        <v>0</v>
      </c>
      <c r="BN85" s="94">
        <f t="shared" si="36"/>
        <v>0</v>
      </c>
      <c r="BO85" s="104">
        <f t="shared" si="37"/>
        <v>0</v>
      </c>
      <c r="BP85" s="62"/>
      <c r="BQ85" s="139">
        <f>IF(BD54:BD100&lt;="49",COUNTIF($BF$54:$BF$100,"INICIAL"))</f>
        <v>0</v>
      </c>
      <c r="BR85" s="139">
        <f>COUNTIF($BF$54:$BF$100,"INTERMEDIO")</f>
        <v>0</v>
      </c>
      <c r="BS85" s="139">
        <f>COUNTIF($BF$54:$BF$100,"AVANZADO")</f>
        <v>0</v>
      </c>
      <c r="BT85" s="17"/>
    </row>
    <row r="86" spans="1:72" ht="12.75" customHeight="1" x14ac:dyDescent="0.2">
      <c r="A86" s="5">
        <f t="shared" si="38"/>
        <v>33</v>
      </c>
      <c r="B86" s="332"/>
      <c r="C86" s="333"/>
      <c r="D86" s="18"/>
      <c r="E86" s="76"/>
      <c r="F86" s="77">
        <f t="shared" si="3"/>
        <v>0</v>
      </c>
      <c r="G86" s="76"/>
      <c r="H86" s="77">
        <f t="shared" si="4"/>
        <v>0</v>
      </c>
      <c r="I86" s="76"/>
      <c r="J86" s="77">
        <f t="shared" si="5"/>
        <v>0</v>
      </c>
      <c r="K86" s="76"/>
      <c r="L86" s="77">
        <f t="shared" si="6"/>
        <v>0</v>
      </c>
      <c r="M86" s="76"/>
      <c r="N86" s="77">
        <f t="shared" si="7"/>
        <v>0</v>
      </c>
      <c r="O86" s="76"/>
      <c r="P86" s="77">
        <f t="shared" si="8"/>
        <v>0</v>
      </c>
      <c r="Q86" s="76"/>
      <c r="R86" s="77">
        <f t="shared" si="9"/>
        <v>0</v>
      </c>
      <c r="S86" s="76"/>
      <c r="T86" s="77">
        <f t="shared" si="10"/>
        <v>0</v>
      </c>
      <c r="U86" s="76"/>
      <c r="V86" s="77">
        <f t="shared" si="11"/>
        <v>0</v>
      </c>
      <c r="W86" s="76"/>
      <c r="X86" s="77">
        <f t="shared" si="12"/>
        <v>0</v>
      </c>
      <c r="Y86" s="76"/>
      <c r="Z86" s="77">
        <f t="shared" si="13"/>
        <v>0</v>
      </c>
      <c r="AA86" s="76"/>
      <c r="AB86" s="77">
        <f t="shared" si="14"/>
        <v>0</v>
      </c>
      <c r="AC86" s="93"/>
      <c r="AD86" s="77">
        <f t="shared" si="15"/>
        <v>0</v>
      </c>
      <c r="AE86" s="76"/>
      <c r="AF86" s="77">
        <f t="shared" si="16"/>
        <v>0</v>
      </c>
      <c r="AG86" s="76"/>
      <c r="AH86" s="77">
        <f t="shared" si="17"/>
        <v>0</v>
      </c>
      <c r="AI86" s="76"/>
      <c r="AJ86" s="77">
        <f t="shared" si="18"/>
        <v>0</v>
      </c>
      <c r="AK86" s="76"/>
      <c r="AL86" s="77">
        <f t="shared" si="19"/>
        <v>0</v>
      </c>
      <c r="AM86" s="76"/>
      <c r="AN86" s="77">
        <f t="shared" si="20"/>
        <v>0</v>
      </c>
      <c r="AO86" s="76"/>
      <c r="AP86" s="77">
        <f t="shared" si="21"/>
        <v>0</v>
      </c>
      <c r="AQ86" s="76"/>
      <c r="AR86" s="77">
        <f t="shared" si="22"/>
        <v>0</v>
      </c>
      <c r="AS86" s="76"/>
      <c r="AT86" s="77">
        <f t="shared" si="23"/>
        <v>0</v>
      </c>
      <c r="AU86" s="76"/>
      <c r="AV86" s="77">
        <f t="shared" si="24"/>
        <v>0</v>
      </c>
      <c r="AW86" s="76"/>
      <c r="AX86" s="77">
        <f t="shared" si="25"/>
        <v>0</v>
      </c>
      <c r="AY86" s="76"/>
      <c r="AZ86" s="77">
        <f t="shared" si="26"/>
        <v>0</v>
      </c>
      <c r="BA86" s="76"/>
      <c r="BB86" s="77">
        <f t="shared" si="27"/>
        <v>0</v>
      </c>
      <c r="BC86" s="5">
        <f t="shared" si="1"/>
        <v>0</v>
      </c>
      <c r="BD86" s="11">
        <f t="shared" si="2"/>
        <v>0</v>
      </c>
      <c r="BE86" s="12">
        <f t="shared" si="28"/>
        <v>2</v>
      </c>
      <c r="BF86" s="5">
        <f t="shared" si="29"/>
        <v>0</v>
      </c>
      <c r="BG86" s="276" t="str">
        <f t="shared" si="30"/>
        <v/>
      </c>
      <c r="BH86" s="276" t="str">
        <f t="shared" si="31"/>
        <v/>
      </c>
      <c r="BI86" s="190"/>
      <c r="BJ86" s="103">
        <f t="shared" si="32"/>
        <v>0</v>
      </c>
      <c r="BK86" s="68">
        <f t="shared" si="33"/>
        <v>0</v>
      </c>
      <c r="BL86" s="94">
        <f t="shared" si="34"/>
        <v>0</v>
      </c>
      <c r="BM86" s="68">
        <f t="shared" si="35"/>
        <v>0</v>
      </c>
      <c r="BN86" s="94">
        <f t="shared" si="36"/>
        <v>0</v>
      </c>
      <c r="BO86" s="104">
        <f t="shared" si="37"/>
        <v>0</v>
      </c>
      <c r="BP86" s="62"/>
      <c r="BQ86" s="156" t="e">
        <f>BQ85*1/$E$11</f>
        <v>#DIV/0!</v>
      </c>
      <c r="BR86" s="156" t="e">
        <f>BR85*1/$E$11</f>
        <v>#DIV/0!</v>
      </c>
      <c r="BS86" s="156" t="e">
        <f>BS85*1/$E$11</f>
        <v>#DIV/0!</v>
      </c>
      <c r="BT86" s="17"/>
    </row>
    <row r="87" spans="1:72" ht="12.75" customHeight="1" x14ac:dyDescent="0.2">
      <c r="A87" s="5">
        <f t="shared" si="38"/>
        <v>34</v>
      </c>
      <c r="B87" s="332"/>
      <c r="C87" s="333"/>
      <c r="D87" s="18"/>
      <c r="E87" s="76"/>
      <c r="F87" s="77">
        <f t="shared" si="3"/>
        <v>0</v>
      </c>
      <c r="G87" s="76"/>
      <c r="H87" s="77">
        <f t="shared" si="4"/>
        <v>0</v>
      </c>
      <c r="I87" s="76"/>
      <c r="J87" s="77">
        <f t="shared" si="5"/>
        <v>0</v>
      </c>
      <c r="K87" s="76"/>
      <c r="L87" s="77">
        <f t="shared" si="6"/>
        <v>0</v>
      </c>
      <c r="M87" s="76"/>
      <c r="N87" s="77">
        <f t="shared" si="7"/>
        <v>0</v>
      </c>
      <c r="O87" s="76"/>
      <c r="P87" s="77">
        <f t="shared" si="8"/>
        <v>0</v>
      </c>
      <c r="Q87" s="76"/>
      <c r="R87" s="77">
        <f t="shared" si="9"/>
        <v>0</v>
      </c>
      <c r="S87" s="76"/>
      <c r="T87" s="77">
        <f t="shared" si="10"/>
        <v>0</v>
      </c>
      <c r="U87" s="76"/>
      <c r="V87" s="77">
        <f t="shared" si="11"/>
        <v>0</v>
      </c>
      <c r="W87" s="76"/>
      <c r="X87" s="77">
        <f t="shared" si="12"/>
        <v>0</v>
      </c>
      <c r="Y87" s="76"/>
      <c r="Z87" s="77">
        <f t="shared" si="13"/>
        <v>0</v>
      </c>
      <c r="AA87" s="76"/>
      <c r="AB87" s="77">
        <f t="shared" si="14"/>
        <v>0</v>
      </c>
      <c r="AC87" s="93"/>
      <c r="AD87" s="77">
        <f t="shared" si="15"/>
        <v>0</v>
      </c>
      <c r="AE87" s="76"/>
      <c r="AF87" s="77">
        <f t="shared" si="16"/>
        <v>0</v>
      </c>
      <c r="AG87" s="76"/>
      <c r="AH87" s="77">
        <f t="shared" si="17"/>
        <v>0</v>
      </c>
      <c r="AI87" s="76"/>
      <c r="AJ87" s="77">
        <f t="shared" si="18"/>
        <v>0</v>
      </c>
      <c r="AK87" s="76"/>
      <c r="AL87" s="77">
        <f t="shared" si="19"/>
        <v>0</v>
      </c>
      <c r="AM87" s="76"/>
      <c r="AN87" s="77">
        <f t="shared" si="20"/>
        <v>0</v>
      </c>
      <c r="AO87" s="76"/>
      <c r="AP87" s="77">
        <f t="shared" si="21"/>
        <v>0</v>
      </c>
      <c r="AQ87" s="76"/>
      <c r="AR87" s="77">
        <f t="shared" si="22"/>
        <v>0</v>
      </c>
      <c r="AS87" s="76"/>
      <c r="AT87" s="77">
        <f t="shared" si="23"/>
        <v>0</v>
      </c>
      <c r="AU87" s="76"/>
      <c r="AV87" s="77">
        <f t="shared" si="24"/>
        <v>0</v>
      </c>
      <c r="AW87" s="76"/>
      <c r="AX87" s="77">
        <f t="shared" si="25"/>
        <v>0</v>
      </c>
      <c r="AY87" s="76"/>
      <c r="AZ87" s="77">
        <f t="shared" si="26"/>
        <v>0</v>
      </c>
      <c r="BA87" s="76"/>
      <c r="BB87" s="77">
        <f t="shared" si="27"/>
        <v>0</v>
      </c>
      <c r="BC87" s="5">
        <f t="shared" si="1"/>
        <v>0</v>
      </c>
      <c r="BD87" s="11">
        <f t="shared" si="2"/>
        <v>0</v>
      </c>
      <c r="BE87" s="12">
        <f t="shared" si="28"/>
        <v>2</v>
      </c>
      <c r="BF87" s="5">
        <f t="shared" si="29"/>
        <v>0</v>
      </c>
      <c r="BG87" s="276" t="str">
        <f t="shared" si="30"/>
        <v/>
      </c>
      <c r="BH87" s="276" t="str">
        <f t="shared" si="31"/>
        <v/>
      </c>
      <c r="BI87" s="190"/>
      <c r="BJ87" s="103">
        <f t="shared" si="32"/>
        <v>0</v>
      </c>
      <c r="BK87" s="68">
        <f t="shared" si="33"/>
        <v>0</v>
      </c>
      <c r="BL87" s="94">
        <f t="shared" si="34"/>
        <v>0</v>
      </c>
      <c r="BM87" s="68">
        <f t="shared" si="35"/>
        <v>0</v>
      </c>
      <c r="BN87" s="94">
        <f t="shared" si="36"/>
        <v>0</v>
      </c>
      <c r="BO87" s="104">
        <f t="shared" si="37"/>
        <v>0</v>
      </c>
      <c r="BP87" s="62"/>
      <c r="BQ87" s="62"/>
      <c r="BR87" s="62"/>
      <c r="BS87" s="62"/>
      <c r="BT87" s="17"/>
    </row>
    <row r="88" spans="1:72" ht="12.75" customHeight="1" x14ac:dyDescent="0.2">
      <c r="A88" s="5">
        <f t="shared" si="38"/>
        <v>35</v>
      </c>
      <c r="B88" s="332"/>
      <c r="C88" s="333"/>
      <c r="D88" s="18"/>
      <c r="E88" s="76"/>
      <c r="F88" s="77">
        <f t="shared" si="3"/>
        <v>0</v>
      </c>
      <c r="G88" s="76"/>
      <c r="H88" s="77">
        <f t="shared" si="4"/>
        <v>0</v>
      </c>
      <c r="I88" s="76"/>
      <c r="J88" s="77">
        <f t="shared" si="5"/>
        <v>0</v>
      </c>
      <c r="K88" s="76"/>
      <c r="L88" s="77">
        <f t="shared" si="6"/>
        <v>0</v>
      </c>
      <c r="M88" s="76"/>
      <c r="N88" s="77">
        <f t="shared" si="7"/>
        <v>0</v>
      </c>
      <c r="O88" s="76"/>
      <c r="P88" s="77">
        <f t="shared" si="8"/>
        <v>0</v>
      </c>
      <c r="Q88" s="76"/>
      <c r="R88" s="77">
        <f t="shared" si="9"/>
        <v>0</v>
      </c>
      <c r="S88" s="76"/>
      <c r="T88" s="77">
        <f t="shared" si="10"/>
        <v>0</v>
      </c>
      <c r="U88" s="76"/>
      <c r="V88" s="77">
        <f t="shared" si="11"/>
        <v>0</v>
      </c>
      <c r="W88" s="76"/>
      <c r="X88" s="77">
        <f t="shared" si="12"/>
        <v>0</v>
      </c>
      <c r="Y88" s="76"/>
      <c r="Z88" s="77">
        <f t="shared" si="13"/>
        <v>0</v>
      </c>
      <c r="AA88" s="76"/>
      <c r="AB88" s="77">
        <f t="shared" si="14"/>
        <v>0</v>
      </c>
      <c r="AC88" s="93"/>
      <c r="AD88" s="77">
        <f t="shared" si="15"/>
        <v>0</v>
      </c>
      <c r="AE88" s="76"/>
      <c r="AF88" s="77">
        <f t="shared" si="16"/>
        <v>0</v>
      </c>
      <c r="AG88" s="76"/>
      <c r="AH88" s="77">
        <f t="shared" si="17"/>
        <v>0</v>
      </c>
      <c r="AI88" s="76"/>
      <c r="AJ88" s="77">
        <f t="shared" si="18"/>
        <v>0</v>
      </c>
      <c r="AK88" s="76"/>
      <c r="AL88" s="77">
        <f t="shared" si="19"/>
        <v>0</v>
      </c>
      <c r="AM88" s="76"/>
      <c r="AN88" s="77">
        <f t="shared" si="20"/>
        <v>0</v>
      </c>
      <c r="AO88" s="76"/>
      <c r="AP88" s="77">
        <f t="shared" si="21"/>
        <v>0</v>
      </c>
      <c r="AQ88" s="76"/>
      <c r="AR88" s="77">
        <f t="shared" si="22"/>
        <v>0</v>
      </c>
      <c r="AS88" s="76"/>
      <c r="AT88" s="77">
        <f t="shared" si="23"/>
        <v>0</v>
      </c>
      <c r="AU88" s="76"/>
      <c r="AV88" s="77">
        <f t="shared" si="24"/>
        <v>0</v>
      </c>
      <c r="AW88" s="76"/>
      <c r="AX88" s="77">
        <f t="shared" si="25"/>
        <v>0</v>
      </c>
      <c r="AY88" s="76"/>
      <c r="AZ88" s="77">
        <f t="shared" si="26"/>
        <v>0</v>
      </c>
      <c r="BA88" s="76"/>
      <c r="BB88" s="77">
        <f t="shared" si="27"/>
        <v>0</v>
      </c>
      <c r="BC88" s="5">
        <f t="shared" si="1"/>
        <v>0</v>
      </c>
      <c r="BD88" s="11">
        <f t="shared" si="2"/>
        <v>0</v>
      </c>
      <c r="BE88" s="12">
        <f t="shared" si="28"/>
        <v>2</v>
      </c>
      <c r="BF88" s="5">
        <f t="shared" si="29"/>
        <v>0</v>
      </c>
      <c r="BG88" s="276" t="str">
        <f t="shared" si="30"/>
        <v/>
      </c>
      <c r="BH88" s="276" t="str">
        <f t="shared" si="31"/>
        <v/>
      </c>
      <c r="BI88" s="190"/>
      <c r="BJ88" s="103">
        <f t="shared" si="32"/>
        <v>0</v>
      </c>
      <c r="BK88" s="68">
        <f t="shared" si="33"/>
        <v>0</v>
      </c>
      <c r="BL88" s="94">
        <f t="shared" si="34"/>
        <v>0</v>
      </c>
      <c r="BM88" s="68">
        <f t="shared" si="35"/>
        <v>0</v>
      </c>
      <c r="BN88" s="94">
        <f t="shared" si="36"/>
        <v>0</v>
      </c>
      <c r="BO88" s="104">
        <f t="shared" si="37"/>
        <v>0</v>
      </c>
      <c r="BP88" s="62"/>
      <c r="BQ88" s="62"/>
      <c r="BR88" s="62"/>
      <c r="BS88" s="62"/>
      <c r="BT88" s="17"/>
    </row>
    <row r="89" spans="1:72" ht="12.75" customHeight="1" x14ac:dyDescent="0.2">
      <c r="A89" s="5">
        <f t="shared" si="38"/>
        <v>36</v>
      </c>
      <c r="B89" s="332"/>
      <c r="C89" s="333"/>
      <c r="D89" s="18"/>
      <c r="E89" s="76"/>
      <c r="F89" s="77">
        <f t="shared" si="3"/>
        <v>0</v>
      </c>
      <c r="G89" s="76"/>
      <c r="H89" s="77">
        <f t="shared" si="4"/>
        <v>0</v>
      </c>
      <c r="I89" s="76"/>
      <c r="J89" s="77">
        <f t="shared" si="5"/>
        <v>0</v>
      </c>
      <c r="K89" s="76"/>
      <c r="L89" s="77">
        <f t="shared" si="6"/>
        <v>0</v>
      </c>
      <c r="M89" s="76"/>
      <c r="N89" s="77">
        <f t="shared" si="7"/>
        <v>0</v>
      </c>
      <c r="O89" s="76"/>
      <c r="P89" s="77">
        <f t="shared" si="8"/>
        <v>0</v>
      </c>
      <c r="Q89" s="76"/>
      <c r="R89" s="77">
        <f t="shared" si="9"/>
        <v>0</v>
      </c>
      <c r="S89" s="76"/>
      <c r="T89" s="77">
        <f t="shared" si="10"/>
        <v>0</v>
      </c>
      <c r="U89" s="76"/>
      <c r="V89" s="77">
        <f t="shared" si="11"/>
        <v>0</v>
      </c>
      <c r="W89" s="76"/>
      <c r="X89" s="77">
        <f t="shared" si="12"/>
        <v>0</v>
      </c>
      <c r="Y89" s="76"/>
      <c r="Z89" s="77">
        <f t="shared" si="13"/>
        <v>0</v>
      </c>
      <c r="AA89" s="76"/>
      <c r="AB89" s="77">
        <f t="shared" si="14"/>
        <v>0</v>
      </c>
      <c r="AC89" s="93"/>
      <c r="AD89" s="77">
        <f t="shared" si="15"/>
        <v>0</v>
      </c>
      <c r="AE89" s="76"/>
      <c r="AF89" s="77">
        <f t="shared" si="16"/>
        <v>0</v>
      </c>
      <c r="AG89" s="76"/>
      <c r="AH89" s="77">
        <f t="shared" si="17"/>
        <v>0</v>
      </c>
      <c r="AI89" s="76"/>
      <c r="AJ89" s="77">
        <f t="shared" si="18"/>
        <v>0</v>
      </c>
      <c r="AK89" s="76"/>
      <c r="AL89" s="77">
        <f t="shared" si="19"/>
        <v>0</v>
      </c>
      <c r="AM89" s="76"/>
      <c r="AN89" s="77">
        <f t="shared" si="20"/>
        <v>0</v>
      </c>
      <c r="AO89" s="76"/>
      <c r="AP89" s="77">
        <f t="shared" si="21"/>
        <v>0</v>
      </c>
      <c r="AQ89" s="76"/>
      <c r="AR89" s="77">
        <f t="shared" si="22"/>
        <v>0</v>
      </c>
      <c r="AS89" s="76"/>
      <c r="AT89" s="77">
        <f t="shared" si="23"/>
        <v>0</v>
      </c>
      <c r="AU89" s="76"/>
      <c r="AV89" s="77">
        <f t="shared" si="24"/>
        <v>0</v>
      </c>
      <c r="AW89" s="76"/>
      <c r="AX89" s="77">
        <f t="shared" si="25"/>
        <v>0</v>
      </c>
      <c r="AY89" s="76"/>
      <c r="AZ89" s="77">
        <f t="shared" si="26"/>
        <v>0</v>
      </c>
      <c r="BA89" s="76"/>
      <c r="BB89" s="77">
        <f t="shared" si="27"/>
        <v>0</v>
      </c>
      <c r="BC89" s="5">
        <f t="shared" si="1"/>
        <v>0</v>
      </c>
      <c r="BD89" s="11">
        <f t="shared" si="2"/>
        <v>0</v>
      </c>
      <c r="BE89" s="12">
        <f t="shared" si="28"/>
        <v>2</v>
      </c>
      <c r="BF89" s="5">
        <f t="shared" si="29"/>
        <v>0</v>
      </c>
      <c r="BG89" s="276" t="str">
        <f t="shared" si="30"/>
        <v/>
      </c>
      <c r="BH89" s="276" t="str">
        <f t="shared" si="31"/>
        <v/>
      </c>
      <c r="BI89" s="190"/>
      <c r="BJ89" s="103">
        <f t="shared" si="32"/>
        <v>0</v>
      </c>
      <c r="BK89" s="68">
        <f t="shared" si="33"/>
        <v>0</v>
      </c>
      <c r="BL89" s="94">
        <f t="shared" si="34"/>
        <v>0</v>
      </c>
      <c r="BM89" s="68">
        <f t="shared" si="35"/>
        <v>0</v>
      </c>
      <c r="BN89" s="94">
        <f t="shared" si="36"/>
        <v>0</v>
      </c>
      <c r="BO89" s="104">
        <f t="shared" si="37"/>
        <v>0</v>
      </c>
      <c r="BP89" s="62"/>
      <c r="BQ89" s="62"/>
      <c r="BR89" s="62"/>
      <c r="BS89" s="62"/>
      <c r="BT89" s="17"/>
    </row>
    <row r="90" spans="1:72" ht="12.75" customHeight="1" x14ac:dyDescent="0.2">
      <c r="A90" s="5">
        <f t="shared" si="38"/>
        <v>37</v>
      </c>
      <c r="B90" s="332"/>
      <c r="C90" s="333"/>
      <c r="D90" s="18"/>
      <c r="E90" s="76"/>
      <c r="F90" s="77">
        <f t="shared" si="3"/>
        <v>0</v>
      </c>
      <c r="G90" s="76"/>
      <c r="H90" s="77">
        <f t="shared" si="4"/>
        <v>0</v>
      </c>
      <c r="I90" s="76"/>
      <c r="J90" s="77">
        <f t="shared" si="5"/>
        <v>0</v>
      </c>
      <c r="K90" s="76"/>
      <c r="L90" s="77">
        <f t="shared" si="6"/>
        <v>0</v>
      </c>
      <c r="M90" s="76"/>
      <c r="N90" s="77">
        <f t="shared" si="7"/>
        <v>0</v>
      </c>
      <c r="O90" s="76"/>
      <c r="P90" s="77">
        <f t="shared" si="8"/>
        <v>0</v>
      </c>
      <c r="Q90" s="76"/>
      <c r="R90" s="77">
        <f t="shared" si="9"/>
        <v>0</v>
      </c>
      <c r="S90" s="76"/>
      <c r="T90" s="77">
        <f t="shared" si="10"/>
        <v>0</v>
      </c>
      <c r="U90" s="76"/>
      <c r="V90" s="77">
        <f t="shared" si="11"/>
        <v>0</v>
      </c>
      <c r="W90" s="76"/>
      <c r="X90" s="77">
        <f t="shared" si="12"/>
        <v>0</v>
      </c>
      <c r="Y90" s="76"/>
      <c r="Z90" s="77">
        <f t="shared" si="13"/>
        <v>0</v>
      </c>
      <c r="AA90" s="76"/>
      <c r="AB90" s="77">
        <f t="shared" si="14"/>
        <v>0</v>
      </c>
      <c r="AC90" s="93"/>
      <c r="AD90" s="77">
        <f t="shared" si="15"/>
        <v>0</v>
      </c>
      <c r="AE90" s="76"/>
      <c r="AF90" s="77">
        <f t="shared" si="16"/>
        <v>0</v>
      </c>
      <c r="AG90" s="76"/>
      <c r="AH90" s="77">
        <f t="shared" si="17"/>
        <v>0</v>
      </c>
      <c r="AI90" s="76"/>
      <c r="AJ90" s="77">
        <f t="shared" si="18"/>
        <v>0</v>
      </c>
      <c r="AK90" s="76"/>
      <c r="AL90" s="77">
        <f t="shared" si="19"/>
        <v>0</v>
      </c>
      <c r="AM90" s="76"/>
      <c r="AN90" s="77">
        <f t="shared" si="20"/>
        <v>0</v>
      </c>
      <c r="AO90" s="76"/>
      <c r="AP90" s="77">
        <f t="shared" si="21"/>
        <v>0</v>
      </c>
      <c r="AQ90" s="76"/>
      <c r="AR90" s="77">
        <f t="shared" si="22"/>
        <v>0</v>
      </c>
      <c r="AS90" s="76"/>
      <c r="AT90" s="77">
        <f t="shared" si="23"/>
        <v>0</v>
      </c>
      <c r="AU90" s="76"/>
      <c r="AV90" s="77">
        <f t="shared" si="24"/>
        <v>0</v>
      </c>
      <c r="AW90" s="76"/>
      <c r="AX90" s="77">
        <f t="shared" si="25"/>
        <v>0</v>
      </c>
      <c r="AY90" s="76"/>
      <c r="AZ90" s="77">
        <f t="shared" si="26"/>
        <v>0</v>
      </c>
      <c r="BA90" s="76"/>
      <c r="BB90" s="77">
        <f t="shared" si="27"/>
        <v>0</v>
      </c>
      <c r="BC90" s="5">
        <f t="shared" si="1"/>
        <v>0</v>
      </c>
      <c r="BD90" s="11">
        <f t="shared" si="2"/>
        <v>0</v>
      </c>
      <c r="BE90" s="12">
        <f t="shared" si="28"/>
        <v>2</v>
      </c>
      <c r="BF90" s="5">
        <f t="shared" si="29"/>
        <v>0</v>
      </c>
      <c r="BG90" s="276" t="str">
        <f t="shared" si="30"/>
        <v/>
      </c>
      <c r="BH90" s="276" t="str">
        <f t="shared" si="31"/>
        <v/>
      </c>
      <c r="BI90" s="190"/>
      <c r="BJ90" s="103">
        <f t="shared" si="32"/>
        <v>0</v>
      </c>
      <c r="BK90" s="68">
        <f t="shared" si="33"/>
        <v>0</v>
      </c>
      <c r="BL90" s="94">
        <f t="shared" si="34"/>
        <v>0</v>
      </c>
      <c r="BM90" s="68">
        <f t="shared" si="35"/>
        <v>0</v>
      </c>
      <c r="BN90" s="94">
        <f t="shared" si="36"/>
        <v>0</v>
      </c>
      <c r="BO90" s="104">
        <f t="shared" si="37"/>
        <v>0</v>
      </c>
      <c r="BP90" s="62"/>
      <c r="BQ90" s="62"/>
      <c r="BR90" s="62"/>
      <c r="BS90" s="62"/>
      <c r="BT90" s="17"/>
    </row>
    <row r="91" spans="1:72" ht="12.75" customHeight="1" x14ac:dyDescent="0.2">
      <c r="A91" s="5">
        <f t="shared" si="38"/>
        <v>38</v>
      </c>
      <c r="B91" s="332"/>
      <c r="C91" s="333"/>
      <c r="D91" s="18"/>
      <c r="E91" s="76"/>
      <c r="F91" s="77">
        <f t="shared" si="3"/>
        <v>0</v>
      </c>
      <c r="G91" s="76"/>
      <c r="H91" s="77">
        <f t="shared" si="4"/>
        <v>0</v>
      </c>
      <c r="I91" s="76"/>
      <c r="J91" s="77">
        <f t="shared" si="5"/>
        <v>0</v>
      </c>
      <c r="K91" s="76"/>
      <c r="L91" s="77">
        <f t="shared" si="6"/>
        <v>0</v>
      </c>
      <c r="M91" s="76"/>
      <c r="N91" s="77">
        <f t="shared" si="7"/>
        <v>0</v>
      </c>
      <c r="O91" s="76"/>
      <c r="P91" s="77">
        <f t="shared" si="8"/>
        <v>0</v>
      </c>
      <c r="Q91" s="76"/>
      <c r="R91" s="77">
        <f t="shared" si="9"/>
        <v>0</v>
      </c>
      <c r="S91" s="76"/>
      <c r="T91" s="77">
        <f t="shared" si="10"/>
        <v>0</v>
      </c>
      <c r="U91" s="76"/>
      <c r="V91" s="77">
        <f t="shared" si="11"/>
        <v>0</v>
      </c>
      <c r="W91" s="76"/>
      <c r="X91" s="77">
        <f t="shared" si="12"/>
        <v>0</v>
      </c>
      <c r="Y91" s="76"/>
      <c r="Z91" s="77">
        <f t="shared" si="13"/>
        <v>0</v>
      </c>
      <c r="AA91" s="76"/>
      <c r="AB91" s="77">
        <f t="shared" si="14"/>
        <v>0</v>
      </c>
      <c r="AC91" s="93"/>
      <c r="AD91" s="77">
        <f t="shared" si="15"/>
        <v>0</v>
      </c>
      <c r="AE91" s="76"/>
      <c r="AF91" s="77">
        <f t="shared" si="16"/>
        <v>0</v>
      </c>
      <c r="AG91" s="76"/>
      <c r="AH91" s="77">
        <f t="shared" si="17"/>
        <v>0</v>
      </c>
      <c r="AI91" s="76"/>
      <c r="AJ91" s="77">
        <f t="shared" si="18"/>
        <v>0</v>
      </c>
      <c r="AK91" s="76"/>
      <c r="AL91" s="77">
        <f t="shared" si="19"/>
        <v>0</v>
      </c>
      <c r="AM91" s="76"/>
      <c r="AN91" s="77">
        <f t="shared" si="20"/>
        <v>0</v>
      </c>
      <c r="AO91" s="76"/>
      <c r="AP91" s="77">
        <f t="shared" si="21"/>
        <v>0</v>
      </c>
      <c r="AQ91" s="76"/>
      <c r="AR91" s="77">
        <f t="shared" si="22"/>
        <v>0</v>
      </c>
      <c r="AS91" s="76"/>
      <c r="AT91" s="77">
        <f t="shared" si="23"/>
        <v>0</v>
      </c>
      <c r="AU91" s="76"/>
      <c r="AV91" s="77">
        <f t="shared" si="24"/>
        <v>0</v>
      </c>
      <c r="AW91" s="76"/>
      <c r="AX91" s="77">
        <f t="shared" si="25"/>
        <v>0</v>
      </c>
      <c r="AY91" s="76"/>
      <c r="AZ91" s="77">
        <f t="shared" si="26"/>
        <v>0</v>
      </c>
      <c r="BA91" s="76"/>
      <c r="BB91" s="77">
        <f t="shared" si="27"/>
        <v>0</v>
      </c>
      <c r="BC91" s="5">
        <f t="shared" si="1"/>
        <v>0</v>
      </c>
      <c r="BD91" s="11">
        <f t="shared" si="2"/>
        <v>0</v>
      </c>
      <c r="BE91" s="12">
        <f t="shared" si="28"/>
        <v>2</v>
      </c>
      <c r="BF91" s="5">
        <f t="shared" si="29"/>
        <v>0</v>
      </c>
      <c r="BG91" s="276" t="str">
        <f t="shared" si="30"/>
        <v/>
      </c>
      <c r="BH91" s="276" t="str">
        <f t="shared" si="31"/>
        <v/>
      </c>
      <c r="BI91" s="190"/>
      <c r="BJ91" s="103">
        <f t="shared" si="32"/>
        <v>0</v>
      </c>
      <c r="BK91" s="68">
        <f t="shared" si="33"/>
        <v>0</v>
      </c>
      <c r="BL91" s="94">
        <f t="shared" si="34"/>
        <v>0</v>
      </c>
      <c r="BM91" s="68">
        <f t="shared" si="35"/>
        <v>0</v>
      </c>
      <c r="BN91" s="94">
        <f t="shared" si="36"/>
        <v>0</v>
      </c>
      <c r="BO91" s="104">
        <f t="shared" si="37"/>
        <v>0</v>
      </c>
      <c r="BP91" s="62"/>
      <c r="BQ91" s="62"/>
      <c r="BR91" s="62"/>
      <c r="BS91" s="62"/>
      <c r="BT91" s="17"/>
    </row>
    <row r="92" spans="1:72" ht="12.75" customHeight="1" x14ac:dyDescent="0.2">
      <c r="A92" s="5">
        <f t="shared" si="38"/>
        <v>39</v>
      </c>
      <c r="B92" s="332"/>
      <c r="C92" s="333"/>
      <c r="D92" s="18"/>
      <c r="E92" s="76"/>
      <c r="F92" s="77">
        <f t="shared" si="3"/>
        <v>0</v>
      </c>
      <c r="G92" s="76"/>
      <c r="H92" s="77">
        <f t="shared" si="4"/>
        <v>0</v>
      </c>
      <c r="I92" s="76"/>
      <c r="J92" s="77">
        <f t="shared" si="5"/>
        <v>0</v>
      </c>
      <c r="K92" s="76"/>
      <c r="L92" s="77">
        <f t="shared" si="6"/>
        <v>0</v>
      </c>
      <c r="M92" s="76"/>
      <c r="N92" s="77">
        <f t="shared" si="7"/>
        <v>0</v>
      </c>
      <c r="O92" s="76"/>
      <c r="P92" s="77">
        <f t="shared" si="8"/>
        <v>0</v>
      </c>
      <c r="Q92" s="76"/>
      <c r="R92" s="77">
        <f t="shared" si="9"/>
        <v>0</v>
      </c>
      <c r="S92" s="76"/>
      <c r="T92" s="77">
        <f t="shared" si="10"/>
        <v>0</v>
      </c>
      <c r="U92" s="76"/>
      <c r="V92" s="77">
        <f t="shared" si="11"/>
        <v>0</v>
      </c>
      <c r="W92" s="76"/>
      <c r="X92" s="77">
        <f t="shared" si="12"/>
        <v>0</v>
      </c>
      <c r="Y92" s="76"/>
      <c r="Z92" s="77">
        <f t="shared" si="13"/>
        <v>0</v>
      </c>
      <c r="AA92" s="76"/>
      <c r="AB92" s="77">
        <f t="shared" si="14"/>
        <v>0</v>
      </c>
      <c r="AC92" s="93"/>
      <c r="AD92" s="77">
        <f t="shared" si="15"/>
        <v>0</v>
      </c>
      <c r="AE92" s="76"/>
      <c r="AF92" s="77">
        <f t="shared" si="16"/>
        <v>0</v>
      </c>
      <c r="AG92" s="76"/>
      <c r="AH92" s="77">
        <f t="shared" si="17"/>
        <v>0</v>
      </c>
      <c r="AI92" s="76"/>
      <c r="AJ92" s="77">
        <f t="shared" si="18"/>
        <v>0</v>
      </c>
      <c r="AK92" s="76"/>
      <c r="AL92" s="77">
        <f t="shared" si="19"/>
        <v>0</v>
      </c>
      <c r="AM92" s="76"/>
      <c r="AN92" s="77">
        <f t="shared" si="20"/>
        <v>0</v>
      </c>
      <c r="AO92" s="76"/>
      <c r="AP92" s="77">
        <f t="shared" si="21"/>
        <v>0</v>
      </c>
      <c r="AQ92" s="76"/>
      <c r="AR92" s="77">
        <f t="shared" si="22"/>
        <v>0</v>
      </c>
      <c r="AS92" s="76"/>
      <c r="AT92" s="77">
        <f t="shared" si="23"/>
        <v>0</v>
      </c>
      <c r="AU92" s="76"/>
      <c r="AV92" s="77">
        <f t="shared" si="24"/>
        <v>0</v>
      </c>
      <c r="AW92" s="76"/>
      <c r="AX92" s="77">
        <f t="shared" si="25"/>
        <v>0</v>
      </c>
      <c r="AY92" s="76"/>
      <c r="AZ92" s="77">
        <f t="shared" si="26"/>
        <v>0</v>
      </c>
      <c r="BA92" s="76"/>
      <c r="BB92" s="77">
        <f t="shared" si="27"/>
        <v>0</v>
      </c>
      <c r="BC92" s="5">
        <f t="shared" si="1"/>
        <v>0</v>
      </c>
      <c r="BD92" s="11">
        <f t="shared" si="2"/>
        <v>0</v>
      </c>
      <c r="BE92" s="12">
        <f t="shared" si="28"/>
        <v>2</v>
      </c>
      <c r="BF92" s="5">
        <f t="shared" si="29"/>
        <v>0</v>
      </c>
      <c r="BG92" s="276" t="str">
        <f t="shared" si="30"/>
        <v/>
      </c>
      <c r="BH92" s="276" t="str">
        <f t="shared" si="31"/>
        <v/>
      </c>
      <c r="BI92" s="190"/>
      <c r="BJ92" s="103">
        <f t="shared" si="32"/>
        <v>0</v>
      </c>
      <c r="BK92" s="68">
        <f t="shared" si="33"/>
        <v>0</v>
      </c>
      <c r="BL92" s="94">
        <f t="shared" si="34"/>
        <v>0</v>
      </c>
      <c r="BM92" s="68">
        <f t="shared" si="35"/>
        <v>0</v>
      </c>
      <c r="BN92" s="94">
        <f t="shared" si="36"/>
        <v>0</v>
      </c>
      <c r="BO92" s="104">
        <f t="shared" si="37"/>
        <v>0</v>
      </c>
      <c r="BP92" s="62"/>
      <c r="BQ92" s="62"/>
      <c r="BR92" s="62"/>
      <c r="BS92" s="62"/>
      <c r="BT92" s="17"/>
    </row>
    <row r="93" spans="1:72" ht="12.75" customHeight="1" x14ac:dyDescent="0.2">
      <c r="A93" s="5">
        <f t="shared" si="38"/>
        <v>40</v>
      </c>
      <c r="B93" s="332"/>
      <c r="C93" s="333"/>
      <c r="D93" s="18"/>
      <c r="E93" s="76"/>
      <c r="F93" s="77">
        <f t="shared" si="3"/>
        <v>0</v>
      </c>
      <c r="G93" s="76"/>
      <c r="H93" s="77">
        <f t="shared" si="4"/>
        <v>0</v>
      </c>
      <c r="I93" s="76"/>
      <c r="J93" s="77">
        <f t="shared" si="5"/>
        <v>0</v>
      </c>
      <c r="K93" s="76"/>
      <c r="L93" s="77">
        <f t="shared" si="6"/>
        <v>0</v>
      </c>
      <c r="M93" s="76"/>
      <c r="N93" s="77">
        <f t="shared" si="7"/>
        <v>0</v>
      </c>
      <c r="O93" s="76"/>
      <c r="P93" s="77">
        <f t="shared" si="8"/>
        <v>0</v>
      </c>
      <c r="Q93" s="76"/>
      <c r="R93" s="77">
        <f t="shared" si="9"/>
        <v>0</v>
      </c>
      <c r="S93" s="76"/>
      <c r="T93" s="77">
        <f t="shared" si="10"/>
        <v>0</v>
      </c>
      <c r="U93" s="76"/>
      <c r="V93" s="77">
        <f t="shared" si="11"/>
        <v>0</v>
      </c>
      <c r="W93" s="76"/>
      <c r="X93" s="77">
        <f t="shared" si="12"/>
        <v>0</v>
      </c>
      <c r="Y93" s="76"/>
      <c r="Z93" s="77">
        <f t="shared" si="13"/>
        <v>0</v>
      </c>
      <c r="AA93" s="76"/>
      <c r="AB93" s="77">
        <f t="shared" si="14"/>
        <v>0</v>
      </c>
      <c r="AC93" s="93"/>
      <c r="AD93" s="77">
        <f t="shared" si="15"/>
        <v>0</v>
      </c>
      <c r="AE93" s="76"/>
      <c r="AF93" s="77">
        <f t="shared" si="16"/>
        <v>0</v>
      </c>
      <c r="AG93" s="76"/>
      <c r="AH93" s="77">
        <f t="shared" si="17"/>
        <v>0</v>
      </c>
      <c r="AI93" s="76"/>
      <c r="AJ93" s="77">
        <f t="shared" si="18"/>
        <v>0</v>
      </c>
      <c r="AK93" s="76"/>
      <c r="AL93" s="77">
        <f t="shared" si="19"/>
        <v>0</v>
      </c>
      <c r="AM93" s="76"/>
      <c r="AN93" s="77">
        <f t="shared" si="20"/>
        <v>0</v>
      </c>
      <c r="AO93" s="76"/>
      <c r="AP93" s="77">
        <f t="shared" si="21"/>
        <v>0</v>
      </c>
      <c r="AQ93" s="76"/>
      <c r="AR93" s="77">
        <f t="shared" si="22"/>
        <v>0</v>
      </c>
      <c r="AS93" s="76"/>
      <c r="AT93" s="77">
        <f t="shared" si="23"/>
        <v>0</v>
      </c>
      <c r="AU93" s="76"/>
      <c r="AV93" s="77">
        <f t="shared" si="24"/>
        <v>0</v>
      </c>
      <c r="AW93" s="76"/>
      <c r="AX93" s="77">
        <f t="shared" si="25"/>
        <v>0</v>
      </c>
      <c r="AY93" s="76"/>
      <c r="AZ93" s="77">
        <f t="shared" si="26"/>
        <v>0</v>
      </c>
      <c r="BA93" s="76"/>
      <c r="BB93" s="77">
        <f t="shared" si="27"/>
        <v>0</v>
      </c>
      <c r="BC93" s="5">
        <f t="shared" si="1"/>
        <v>0</v>
      </c>
      <c r="BD93" s="11">
        <f t="shared" si="2"/>
        <v>0</v>
      </c>
      <c r="BE93" s="12">
        <f t="shared" si="28"/>
        <v>2</v>
      </c>
      <c r="BF93" s="5">
        <f t="shared" si="29"/>
        <v>0</v>
      </c>
      <c r="BG93" s="276" t="str">
        <f t="shared" si="30"/>
        <v/>
      </c>
      <c r="BH93" s="276" t="str">
        <f t="shared" si="31"/>
        <v/>
      </c>
      <c r="BI93" s="190"/>
      <c r="BJ93" s="103">
        <f t="shared" si="32"/>
        <v>0</v>
      </c>
      <c r="BK93" s="68">
        <f t="shared" si="33"/>
        <v>0</v>
      </c>
      <c r="BL93" s="94">
        <f t="shared" si="34"/>
        <v>0</v>
      </c>
      <c r="BM93" s="68">
        <f t="shared" si="35"/>
        <v>0</v>
      </c>
      <c r="BN93" s="94">
        <f t="shared" si="36"/>
        <v>0</v>
      </c>
      <c r="BO93" s="104">
        <f t="shared" si="37"/>
        <v>0</v>
      </c>
      <c r="BP93" s="62"/>
      <c r="BQ93" s="62"/>
      <c r="BR93" s="62"/>
      <c r="BS93" s="62"/>
      <c r="BT93" s="17"/>
    </row>
    <row r="94" spans="1:72" ht="12.75" customHeight="1" x14ac:dyDescent="0.2">
      <c r="A94" s="5">
        <f t="shared" si="38"/>
        <v>41</v>
      </c>
      <c r="B94" s="332"/>
      <c r="C94" s="333"/>
      <c r="D94" s="18"/>
      <c r="E94" s="76"/>
      <c r="F94" s="77">
        <f t="shared" si="3"/>
        <v>0</v>
      </c>
      <c r="G94" s="76"/>
      <c r="H94" s="77">
        <f t="shared" si="4"/>
        <v>0</v>
      </c>
      <c r="I94" s="76"/>
      <c r="J94" s="77">
        <f t="shared" si="5"/>
        <v>0</v>
      </c>
      <c r="K94" s="76"/>
      <c r="L94" s="77">
        <f t="shared" si="6"/>
        <v>0</v>
      </c>
      <c r="M94" s="76"/>
      <c r="N94" s="77">
        <f t="shared" si="7"/>
        <v>0</v>
      </c>
      <c r="O94" s="76"/>
      <c r="P94" s="77">
        <f t="shared" si="8"/>
        <v>0</v>
      </c>
      <c r="Q94" s="76"/>
      <c r="R94" s="77">
        <f t="shared" si="9"/>
        <v>0</v>
      </c>
      <c r="S94" s="76"/>
      <c r="T94" s="77">
        <f t="shared" si="10"/>
        <v>0</v>
      </c>
      <c r="U94" s="76"/>
      <c r="V94" s="77">
        <f t="shared" si="11"/>
        <v>0</v>
      </c>
      <c r="W94" s="76"/>
      <c r="X94" s="77">
        <f t="shared" si="12"/>
        <v>0</v>
      </c>
      <c r="Y94" s="76"/>
      <c r="Z94" s="77">
        <f t="shared" si="13"/>
        <v>0</v>
      </c>
      <c r="AA94" s="76"/>
      <c r="AB94" s="77">
        <f t="shared" si="14"/>
        <v>0</v>
      </c>
      <c r="AC94" s="93"/>
      <c r="AD94" s="77">
        <f t="shared" si="15"/>
        <v>0</v>
      </c>
      <c r="AE94" s="76"/>
      <c r="AF94" s="77">
        <f t="shared" si="16"/>
        <v>0</v>
      </c>
      <c r="AG94" s="76"/>
      <c r="AH94" s="77">
        <f t="shared" si="17"/>
        <v>0</v>
      </c>
      <c r="AI94" s="76"/>
      <c r="AJ94" s="77">
        <f t="shared" si="18"/>
        <v>0</v>
      </c>
      <c r="AK94" s="76"/>
      <c r="AL94" s="77">
        <f t="shared" si="19"/>
        <v>0</v>
      </c>
      <c r="AM94" s="76"/>
      <c r="AN94" s="77">
        <f t="shared" si="20"/>
        <v>0</v>
      </c>
      <c r="AO94" s="76"/>
      <c r="AP94" s="77">
        <f t="shared" si="21"/>
        <v>0</v>
      </c>
      <c r="AQ94" s="76"/>
      <c r="AR94" s="77">
        <f t="shared" si="22"/>
        <v>0</v>
      </c>
      <c r="AS94" s="76"/>
      <c r="AT94" s="77">
        <f t="shared" si="23"/>
        <v>0</v>
      </c>
      <c r="AU94" s="76"/>
      <c r="AV94" s="77">
        <f t="shared" si="24"/>
        <v>0</v>
      </c>
      <c r="AW94" s="76"/>
      <c r="AX94" s="77">
        <f t="shared" si="25"/>
        <v>0</v>
      </c>
      <c r="AY94" s="76"/>
      <c r="AZ94" s="77">
        <f t="shared" si="26"/>
        <v>0</v>
      </c>
      <c r="BA94" s="76"/>
      <c r="BB94" s="77">
        <f t="shared" si="27"/>
        <v>0</v>
      </c>
      <c r="BC94" s="5">
        <f t="shared" si="1"/>
        <v>0</v>
      </c>
      <c r="BD94" s="11">
        <f t="shared" si="2"/>
        <v>0</v>
      </c>
      <c r="BE94" s="12">
        <f t="shared" si="28"/>
        <v>2</v>
      </c>
      <c r="BF94" s="5">
        <f t="shared" si="29"/>
        <v>0</v>
      </c>
      <c r="BG94" s="276" t="str">
        <f t="shared" si="30"/>
        <v/>
      </c>
      <c r="BH94" s="276" t="str">
        <f t="shared" si="31"/>
        <v/>
      </c>
      <c r="BI94" s="190"/>
      <c r="BJ94" s="103">
        <f t="shared" si="32"/>
        <v>0</v>
      </c>
      <c r="BK94" s="68">
        <f t="shared" si="33"/>
        <v>0</v>
      </c>
      <c r="BL94" s="94">
        <f t="shared" si="34"/>
        <v>0</v>
      </c>
      <c r="BM94" s="68">
        <f t="shared" si="35"/>
        <v>0</v>
      </c>
      <c r="BN94" s="94">
        <f t="shared" si="36"/>
        <v>0</v>
      </c>
      <c r="BO94" s="104">
        <f t="shared" si="37"/>
        <v>0</v>
      </c>
      <c r="BP94" s="62"/>
      <c r="BQ94" s="62"/>
      <c r="BR94" s="62"/>
      <c r="BS94" s="62"/>
      <c r="BT94" s="17"/>
    </row>
    <row r="95" spans="1:72" ht="12.75" customHeight="1" x14ac:dyDescent="0.2">
      <c r="A95" s="5">
        <f t="shared" si="38"/>
        <v>42</v>
      </c>
      <c r="B95" s="332"/>
      <c r="C95" s="333"/>
      <c r="D95" s="18"/>
      <c r="E95" s="76"/>
      <c r="F95" s="77">
        <f t="shared" si="3"/>
        <v>0</v>
      </c>
      <c r="G95" s="76"/>
      <c r="H95" s="77">
        <f t="shared" si="4"/>
        <v>0</v>
      </c>
      <c r="I95" s="76"/>
      <c r="J95" s="77">
        <f t="shared" si="5"/>
        <v>0</v>
      </c>
      <c r="K95" s="76"/>
      <c r="L95" s="77">
        <f t="shared" si="6"/>
        <v>0</v>
      </c>
      <c r="M95" s="76"/>
      <c r="N95" s="77">
        <f t="shared" si="7"/>
        <v>0</v>
      </c>
      <c r="O95" s="76"/>
      <c r="P95" s="77">
        <f t="shared" si="8"/>
        <v>0</v>
      </c>
      <c r="Q95" s="76"/>
      <c r="R95" s="77">
        <f t="shared" si="9"/>
        <v>0</v>
      </c>
      <c r="S95" s="76"/>
      <c r="T95" s="77">
        <f t="shared" si="10"/>
        <v>0</v>
      </c>
      <c r="U95" s="76"/>
      <c r="V95" s="77">
        <f t="shared" si="11"/>
        <v>0</v>
      </c>
      <c r="W95" s="76"/>
      <c r="X95" s="77">
        <f t="shared" si="12"/>
        <v>0</v>
      </c>
      <c r="Y95" s="76"/>
      <c r="Z95" s="77">
        <f t="shared" si="13"/>
        <v>0</v>
      </c>
      <c r="AA95" s="76"/>
      <c r="AB95" s="77">
        <f t="shared" si="14"/>
        <v>0</v>
      </c>
      <c r="AC95" s="93"/>
      <c r="AD95" s="77">
        <f t="shared" si="15"/>
        <v>0</v>
      </c>
      <c r="AE95" s="76"/>
      <c r="AF95" s="77">
        <f t="shared" si="16"/>
        <v>0</v>
      </c>
      <c r="AG95" s="76"/>
      <c r="AH95" s="77">
        <f t="shared" si="17"/>
        <v>0</v>
      </c>
      <c r="AI95" s="76"/>
      <c r="AJ95" s="77">
        <f t="shared" si="18"/>
        <v>0</v>
      </c>
      <c r="AK95" s="76"/>
      <c r="AL95" s="77">
        <f t="shared" si="19"/>
        <v>0</v>
      </c>
      <c r="AM95" s="76"/>
      <c r="AN95" s="77">
        <f t="shared" si="20"/>
        <v>0</v>
      </c>
      <c r="AO95" s="76"/>
      <c r="AP95" s="77">
        <f t="shared" si="21"/>
        <v>0</v>
      </c>
      <c r="AQ95" s="76"/>
      <c r="AR95" s="77">
        <f t="shared" si="22"/>
        <v>0</v>
      </c>
      <c r="AS95" s="76"/>
      <c r="AT95" s="77">
        <f t="shared" si="23"/>
        <v>0</v>
      </c>
      <c r="AU95" s="76"/>
      <c r="AV95" s="77">
        <f t="shared" si="24"/>
        <v>0</v>
      </c>
      <c r="AW95" s="76"/>
      <c r="AX95" s="77">
        <f t="shared" si="25"/>
        <v>0</v>
      </c>
      <c r="AY95" s="76"/>
      <c r="AZ95" s="77">
        <f t="shared" si="26"/>
        <v>0</v>
      </c>
      <c r="BA95" s="76"/>
      <c r="BB95" s="77">
        <f t="shared" si="27"/>
        <v>0</v>
      </c>
      <c r="BC95" s="5">
        <f t="shared" si="1"/>
        <v>0</v>
      </c>
      <c r="BD95" s="11">
        <f t="shared" si="2"/>
        <v>0</v>
      </c>
      <c r="BE95" s="12">
        <f t="shared" si="28"/>
        <v>2</v>
      </c>
      <c r="BF95" s="5">
        <f t="shared" si="29"/>
        <v>0</v>
      </c>
      <c r="BG95" s="276" t="str">
        <f t="shared" si="30"/>
        <v/>
      </c>
      <c r="BH95" s="276" t="str">
        <f t="shared" si="31"/>
        <v/>
      </c>
      <c r="BI95" s="190"/>
      <c r="BJ95" s="103">
        <f t="shared" si="32"/>
        <v>0</v>
      </c>
      <c r="BK95" s="68">
        <f t="shared" si="33"/>
        <v>0</v>
      </c>
      <c r="BL95" s="94">
        <f t="shared" si="34"/>
        <v>0</v>
      </c>
      <c r="BM95" s="68">
        <f t="shared" si="35"/>
        <v>0</v>
      </c>
      <c r="BN95" s="94">
        <f t="shared" si="36"/>
        <v>0</v>
      </c>
      <c r="BO95" s="104">
        <f t="shared" si="37"/>
        <v>0</v>
      </c>
      <c r="BP95" s="62"/>
      <c r="BQ95" s="62"/>
      <c r="BR95" s="62"/>
      <c r="BS95" s="62"/>
      <c r="BT95" s="17"/>
    </row>
    <row r="96" spans="1:72" ht="12.75" customHeight="1" x14ac:dyDescent="0.2">
      <c r="A96" s="5">
        <f t="shared" si="38"/>
        <v>43</v>
      </c>
      <c r="B96" s="332"/>
      <c r="C96" s="333"/>
      <c r="D96" s="18"/>
      <c r="E96" s="76"/>
      <c r="F96" s="77">
        <f t="shared" si="3"/>
        <v>0</v>
      </c>
      <c r="G96" s="76"/>
      <c r="H96" s="77">
        <f t="shared" si="4"/>
        <v>0</v>
      </c>
      <c r="I96" s="76"/>
      <c r="J96" s="77">
        <f t="shared" si="5"/>
        <v>0</v>
      </c>
      <c r="K96" s="76"/>
      <c r="L96" s="77">
        <f t="shared" si="6"/>
        <v>0</v>
      </c>
      <c r="M96" s="76"/>
      <c r="N96" s="77">
        <f t="shared" si="7"/>
        <v>0</v>
      </c>
      <c r="O96" s="76"/>
      <c r="P96" s="77">
        <f t="shared" si="8"/>
        <v>0</v>
      </c>
      <c r="Q96" s="76"/>
      <c r="R96" s="77">
        <f t="shared" si="9"/>
        <v>0</v>
      </c>
      <c r="S96" s="76"/>
      <c r="T96" s="77">
        <f t="shared" si="10"/>
        <v>0</v>
      </c>
      <c r="U96" s="76"/>
      <c r="V96" s="77">
        <f t="shared" si="11"/>
        <v>0</v>
      </c>
      <c r="W96" s="76"/>
      <c r="X96" s="77">
        <f t="shared" si="12"/>
        <v>0</v>
      </c>
      <c r="Y96" s="76"/>
      <c r="Z96" s="77">
        <f t="shared" si="13"/>
        <v>0</v>
      </c>
      <c r="AA96" s="76"/>
      <c r="AB96" s="77">
        <f t="shared" si="14"/>
        <v>0</v>
      </c>
      <c r="AC96" s="93"/>
      <c r="AD96" s="77">
        <f t="shared" si="15"/>
        <v>0</v>
      </c>
      <c r="AE96" s="76"/>
      <c r="AF96" s="77">
        <f t="shared" si="16"/>
        <v>0</v>
      </c>
      <c r="AG96" s="76"/>
      <c r="AH96" s="77">
        <f t="shared" si="17"/>
        <v>0</v>
      </c>
      <c r="AI96" s="76"/>
      <c r="AJ96" s="77">
        <f t="shared" si="18"/>
        <v>0</v>
      </c>
      <c r="AK96" s="76"/>
      <c r="AL96" s="77">
        <f t="shared" si="19"/>
        <v>0</v>
      </c>
      <c r="AM96" s="76"/>
      <c r="AN96" s="77">
        <f t="shared" si="20"/>
        <v>0</v>
      </c>
      <c r="AO96" s="76"/>
      <c r="AP96" s="77">
        <f t="shared" si="21"/>
        <v>0</v>
      </c>
      <c r="AQ96" s="76"/>
      <c r="AR96" s="77">
        <f t="shared" si="22"/>
        <v>0</v>
      </c>
      <c r="AS96" s="76"/>
      <c r="AT96" s="77">
        <f t="shared" si="23"/>
        <v>0</v>
      </c>
      <c r="AU96" s="76"/>
      <c r="AV96" s="77">
        <f t="shared" si="24"/>
        <v>0</v>
      </c>
      <c r="AW96" s="76"/>
      <c r="AX96" s="77">
        <f t="shared" si="25"/>
        <v>0</v>
      </c>
      <c r="AY96" s="76"/>
      <c r="AZ96" s="77">
        <f t="shared" si="26"/>
        <v>0</v>
      </c>
      <c r="BA96" s="76"/>
      <c r="BB96" s="77">
        <f t="shared" si="27"/>
        <v>0</v>
      </c>
      <c r="BC96" s="5">
        <f t="shared" si="1"/>
        <v>0</v>
      </c>
      <c r="BD96" s="11">
        <f t="shared" si="2"/>
        <v>0</v>
      </c>
      <c r="BE96" s="12">
        <f t="shared" si="28"/>
        <v>2</v>
      </c>
      <c r="BF96" s="5">
        <f t="shared" si="29"/>
        <v>0</v>
      </c>
      <c r="BG96" s="276" t="str">
        <f t="shared" si="30"/>
        <v/>
      </c>
      <c r="BH96" s="276" t="str">
        <f t="shared" si="31"/>
        <v/>
      </c>
      <c r="BI96" s="190"/>
      <c r="BJ96" s="103">
        <f t="shared" si="32"/>
        <v>0</v>
      </c>
      <c r="BK96" s="68">
        <f t="shared" si="33"/>
        <v>0</v>
      </c>
      <c r="BL96" s="94">
        <f t="shared" si="34"/>
        <v>0</v>
      </c>
      <c r="BM96" s="68">
        <f t="shared" si="35"/>
        <v>0</v>
      </c>
      <c r="BN96" s="94">
        <f t="shared" si="36"/>
        <v>0</v>
      </c>
      <c r="BO96" s="104">
        <f t="shared" si="37"/>
        <v>0</v>
      </c>
      <c r="BP96" s="62"/>
      <c r="BQ96" s="62"/>
      <c r="BR96" s="62"/>
      <c r="BS96" s="62"/>
      <c r="BT96" s="17"/>
    </row>
    <row r="97" spans="1:72" ht="12.75" customHeight="1" x14ac:dyDescent="0.2">
      <c r="A97" s="5">
        <f t="shared" si="38"/>
        <v>44</v>
      </c>
      <c r="B97" s="332"/>
      <c r="C97" s="333"/>
      <c r="D97" s="18"/>
      <c r="E97" s="76"/>
      <c r="F97" s="77">
        <f t="shared" si="3"/>
        <v>0</v>
      </c>
      <c r="G97" s="76"/>
      <c r="H97" s="77">
        <f t="shared" si="4"/>
        <v>0</v>
      </c>
      <c r="I97" s="76"/>
      <c r="J97" s="77">
        <f t="shared" si="5"/>
        <v>0</v>
      </c>
      <c r="K97" s="76"/>
      <c r="L97" s="77">
        <f t="shared" si="6"/>
        <v>0</v>
      </c>
      <c r="M97" s="76"/>
      <c r="N97" s="77">
        <f t="shared" si="7"/>
        <v>0</v>
      </c>
      <c r="O97" s="76"/>
      <c r="P97" s="77">
        <f t="shared" si="8"/>
        <v>0</v>
      </c>
      <c r="Q97" s="76"/>
      <c r="R97" s="77">
        <f t="shared" si="9"/>
        <v>0</v>
      </c>
      <c r="S97" s="76"/>
      <c r="T97" s="77">
        <f t="shared" si="10"/>
        <v>0</v>
      </c>
      <c r="U97" s="76"/>
      <c r="V97" s="77">
        <f t="shared" si="11"/>
        <v>0</v>
      </c>
      <c r="W97" s="76"/>
      <c r="X97" s="77">
        <f t="shared" si="12"/>
        <v>0</v>
      </c>
      <c r="Y97" s="76"/>
      <c r="Z97" s="77">
        <f t="shared" si="13"/>
        <v>0</v>
      </c>
      <c r="AA97" s="76"/>
      <c r="AB97" s="77">
        <f t="shared" si="14"/>
        <v>0</v>
      </c>
      <c r="AC97" s="93"/>
      <c r="AD97" s="77">
        <f t="shared" si="15"/>
        <v>0</v>
      </c>
      <c r="AE97" s="76"/>
      <c r="AF97" s="77">
        <f t="shared" si="16"/>
        <v>0</v>
      </c>
      <c r="AG97" s="76"/>
      <c r="AH97" s="77">
        <f t="shared" si="17"/>
        <v>0</v>
      </c>
      <c r="AI97" s="76"/>
      <c r="AJ97" s="77">
        <f t="shared" si="18"/>
        <v>0</v>
      </c>
      <c r="AK97" s="76"/>
      <c r="AL97" s="77">
        <f t="shared" si="19"/>
        <v>0</v>
      </c>
      <c r="AM97" s="76"/>
      <c r="AN97" s="77">
        <f t="shared" si="20"/>
        <v>0</v>
      </c>
      <c r="AO97" s="76"/>
      <c r="AP97" s="77">
        <f t="shared" si="21"/>
        <v>0</v>
      </c>
      <c r="AQ97" s="76"/>
      <c r="AR97" s="77">
        <f t="shared" si="22"/>
        <v>0</v>
      </c>
      <c r="AS97" s="76"/>
      <c r="AT97" s="77">
        <f t="shared" si="23"/>
        <v>0</v>
      </c>
      <c r="AU97" s="76"/>
      <c r="AV97" s="77">
        <f t="shared" si="24"/>
        <v>0</v>
      </c>
      <c r="AW97" s="76"/>
      <c r="AX97" s="77">
        <f t="shared" si="25"/>
        <v>0</v>
      </c>
      <c r="AY97" s="76"/>
      <c r="AZ97" s="77">
        <f t="shared" si="26"/>
        <v>0</v>
      </c>
      <c r="BA97" s="76"/>
      <c r="BB97" s="77">
        <f t="shared" si="27"/>
        <v>0</v>
      </c>
      <c r="BC97" s="5">
        <f t="shared" si="1"/>
        <v>0</v>
      </c>
      <c r="BD97" s="11">
        <f t="shared" si="2"/>
        <v>0</v>
      </c>
      <c r="BE97" s="12">
        <f t="shared" si="28"/>
        <v>2</v>
      </c>
      <c r="BF97" s="5">
        <f t="shared" si="29"/>
        <v>0</v>
      </c>
      <c r="BG97" s="276" t="str">
        <f t="shared" si="30"/>
        <v/>
      </c>
      <c r="BH97" s="276" t="str">
        <f t="shared" si="31"/>
        <v/>
      </c>
      <c r="BI97" s="190"/>
      <c r="BJ97" s="103">
        <f t="shared" si="32"/>
        <v>0</v>
      </c>
      <c r="BK97" s="68">
        <f t="shared" si="33"/>
        <v>0</v>
      </c>
      <c r="BL97" s="94">
        <f t="shared" si="34"/>
        <v>0</v>
      </c>
      <c r="BM97" s="68">
        <f t="shared" si="35"/>
        <v>0</v>
      </c>
      <c r="BN97" s="94">
        <f t="shared" si="36"/>
        <v>0</v>
      </c>
      <c r="BO97" s="104">
        <f t="shared" si="37"/>
        <v>0</v>
      </c>
      <c r="BP97" s="62"/>
      <c r="BQ97" s="62"/>
      <c r="BR97" s="62"/>
      <c r="BS97" s="62"/>
      <c r="BT97" s="17"/>
    </row>
    <row r="98" spans="1:72" ht="12.75" customHeight="1" x14ac:dyDescent="0.2">
      <c r="A98" s="5">
        <f t="shared" si="38"/>
        <v>45</v>
      </c>
      <c r="B98" s="332"/>
      <c r="C98" s="333"/>
      <c r="D98" s="18"/>
      <c r="E98" s="76"/>
      <c r="F98" s="77">
        <f t="shared" si="3"/>
        <v>0</v>
      </c>
      <c r="G98" s="76"/>
      <c r="H98" s="77">
        <f t="shared" si="4"/>
        <v>0</v>
      </c>
      <c r="I98" s="76"/>
      <c r="J98" s="77">
        <f t="shared" si="5"/>
        <v>0</v>
      </c>
      <c r="K98" s="76"/>
      <c r="L98" s="77">
        <f t="shared" si="6"/>
        <v>0</v>
      </c>
      <c r="M98" s="76"/>
      <c r="N98" s="77">
        <f t="shared" si="7"/>
        <v>0</v>
      </c>
      <c r="O98" s="76"/>
      <c r="P98" s="77">
        <f t="shared" si="8"/>
        <v>0</v>
      </c>
      <c r="Q98" s="76"/>
      <c r="R98" s="77">
        <f t="shared" si="9"/>
        <v>0</v>
      </c>
      <c r="S98" s="76"/>
      <c r="T98" s="77">
        <f t="shared" si="10"/>
        <v>0</v>
      </c>
      <c r="U98" s="76"/>
      <c r="V98" s="77">
        <f t="shared" si="11"/>
        <v>0</v>
      </c>
      <c r="W98" s="76"/>
      <c r="X98" s="77">
        <f t="shared" si="12"/>
        <v>0</v>
      </c>
      <c r="Y98" s="76"/>
      <c r="Z98" s="77">
        <f t="shared" si="13"/>
        <v>0</v>
      </c>
      <c r="AA98" s="76"/>
      <c r="AB98" s="77">
        <f t="shared" si="14"/>
        <v>0</v>
      </c>
      <c r="AC98" s="93"/>
      <c r="AD98" s="77">
        <f t="shared" si="15"/>
        <v>0</v>
      </c>
      <c r="AE98" s="76"/>
      <c r="AF98" s="77">
        <f t="shared" si="16"/>
        <v>0</v>
      </c>
      <c r="AG98" s="76"/>
      <c r="AH98" s="77">
        <f t="shared" si="17"/>
        <v>0</v>
      </c>
      <c r="AI98" s="76"/>
      <c r="AJ98" s="77">
        <f t="shared" si="18"/>
        <v>0</v>
      </c>
      <c r="AK98" s="76"/>
      <c r="AL98" s="77">
        <f t="shared" si="19"/>
        <v>0</v>
      </c>
      <c r="AM98" s="76"/>
      <c r="AN98" s="77">
        <f t="shared" si="20"/>
        <v>0</v>
      </c>
      <c r="AO98" s="76"/>
      <c r="AP98" s="77">
        <f t="shared" si="21"/>
        <v>0</v>
      </c>
      <c r="AQ98" s="76"/>
      <c r="AR98" s="77">
        <f t="shared" si="22"/>
        <v>0</v>
      </c>
      <c r="AS98" s="76"/>
      <c r="AT98" s="77">
        <f t="shared" si="23"/>
        <v>0</v>
      </c>
      <c r="AU98" s="76"/>
      <c r="AV98" s="77">
        <f t="shared" si="24"/>
        <v>0</v>
      </c>
      <c r="AW98" s="76"/>
      <c r="AX98" s="77">
        <f t="shared" si="25"/>
        <v>0</v>
      </c>
      <c r="AY98" s="76"/>
      <c r="AZ98" s="77">
        <f t="shared" si="26"/>
        <v>0</v>
      </c>
      <c r="BA98" s="76"/>
      <c r="BB98" s="77">
        <f t="shared" si="27"/>
        <v>0</v>
      </c>
      <c r="BC98" s="5">
        <f t="shared" si="1"/>
        <v>0</v>
      </c>
      <c r="BD98" s="11">
        <f t="shared" si="2"/>
        <v>0</v>
      </c>
      <c r="BE98" s="12">
        <f t="shared" si="28"/>
        <v>2</v>
      </c>
      <c r="BF98" s="5">
        <f t="shared" si="29"/>
        <v>0</v>
      </c>
      <c r="BG98" s="276" t="str">
        <f t="shared" si="30"/>
        <v/>
      </c>
      <c r="BH98" s="276" t="str">
        <f t="shared" si="31"/>
        <v/>
      </c>
      <c r="BI98" s="190"/>
      <c r="BJ98" s="103">
        <f t="shared" si="32"/>
        <v>0</v>
      </c>
      <c r="BK98" s="68">
        <f t="shared" si="33"/>
        <v>0</v>
      </c>
      <c r="BL98" s="94">
        <f t="shared" si="34"/>
        <v>0</v>
      </c>
      <c r="BM98" s="68">
        <f t="shared" si="35"/>
        <v>0</v>
      </c>
      <c r="BN98" s="94">
        <f t="shared" si="36"/>
        <v>0</v>
      </c>
      <c r="BO98" s="104">
        <f t="shared" si="37"/>
        <v>0</v>
      </c>
      <c r="BP98" s="62"/>
      <c r="BQ98" s="62"/>
      <c r="BR98" s="62"/>
      <c r="BS98" s="62"/>
      <c r="BT98" s="17"/>
    </row>
    <row r="99" spans="1:72" ht="12.75" customHeight="1" x14ac:dyDescent="0.2">
      <c r="A99" s="5">
        <f t="shared" si="38"/>
        <v>46</v>
      </c>
      <c r="B99" s="332"/>
      <c r="C99" s="333"/>
      <c r="D99" s="18"/>
      <c r="E99" s="76"/>
      <c r="F99" s="77">
        <f t="shared" si="3"/>
        <v>0</v>
      </c>
      <c r="G99" s="76"/>
      <c r="H99" s="77">
        <f t="shared" si="4"/>
        <v>0</v>
      </c>
      <c r="I99" s="76"/>
      <c r="J99" s="77">
        <f t="shared" si="5"/>
        <v>0</v>
      </c>
      <c r="K99" s="76"/>
      <c r="L99" s="77">
        <f t="shared" si="6"/>
        <v>0</v>
      </c>
      <c r="M99" s="76"/>
      <c r="N99" s="77">
        <f t="shared" si="7"/>
        <v>0</v>
      </c>
      <c r="O99" s="76"/>
      <c r="P99" s="77">
        <f t="shared" si="8"/>
        <v>0</v>
      </c>
      <c r="Q99" s="76"/>
      <c r="R99" s="77">
        <f t="shared" si="9"/>
        <v>0</v>
      </c>
      <c r="S99" s="76"/>
      <c r="T99" s="77">
        <f t="shared" si="10"/>
        <v>0</v>
      </c>
      <c r="U99" s="76"/>
      <c r="V99" s="77">
        <f t="shared" si="11"/>
        <v>0</v>
      </c>
      <c r="W99" s="76"/>
      <c r="X99" s="77">
        <f t="shared" si="12"/>
        <v>0</v>
      </c>
      <c r="Y99" s="76"/>
      <c r="Z99" s="77">
        <f t="shared" si="13"/>
        <v>0</v>
      </c>
      <c r="AA99" s="76"/>
      <c r="AB99" s="77">
        <f t="shared" si="14"/>
        <v>0</v>
      </c>
      <c r="AC99" s="93"/>
      <c r="AD99" s="77">
        <f t="shared" si="15"/>
        <v>0</v>
      </c>
      <c r="AE99" s="76"/>
      <c r="AF99" s="77">
        <f t="shared" si="16"/>
        <v>0</v>
      </c>
      <c r="AG99" s="76"/>
      <c r="AH99" s="77">
        <f t="shared" si="17"/>
        <v>0</v>
      </c>
      <c r="AI99" s="76"/>
      <c r="AJ99" s="77">
        <f t="shared" si="18"/>
        <v>0</v>
      </c>
      <c r="AK99" s="76"/>
      <c r="AL99" s="77">
        <f t="shared" si="19"/>
        <v>0</v>
      </c>
      <c r="AM99" s="76"/>
      <c r="AN99" s="77">
        <f t="shared" si="20"/>
        <v>0</v>
      </c>
      <c r="AO99" s="76"/>
      <c r="AP99" s="77">
        <f t="shared" si="21"/>
        <v>0</v>
      </c>
      <c r="AQ99" s="76"/>
      <c r="AR99" s="77">
        <f t="shared" si="22"/>
        <v>0</v>
      </c>
      <c r="AS99" s="76"/>
      <c r="AT99" s="77">
        <f t="shared" si="23"/>
        <v>0</v>
      </c>
      <c r="AU99" s="76"/>
      <c r="AV99" s="77">
        <f t="shared" si="24"/>
        <v>0</v>
      </c>
      <c r="AW99" s="76"/>
      <c r="AX99" s="77">
        <f t="shared" si="25"/>
        <v>0</v>
      </c>
      <c r="AY99" s="76"/>
      <c r="AZ99" s="77">
        <f t="shared" si="26"/>
        <v>0</v>
      </c>
      <c r="BA99" s="76"/>
      <c r="BB99" s="77">
        <f t="shared" si="27"/>
        <v>0</v>
      </c>
      <c r="BC99" s="5">
        <f t="shared" si="1"/>
        <v>0</v>
      </c>
      <c r="BD99" s="11">
        <f t="shared" si="2"/>
        <v>0</v>
      </c>
      <c r="BE99" s="12">
        <f t="shared" si="28"/>
        <v>2</v>
      </c>
      <c r="BF99" s="5">
        <f t="shared" si="29"/>
        <v>0</v>
      </c>
      <c r="BG99" s="276" t="str">
        <f t="shared" si="30"/>
        <v/>
      </c>
      <c r="BH99" s="276" t="str">
        <f t="shared" si="31"/>
        <v/>
      </c>
      <c r="BI99" s="190"/>
      <c r="BJ99" s="103">
        <f t="shared" si="32"/>
        <v>0</v>
      </c>
      <c r="BK99" s="68">
        <f t="shared" si="33"/>
        <v>0</v>
      </c>
      <c r="BL99" s="94">
        <f t="shared" si="34"/>
        <v>0</v>
      </c>
      <c r="BM99" s="68">
        <f t="shared" si="35"/>
        <v>0</v>
      </c>
      <c r="BN99" s="94">
        <f t="shared" si="36"/>
        <v>0</v>
      </c>
      <c r="BO99" s="104">
        <f t="shared" si="37"/>
        <v>0</v>
      </c>
      <c r="BP99" s="62"/>
      <c r="BQ99" s="62"/>
      <c r="BR99" s="62"/>
      <c r="BS99" s="62"/>
      <c r="BT99" s="17"/>
    </row>
    <row r="100" spans="1:72" ht="12.75" customHeight="1" thickBot="1" x14ac:dyDescent="0.25">
      <c r="A100" s="5">
        <v>47</v>
      </c>
      <c r="B100" s="332"/>
      <c r="C100" s="333"/>
      <c r="D100" s="18"/>
      <c r="E100" s="76"/>
      <c r="F100" s="77">
        <f t="shared" si="3"/>
        <v>0</v>
      </c>
      <c r="G100" s="76"/>
      <c r="H100" s="77">
        <f t="shared" si="4"/>
        <v>0</v>
      </c>
      <c r="I100" s="76"/>
      <c r="J100" s="77">
        <f t="shared" si="5"/>
        <v>0</v>
      </c>
      <c r="K100" s="76"/>
      <c r="L100" s="77">
        <f t="shared" si="6"/>
        <v>0</v>
      </c>
      <c r="M100" s="76"/>
      <c r="N100" s="77">
        <f t="shared" si="7"/>
        <v>0</v>
      </c>
      <c r="O100" s="76"/>
      <c r="P100" s="77">
        <f t="shared" si="8"/>
        <v>0</v>
      </c>
      <c r="Q100" s="76"/>
      <c r="R100" s="77">
        <f t="shared" si="9"/>
        <v>0</v>
      </c>
      <c r="S100" s="76"/>
      <c r="T100" s="77">
        <f t="shared" si="10"/>
        <v>0</v>
      </c>
      <c r="U100" s="76"/>
      <c r="V100" s="77">
        <f t="shared" si="11"/>
        <v>0</v>
      </c>
      <c r="W100" s="76"/>
      <c r="X100" s="77">
        <f t="shared" si="12"/>
        <v>0</v>
      </c>
      <c r="Y100" s="76"/>
      <c r="Z100" s="77">
        <f t="shared" si="13"/>
        <v>0</v>
      </c>
      <c r="AA100" s="76"/>
      <c r="AB100" s="77">
        <f t="shared" si="14"/>
        <v>0</v>
      </c>
      <c r="AC100" s="93"/>
      <c r="AD100" s="77">
        <f t="shared" si="15"/>
        <v>0</v>
      </c>
      <c r="AE100" s="76"/>
      <c r="AF100" s="77">
        <f t="shared" si="16"/>
        <v>0</v>
      </c>
      <c r="AG100" s="76"/>
      <c r="AH100" s="77">
        <f t="shared" si="17"/>
        <v>0</v>
      </c>
      <c r="AI100" s="76"/>
      <c r="AJ100" s="77">
        <f t="shared" si="18"/>
        <v>0</v>
      </c>
      <c r="AK100" s="76"/>
      <c r="AL100" s="77">
        <f t="shared" si="19"/>
        <v>0</v>
      </c>
      <c r="AM100" s="76"/>
      <c r="AN100" s="77">
        <f t="shared" si="20"/>
        <v>0</v>
      </c>
      <c r="AO100" s="76"/>
      <c r="AP100" s="77">
        <f t="shared" si="21"/>
        <v>0</v>
      </c>
      <c r="AQ100" s="76"/>
      <c r="AR100" s="77">
        <f t="shared" si="22"/>
        <v>0</v>
      </c>
      <c r="AS100" s="76"/>
      <c r="AT100" s="77">
        <f t="shared" si="23"/>
        <v>0</v>
      </c>
      <c r="AU100" s="76"/>
      <c r="AV100" s="77">
        <f t="shared" si="24"/>
        <v>0</v>
      </c>
      <c r="AW100" s="76"/>
      <c r="AX100" s="77">
        <f t="shared" si="25"/>
        <v>0</v>
      </c>
      <c r="AY100" s="76"/>
      <c r="AZ100" s="77">
        <f t="shared" si="26"/>
        <v>0</v>
      </c>
      <c r="BA100" s="76"/>
      <c r="BB100" s="77">
        <f t="shared" si="27"/>
        <v>0</v>
      </c>
      <c r="BC100" s="5">
        <f t="shared" si="1"/>
        <v>0</v>
      </c>
      <c r="BD100" s="11">
        <f t="shared" si="2"/>
        <v>0</v>
      </c>
      <c r="BE100" s="12">
        <f t="shared" si="28"/>
        <v>2</v>
      </c>
      <c r="BF100" s="5">
        <f t="shared" si="29"/>
        <v>0</v>
      </c>
      <c r="BG100" s="276" t="str">
        <f>IF((D100="P"),IFERROR(ROUND(BE100-$BE$103,1),""),"")</f>
        <v/>
      </c>
      <c r="BH100" s="276" t="str">
        <f t="shared" si="31"/>
        <v/>
      </c>
      <c r="BI100" s="190"/>
      <c r="BJ100" s="105">
        <f t="shared" si="32"/>
        <v>0</v>
      </c>
      <c r="BK100" s="106">
        <f t="shared" si="33"/>
        <v>0</v>
      </c>
      <c r="BL100" s="107">
        <f t="shared" si="34"/>
        <v>0</v>
      </c>
      <c r="BM100" s="106">
        <f t="shared" si="35"/>
        <v>0</v>
      </c>
      <c r="BN100" s="107">
        <f t="shared" si="36"/>
        <v>0</v>
      </c>
      <c r="BO100" s="108">
        <f t="shared" si="37"/>
        <v>0</v>
      </c>
      <c r="BP100" s="62"/>
      <c r="BQ100" s="62"/>
      <c r="BR100" s="62"/>
      <c r="BS100" s="62"/>
      <c r="BT100" s="17"/>
    </row>
    <row r="101" spans="1:72" ht="12.75" customHeight="1" x14ac:dyDescent="0.2">
      <c r="A101" s="9"/>
      <c r="B101" s="382"/>
      <c r="C101" s="382"/>
      <c r="D101" s="22"/>
      <c r="E101" s="109">
        <v>1</v>
      </c>
      <c r="F101" s="110"/>
      <c r="G101" s="109">
        <v>2</v>
      </c>
      <c r="H101" s="109"/>
      <c r="I101" s="109">
        <v>3</v>
      </c>
      <c r="J101" s="109"/>
      <c r="K101" s="109">
        <v>4</v>
      </c>
      <c r="L101" s="109"/>
      <c r="M101" s="109">
        <v>5</v>
      </c>
      <c r="N101" s="109"/>
      <c r="O101" s="109">
        <v>6</v>
      </c>
      <c r="P101" s="109"/>
      <c r="Q101" s="109">
        <v>7</v>
      </c>
      <c r="R101" s="109"/>
      <c r="S101" s="109">
        <v>8</v>
      </c>
      <c r="T101" s="109"/>
      <c r="U101" s="109">
        <v>9</v>
      </c>
      <c r="V101" s="109"/>
      <c r="W101" s="109">
        <v>10</v>
      </c>
      <c r="X101" s="109"/>
      <c r="Y101" s="109">
        <v>11</v>
      </c>
      <c r="Z101" s="109"/>
      <c r="AA101" s="109">
        <v>12</v>
      </c>
      <c r="AB101" s="109"/>
      <c r="AC101" s="109">
        <v>13</v>
      </c>
      <c r="AD101" s="109"/>
      <c r="AE101" s="109">
        <v>14</v>
      </c>
      <c r="AF101" s="109"/>
      <c r="AG101" s="109">
        <v>15</v>
      </c>
      <c r="AH101" s="109"/>
      <c r="AI101" s="109">
        <v>16</v>
      </c>
      <c r="AJ101" s="109"/>
      <c r="AK101" s="109">
        <v>17</v>
      </c>
      <c r="AL101" s="109"/>
      <c r="AM101" s="109">
        <v>18</v>
      </c>
      <c r="AN101" s="109"/>
      <c r="AO101" s="109">
        <v>19</v>
      </c>
      <c r="AP101" s="109"/>
      <c r="AQ101" s="109">
        <v>20</v>
      </c>
      <c r="AR101" s="109"/>
      <c r="AS101" s="109">
        <v>21</v>
      </c>
      <c r="AT101" s="109"/>
      <c r="AU101" s="109">
        <v>22</v>
      </c>
      <c r="AV101" s="109"/>
      <c r="AW101" s="109">
        <v>23</v>
      </c>
      <c r="AX101" s="109"/>
      <c r="AY101" s="109">
        <v>24</v>
      </c>
      <c r="AZ101" s="109"/>
      <c r="BA101" s="109">
        <v>25</v>
      </c>
      <c r="BB101" s="109"/>
      <c r="BC101" s="9"/>
      <c r="BD101" s="10"/>
      <c r="BE101" s="10"/>
      <c r="BF101" s="9"/>
      <c r="BG101" s="158"/>
      <c r="BH101" s="158"/>
      <c r="BI101" s="159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</row>
    <row r="102" spans="1:72" ht="12.75" customHeight="1" x14ac:dyDescent="0.2">
      <c r="A102" s="3"/>
      <c r="B102" s="383" t="s">
        <v>3</v>
      </c>
      <c r="C102" s="384"/>
      <c r="D102" s="385"/>
      <c r="E102" s="96">
        <f>SUMIF($D$54:$D$100,"=P",F54:F100)</f>
        <v>0</v>
      </c>
      <c r="F102" s="96"/>
      <c r="G102" s="96">
        <f>SUMIF($D$54:$D$100,"=P",H54:H100)</f>
        <v>0</v>
      </c>
      <c r="H102" s="96"/>
      <c r="I102" s="95">
        <f>SUMIF($D$54:$D$100,"=P",J54:J100)</f>
        <v>0</v>
      </c>
      <c r="J102" s="95"/>
      <c r="K102" s="96">
        <f>SUMIF($D$54:$D$100,"=P",L54:L100)</f>
        <v>0</v>
      </c>
      <c r="L102" s="96"/>
      <c r="M102" s="97">
        <f>SUMIF($D$54:$D$100,"=P",N54:N100)</f>
        <v>0</v>
      </c>
      <c r="N102" s="97"/>
      <c r="O102" s="97">
        <f>SUMIF($D$54:$D$100,"=P",P54:P100)</f>
        <v>0</v>
      </c>
      <c r="P102" s="97"/>
      <c r="Q102" s="97">
        <f>SUMIF($D$54:$D$100,"=P",R54:R100)</f>
        <v>0</v>
      </c>
      <c r="R102" s="97"/>
      <c r="S102" s="96">
        <f>SUMIF($D$54:$D$100,"=P",T54:T100)</f>
        <v>0</v>
      </c>
      <c r="T102" s="96"/>
      <c r="U102" s="96">
        <f>SUMIF($D$54:$D$100,"=P",V54:V100)</f>
        <v>0</v>
      </c>
      <c r="V102" s="96"/>
      <c r="W102" s="95">
        <f>SUMIF($D$54:$D$100,"=P",X54:X100)</f>
        <v>0</v>
      </c>
      <c r="X102" s="95"/>
      <c r="Y102" s="97">
        <f>SUMIF($D$54:$D$100,"=P",Z54:Z100)</f>
        <v>0</v>
      </c>
      <c r="Z102" s="97"/>
      <c r="AA102" s="96">
        <f>SUMIF($D$54:$D$100,"=P",AB54:AB100)</f>
        <v>0</v>
      </c>
      <c r="AB102" s="96"/>
      <c r="AC102" s="95">
        <f>SUMIF($D$54:$D$100,"=P",AD54:AD100)</f>
        <v>0</v>
      </c>
      <c r="AD102" s="95"/>
      <c r="AE102" s="95">
        <f>SUMIF($D$54:$D$100,"=P",AF54:AF100)</f>
        <v>0</v>
      </c>
      <c r="AF102" s="95"/>
      <c r="AG102" s="96">
        <f>SUMIF($D$54:$D$100,"=P",AH54:AH100)</f>
        <v>0</v>
      </c>
      <c r="AH102" s="96"/>
      <c r="AI102" s="96">
        <f>SUMIF($D$54:$D$100,"=P",AJ54:AJ100)</f>
        <v>0</v>
      </c>
      <c r="AJ102" s="96"/>
      <c r="AK102" s="96">
        <f>SUMIF($D$54:$D$100,"=P",AL54:AL100)</f>
        <v>0</v>
      </c>
      <c r="AL102" s="96"/>
      <c r="AM102" s="96">
        <f>SUMIF($D$54:$D$100,"=P",AN54:AN100)</f>
        <v>0</v>
      </c>
      <c r="AN102" s="96"/>
      <c r="AO102" s="96">
        <f>SUMIF($D$54:$D$100,"=P",AP54:AP100)</f>
        <v>0</v>
      </c>
      <c r="AP102" s="96"/>
      <c r="AQ102" s="97">
        <f>SUMIF($D$54:$D$100,"=P",AR54:AR100)</f>
        <v>0</v>
      </c>
      <c r="AR102" s="97"/>
      <c r="AS102" s="97">
        <f>SUMIF($D$54:$D$100,"=P",AT54:AT100)</f>
        <v>0</v>
      </c>
      <c r="AT102" s="97"/>
      <c r="AU102" s="97">
        <f>SUMIF($D$54:$D$100,"=P",AV54:AV100)</f>
        <v>0</v>
      </c>
      <c r="AV102" s="97"/>
      <c r="AW102" s="97">
        <f>SUMIF($D$54:$D$100,"=P",AX54:AX100)</f>
        <v>0</v>
      </c>
      <c r="AX102" s="97"/>
      <c r="AY102" s="97">
        <f>SUMIF($D$54:$D$100,"=P",AZ54:AZ100)</f>
        <v>0</v>
      </c>
      <c r="AZ102" s="97"/>
      <c r="BA102" s="97">
        <f>SUMIF($D$54:$D$100,"=P",BB54:BB100)</f>
        <v>0</v>
      </c>
      <c r="BB102" s="97"/>
      <c r="BC102" s="6"/>
      <c r="BD102" s="13" t="s">
        <v>29</v>
      </c>
      <c r="BE102" s="13" t="s">
        <v>28</v>
      </c>
      <c r="BF102" s="8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</row>
    <row r="103" spans="1:72" ht="12.75" customHeight="1" x14ac:dyDescent="0.2">
      <c r="A103" s="3"/>
      <c r="B103" s="343" t="s">
        <v>33</v>
      </c>
      <c r="C103" s="343"/>
      <c r="D103" s="343"/>
      <c r="E103" s="11" t="e">
        <f>(E102*100)/(B18*$E$11)</f>
        <v>#DIV/0!</v>
      </c>
      <c r="F103" s="47"/>
      <c r="G103" s="11" t="e">
        <f>(G102*100)/(B19*E11)</f>
        <v>#DIV/0!</v>
      </c>
      <c r="H103" s="11"/>
      <c r="I103" s="11" t="e">
        <f>(I102*100)/(B20*E11)</f>
        <v>#DIV/0!</v>
      </c>
      <c r="J103" s="11"/>
      <c r="K103" s="11" t="e">
        <f>(K102*100)/(B21*E11)</f>
        <v>#DIV/0!</v>
      </c>
      <c r="L103" s="11"/>
      <c r="M103" s="11" t="e">
        <f>(M102*100)/(B22*E11)</f>
        <v>#DIV/0!</v>
      </c>
      <c r="N103" s="11"/>
      <c r="O103" s="11" t="e">
        <f>(O102*100)/(B23*E11)</f>
        <v>#DIV/0!</v>
      </c>
      <c r="P103" s="11"/>
      <c r="Q103" s="11" t="e">
        <f>(Q102*100)/(B24*E11)</f>
        <v>#DIV/0!</v>
      </c>
      <c r="R103" s="11"/>
      <c r="S103" s="11" t="e">
        <f>(S102*100)/(B25*E11)</f>
        <v>#DIV/0!</v>
      </c>
      <c r="T103" s="11"/>
      <c r="U103" s="11" t="e">
        <f>(U102*100)/(B26*E11)</f>
        <v>#DIV/0!</v>
      </c>
      <c r="V103" s="11"/>
      <c r="W103" s="11" t="e">
        <f>(W102*100)/(B27*E11)</f>
        <v>#DIV/0!</v>
      </c>
      <c r="X103" s="11"/>
      <c r="Y103" s="11" t="e">
        <f>(Y102*100)/(B28*E11)</f>
        <v>#DIV/0!</v>
      </c>
      <c r="Z103" s="11"/>
      <c r="AA103" s="11" t="e">
        <f>(AA102*100)/(B29*E11)</f>
        <v>#DIV/0!</v>
      </c>
      <c r="AB103" s="11"/>
      <c r="AC103" s="11" t="e">
        <f>(AC102*100)/(B30*E11)</f>
        <v>#DIV/0!</v>
      </c>
      <c r="AD103" s="11"/>
      <c r="AE103" s="11" t="e">
        <f>(AE102*100)/(B31*E11)</f>
        <v>#DIV/0!</v>
      </c>
      <c r="AF103" s="11"/>
      <c r="AG103" s="11" t="e">
        <f>(AG102*100)/(B32*E11)</f>
        <v>#DIV/0!</v>
      </c>
      <c r="AH103" s="12"/>
      <c r="AI103" s="11" t="e">
        <f>(AI102*100)/(B33*E11)</f>
        <v>#DIV/0!</v>
      </c>
      <c r="AJ103" s="12"/>
      <c r="AK103" s="11" t="e">
        <f>(AK102*100)/(B34*E11)</f>
        <v>#DIV/0!</v>
      </c>
      <c r="AL103" s="12"/>
      <c r="AM103" s="11" t="e">
        <f>(AM102*100)/(B35*E11)</f>
        <v>#DIV/0!</v>
      </c>
      <c r="AN103" s="12"/>
      <c r="AO103" s="11" t="e">
        <f>(AO102*100)/(B36*E11)</f>
        <v>#DIV/0!</v>
      </c>
      <c r="AP103" s="12"/>
      <c r="AQ103" s="11" t="e">
        <f>(AQ102*100)/(B37*E11)</f>
        <v>#DIV/0!</v>
      </c>
      <c r="AR103" s="11"/>
      <c r="AS103" s="11" t="e">
        <f>(AS102*100)/(B38*E11)</f>
        <v>#DIV/0!</v>
      </c>
      <c r="AT103" s="11"/>
      <c r="AU103" s="11" t="e">
        <f>(AU102*100)/(B39*E11)</f>
        <v>#DIV/0!</v>
      </c>
      <c r="AV103" s="11"/>
      <c r="AW103" s="11" t="e">
        <f>(AW102*100)/(B40*E11)</f>
        <v>#DIV/0!</v>
      </c>
      <c r="AX103" s="11"/>
      <c r="AY103" s="11" t="e">
        <f>(AY102*100)/(B41*$E$11)</f>
        <v>#DIV/0!</v>
      </c>
      <c r="AZ103" s="11"/>
      <c r="BA103" s="11" t="e">
        <f>(BA102*100)/(B42*$E$11)</f>
        <v>#DIV/0!</v>
      </c>
      <c r="BB103" s="11"/>
      <c r="BC103" s="6"/>
      <c r="BD103" s="14" t="e">
        <f>SUM(BD54:BD100)/COUNTIF(BD54:BD100,"&gt;0")</f>
        <v>#DIV/0!</v>
      </c>
      <c r="BE103" s="15" t="e">
        <f>SUMIF($D$54:$D$100,"=P",$BE$54:$BE$100)/COUNTIF($D$54:$D$100,"=P")</f>
        <v>#DIV/0!</v>
      </c>
      <c r="BF103" s="8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</row>
    <row r="104" spans="1:72" s="41" customFormat="1" ht="12.75" customHeight="1" x14ac:dyDescent="0.2">
      <c r="B104" s="386"/>
      <c r="C104" s="387"/>
      <c r="D104" s="387"/>
      <c r="E104" s="42"/>
      <c r="F104" s="17"/>
      <c r="G104" s="17"/>
      <c r="H104" s="17"/>
      <c r="I104" s="17"/>
      <c r="J104" s="17"/>
      <c r="K104" s="17"/>
      <c r="L104" s="40"/>
      <c r="M104" s="341"/>
      <c r="N104" s="342"/>
      <c r="O104" s="342"/>
      <c r="P104" s="342"/>
      <c r="Q104" s="342"/>
      <c r="R104" s="40"/>
      <c r="S104" s="43"/>
      <c r="T104" s="40"/>
      <c r="U104" s="341"/>
      <c r="V104" s="342"/>
      <c r="W104" s="342"/>
      <c r="X104" s="342"/>
      <c r="Y104" s="342"/>
      <c r="Z104" s="40"/>
      <c r="AA104" s="43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D104" s="17"/>
      <c r="BE104" s="17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</row>
    <row r="105" spans="1:72" ht="12.75" customHeight="1" x14ac:dyDescent="0.25">
      <c r="B105" s="329" t="s">
        <v>36</v>
      </c>
      <c r="C105" s="330"/>
      <c r="D105" s="331"/>
      <c r="E105" s="50" t="e">
        <f>AVERAGE(E103)</f>
        <v>#DIV/0!</v>
      </c>
      <c r="F105" s="50"/>
      <c r="G105" s="50" t="e">
        <f>AVERAGE(G103)</f>
        <v>#DIV/0!</v>
      </c>
      <c r="H105" s="50"/>
      <c r="I105" s="50" t="e">
        <f>AVERAGE(I103)</f>
        <v>#DIV/0!</v>
      </c>
      <c r="J105" s="50"/>
      <c r="K105" s="50" t="e">
        <f>AVERAGE(K103)</f>
        <v>#DIV/0!</v>
      </c>
      <c r="L105" s="50"/>
      <c r="M105" s="50" t="e">
        <f>AVERAGE(M103)</f>
        <v>#DIV/0!</v>
      </c>
      <c r="N105" s="50"/>
      <c r="O105" s="50" t="e">
        <f>AVERAGE(O103)</f>
        <v>#DIV/0!</v>
      </c>
      <c r="P105" s="50"/>
      <c r="Q105" s="50" t="e">
        <f>AVERAGE(Q103)</f>
        <v>#DIV/0!</v>
      </c>
      <c r="R105" s="50"/>
      <c r="S105" s="50" t="e">
        <f>AVERAGE(S103)</f>
        <v>#DIV/0!</v>
      </c>
      <c r="T105" s="50"/>
      <c r="U105" s="50" t="e">
        <f>AVERAGE(U103)</f>
        <v>#DIV/0!</v>
      </c>
      <c r="V105" s="50"/>
      <c r="W105" s="50" t="e">
        <f>AVERAGE(W103)</f>
        <v>#DIV/0!</v>
      </c>
      <c r="X105" s="50"/>
      <c r="Y105" s="50" t="e">
        <f>AVERAGE(Y103)</f>
        <v>#DIV/0!</v>
      </c>
      <c r="Z105" s="50"/>
      <c r="AA105" s="50" t="e">
        <f>AVERAGE(AA103)</f>
        <v>#DIV/0!</v>
      </c>
      <c r="AB105" s="50"/>
      <c r="AC105" s="50" t="e">
        <f>AVERAGE(AC103)</f>
        <v>#DIV/0!</v>
      </c>
      <c r="AD105" s="50"/>
      <c r="AE105" s="50" t="e">
        <f>AVERAGE(AE103)</f>
        <v>#DIV/0!</v>
      </c>
      <c r="AF105" s="50"/>
      <c r="AG105" s="50" t="e">
        <f>AVERAGE(AG103)</f>
        <v>#DIV/0!</v>
      </c>
      <c r="AH105" s="50"/>
      <c r="AI105" s="50" t="e">
        <f>AVERAGE(AI103)</f>
        <v>#DIV/0!</v>
      </c>
      <c r="AJ105" s="50"/>
      <c r="AK105" s="50" t="e">
        <f>AVERAGE(AK103)</f>
        <v>#DIV/0!</v>
      </c>
      <c r="AL105" s="50"/>
      <c r="AM105" s="50" t="e">
        <f>AVERAGE(AM103)</f>
        <v>#DIV/0!</v>
      </c>
      <c r="AN105" s="50"/>
      <c r="AO105" s="50" t="e">
        <f>AVERAGE(AO103)</f>
        <v>#DIV/0!</v>
      </c>
      <c r="AP105" s="50"/>
      <c r="AQ105" s="50" t="e">
        <f>AVERAGE(AQ103)</f>
        <v>#DIV/0!</v>
      </c>
      <c r="AR105" s="50"/>
      <c r="AS105" s="50" t="e">
        <f>AVERAGE(AS103)</f>
        <v>#DIV/0!</v>
      </c>
      <c r="AT105" s="50"/>
      <c r="AU105" s="50" t="e">
        <f>AVERAGE(AU103)</f>
        <v>#DIV/0!</v>
      </c>
      <c r="AV105" s="50"/>
      <c r="AW105" s="50" t="e">
        <f>AVERAGE(AW103)</f>
        <v>#DIV/0!</v>
      </c>
      <c r="AX105" s="50"/>
      <c r="AY105" s="50" t="e">
        <f>AVERAGE(AY103)</f>
        <v>#DIV/0!</v>
      </c>
      <c r="AZ105" s="50"/>
      <c r="BA105" s="50" t="e">
        <f>AVERAGE(BA103)</f>
        <v>#DIV/0!</v>
      </c>
      <c r="BB105" s="50"/>
      <c r="BF105" s="80"/>
      <c r="BG105" s="80"/>
      <c r="BH105" s="80"/>
      <c r="BI105" s="80"/>
      <c r="BJ105" s="319"/>
      <c r="BK105" s="320"/>
      <c r="BL105" s="320"/>
      <c r="BM105" s="320"/>
      <c r="BN105" s="320"/>
      <c r="BO105" s="320"/>
    </row>
    <row r="106" spans="1:72" ht="12.75" customHeight="1" x14ac:dyDescent="0.25">
      <c r="B106" s="52"/>
      <c r="C106" s="52"/>
      <c r="D106" s="53"/>
      <c r="E106" s="378"/>
      <c r="F106" s="378"/>
      <c r="G106" s="378"/>
      <c r="H106" s="54"/>
      <c r="I106" s="53"/>
      <c r="J106" s="53"/>
      <c r="K106" s="53"/>
      <c r="L106" s="53"/>
      <c r="M106" s="53"/>
      <c r="N106" s="53"/>
      <c r="O106" s="56"/>
      <c r="P106" s="56"/>
      <c r="Q106" s="56"/>
      <c r="R106" s="56"/>
      <c r="S106" s="56"/>
      <c r="T106" s="56"/>
      <c r="U106" s="56"/>
      <c r="V106" s="49"/>
      <c r="W106" s="49"/>
      <c r="BF106" s="80"/>
      <c r="BG106" s="80"/>
      <c r="BH106" s="80"/>
      <c r="BI106" s="80"/>
      <c r="BJ106" s="321"/>
      <c r="BK106" s="321"/>
      <c r="BL106" s="321"/>
      <c r="BM106" s="321"/>
      <c r="BN106" s="321"/>
      <c r="BO106" s="321"/>
    </row>
    <row r="107" spans="1:72" ht="12.75" customHeight="1" x14ac:dyDescent="0.25">
      <c r="B107" s="329" t="s">
        <v>38</v>
      </c>
      <c r="C107" s="330"/>
      <c r="D107" s="331"/>
      <c r="E107" s="50" t="e">
        <f>AVERAGE(E103,G103,I103,K103,M103,O103,Q103,S103,U103,W103)</f>
        <v>#DIV/0!</v>
      </c>
      <c r="F107" s="51"/>
      <c r="G107" s="50" t="e">
        <f>AVERAGE(Y103,AA103,AC103,AE103,AG103,AI103,AK103,AM103,AO103)</f>
        <v>#DIV/0!</v>
      </c>
      <c r="H107" s="50"/>
      <c r="I107" s="50" t="e">
        <f>AVERAGE(AQ103,AS103,AU103,AW103,AY103,BA103)</f>
        <v>#DIV/0!</v>
      </c>
      <c r="J107" s="55"/>
      <c r="K107" s="55"/>
      <c r="L107" s="55"/>
      <c r="M107" s="55"/>
      <c r="N107" s="56"/>
      <c r="O107" s="55"/>
      <c r="P107" s="53"/>
      <c r="Q107" s="53"/>
      <c r="R107" s="53"/>
      <c r="S107" s="53"/>
      <c r="T107" s="53"/>
      <c r="U107" s="53"/>
      <c r="V107" s="49"/>
      <c r="W107" s="49"/>
      <c r="BF107" s="80"/>
      <c r="BG107" s="80"/>
      <c r="BH107" s="80"/>
      <c r="BI107" s="80"/>
      <c r="BJ107" s="321"/>
      <c r="BK107" s="321"/>
      <c r="BL107" s="321"/>
      <c r="BM107" s="321"/>
      <c r="BN107" s="321"/>
      <c r="BO107" s="321"/>
    </row>
    <row r="108" spans="1:72" ht="12.75" customHeight="1" x14ac:dyDescent="0.25">
      <c r="BF108" s="80"/>
      <c r="BG108" s="80"/>
      <c r="BH108" s="80"/>
      <c r="BI108" s="80"/>
      <c r="BJ108" s="321"/>
      <c r="BK108" s="321"/>
      <c r="BL108" s="321"/>
      <c r="BM108" s="321"/>
      <c r="BN108" s="321"/>
      <c r="BO108" s="321"/>
    </row>
    <row r="109" spans="1:72" ht="12.75" customHeight="1" x14ac:dyDescent="0.2">
      <c r="BF109" s="81"/>
      <c r="BG109" s="81"/>
      <c r="BH109" s="81"/>
      <c r="BI109" s="81"/>
      <c r="BJ109" s="82"/>
      <c r="BK109" s="82"/>
      <c r="BL109" s="82"/>
      <c r="BM109" s="82"/>
      <c r="BN109" s="82"/>
      <c r="BO109" s="82"/>
    </row>
    <row r="110" spans="1:72" ht="12.75" customHeight="1" x14ac:dyDescent="0.25">
      <c r="BF110" s="318"/>
      <c r="BG110" s="318"/>
      <c r="BH110" s="318"/>
      <c r="BI110" s="318"/>
      <c r="BJ110" s="83"/>
      <c r="BK110" s="84"/>
      <c r="BL110" s="83"/>
      <c r="BM110" s="84"/>
      <c r="BN110" s="83"/>
      <c r="BO110" s="84"/>
    </row>
    <row r="111" spans="1:72" ht="12.75" customHeight="1" x14ac:dyDescent="0.25">
      <c r="BF111" s="318"/>
      <c r="BG111" s="318"/>
      <c r="BH111" s="318"/>
      <c r="BI111" s="318"/>
      <c r="BJ111" s="83"/>
      <c r="BK111" s="84"/>
      <c r="BL111" s="83"/>
      <c r="BM111" s="84"/>
      <c r="BN111" s="83"/>
      <c r="BO111" s="84"/>
    </row>
    <row r="112" spans="1:72" ht="12.75" customHeight="1" x14ac:dyDescent="0.25">
      <c r="BF112" s="318"/>
      <c r="BG112" s="318"/>
      <c r="BH112" s="318"/>
      <c r="BI112" s="318"/>
      <c r="BJ112" s="83"/>
      <c r="BK112" s="84"/>
      <c r="BL112" s="83"/>
      <c r="BM112" s="84"/>
      <c r="BN112" s="83"/>
      <c r="BO112" s="84"/>
    </row>
    <row r="113" spans="58:67" ht="12.75" customHeight="1" x14ac:dyDescent="0.25">
      <c r="BF113" s="318"/>
      <c r="BG113" s="318"/>
      <c r="BH113" s="318"/>
      <c r="BI113" s="318"/>
      <c r="BJ113" s="83"/>
      <c r="BK113" s="84"/>
      <c r="BL113" s="83"/>
      <c r="BM113" s="84"/>
      <c r="BN113" s="83"/>
      <c r="BO113" s="84"/>
    </row>
  </sheetData>
  <sheetProtection password="88B8" sheet="1" scenarios="1" selectLockedCells="1"/>
  <dataConsolidate/>
  <mergeCells count="129">
    <mergeCell ref="BF111:BI111"/>
    <mergeCell ref="BF112:BI112"/>
    <mergeCell ref="BF113:BI113"/>
    <mergeCell ref="E106:G106"/>
    <mergeCell ref="BJ106:BK108"/>
    <mergeCell ref="BL106:BM108"/>
    <mergeCell ref="BN106:BO108"/>
    <mergeCell ref="B107:D107"/>
    <mergeCell ref="BF110:BI110"/>
    <mergeCell ref="B103:D103"/>
    <mergeCell ref="B104:D104"/>
    <mergeCell ref="M104:Q104"/>
    <mergeCell ref="U104:Y104"/>
    <mergeCell ref="B105:D105"/>
    <mergeCell ref="BJ105:BO105"/>
    <mergeCell ref="B97:C97"/>
    <mergeCell ref="B98:C98"/>
    <mergeCell ref="B99:C99"/>
    <mergeCell ref="B100:C100"/>
    <mergeCell ref="B101:C101"/>
    <mergeCell ref="B102:D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80:C80"/>
    <mergeCell ref="B81:C81"/>
    <mergeCell ref="BQ81:BQ84"/>
    <mergeCell ref="BR81:BR84"/>
    <mergeCell ref="BS81:BS84"/>
    <mergeCell ref="B82:C82"/>
    <mergeCell ref="B83:C83"/>
    <mergeCell ref="B84:C84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J50:BK52"/>
    <mergeCell ref="BL50:BM52"/>
    <mergeCell ref="BN50:BO52"/>
    <mergeCell ref="B53:C53"/>
    <mergeCell ref="B54:C54"/>
    <mergeCell ref="B55:C55"/>
    <mergeCell ref="E43:BE43"/>
    <mergeCell ref="C46:D46"/>
    <mergeCell ref="C47:D47"/>
    <mergeCell ref="BJ49:BO49"/>
    <mergeCell ref="E50:BB50"/>
    <mergeCell ref="BC50:BC53"/>
    <mergeCell ref="BD50:BD53"/>
    <mergeCell ref="BE50:BE53"/>
    <mergeCell ref="BF50:BF53"/>
    <mergeCell ref="C37:M37"/>
    <mergeCell ref="O37:AE42"/>
    <mergeCell ref="BJ37:BO38"/>
    <mergeCell ref="C38:M38"/>
    <mergeCell ref="C39:M39"/>
    <mergeCell ref="BJ39:BK41"/>
    <mergeCell ref="BL39:BM41"/>
    <mergeCell ref="BN39:BO41"/>
    <mergeCell ref="C40:M40"/>
    <mergeCell ref="C41:M41"/>
    <mergeCell ref="C42:M42"/>
    <mergeCell ref="C27:M27"/>
    <mergeCell ref="C28:M28"/>
    <mergeCell ref="A16:AE16"/>
    <mergeCell ref="C17:M17"/>
    <mergeCell ref="O17:AE17"/>
    <mergeCell ref="O28:AE36"/>
    <mergeCell ref="C29:M29"/>
    <mergeCell ref="C30:M30"/>
    <mergeCell ref="C31:M31"/>
    <mergeCell ref="C32:M32"/>
    <mergeCell ref="C33:M33"/>
    <mergeCell ref="C34:M34"/>
    <mergeCell ref="C35:M35"/>
    <mergeCell ref="C36:M36"/>
    <mergeCell ref="B2:M2"/>
    <mergeCell ref="B3:M3"/>
    <mergeCell ref="B5:M5"/>
    <mergeCell ref="C7:G7"/>
    <mergeCell ref="M7:O7"/>
    <mergeCell ref="C8:G8"/>
    <mergeCell ref="AG17:BD17"/>
    <mergeCell ref="C18:M18"/>
    <mergeCell ref="O18:AE27"/>
    <mergeCell ref="C19:M19"/>
    <mergeCell ref="C20:M20"/>
    <mergeCell ref="C21:M21"/>
    <mergeCell ref="C22:M22"/>
    <mergeCell ref="C9:G9"/>
    <mergeCell ref="B10:D10"/>
    <mergeCell ref="E10:G10"/>
    <mergeCell ref="B11:D11"/>
    <mergeCell ref="E11:G11"/>
    <mergeCell ref="B12:D12"/>
    <mergeCell ref="E12:G12"/>
    <mergeCell ref="C23:M23"/>
    <mergeCell ref="C24:M24"/>
    <mergeCell ref="C25:M25"/>
    <mergeCell ref="C26:M26"/>
  </mergeCells>
  <conditionalFormatting sqref="BE103">
    <cfRule type="cellIs" dxfId="60" priority="44" stopIfTrue="1" operator="greaterThanOrEqual">
      <formula>3.95</formula>
    </cfRule>
    <cfRule type="cellIs" dxfId="59" priority="45" stopIfTrue="1" operator="between">
      <formula>2.05</formula>
      <formula>3.94</formula>
    </cfRule>
    <cfRule type="cellIs" dxfId="58" priority="46" stopIfTrue="1" operator="lessThanOrEqual">
      <formula>2</formula>
    </cfRule>
  </conditionalFormatting>
  <conditionalFormatting sqref="BE54:BE100">
    <cfRule type="cellIs" dxfId="57" priority="41" stopIfTrue="1" operator="greaterThanOrEqual">
      <formula>3.95</formula>
    </cfRule>
    <cfRule type="cellIs" dxfId="56" priority="42" stopIfTrue="1" operator="between">
      <formula>2.05</formula>
      <formula>3.94</formula>
    </cfRule>
    <cfRule type="cellIs" dxfId="55" priority="43" stopIfTrue="1" operator="lessThanOrEqual">
      <formula>2</formula>
    </cfRule>
  </conditionalFormatting>
  <conditionalFormatting sqref="G54:G100">
    <cfRule type="cellIs" dxfId="54" priority="47" stopIfTrue="1" operator="equal">
      <formula>$G$51</formula>
    </cfRule>
    <cfRule type="cellIs" dxfId="53" priority="48" stopIfTrue="1" operator="notEqual">
      <formula>$G$51</formula>
    </cfRule>
  </conditionalFormatting>
  <conditionalFormatting sqref="AC54:AC100">
    <cfRule type="cellIs" dxfId="52" priority="49" stopIfTrue="1" operator="equal">
      <formula>$AC$51</formula>
    </cfRule>
    <cfRule type="cellIs" dxfId="51" priority="50" stopIfTrue="1" operator="notEqual">
      <formula>$AC$51</formula>
    </cfRule>
  </conditionalFormatting>
  <conditionalFormatting sqref="AE54:AE100">
    <cfRule type="cellIs" dxfId="50" priority="51" stopIfTrue="1" operator="equal">
      <formula>$AE$51</formula>
    </cfRule>
    <cfRule type="cellIs" dxfId="49" priority="52" stopIfTrue="1" operator="notEqual">
      <formula>$AE$51</formula>
    </cfRule>
  </conditionalFormatting>
  <conditionalFormatting sqref="AG54:AG100">
    <cfRule type="cellIs" dxfId="48" priority="53" stopIfTrue="1" operator="equal">
      <formula>$AG$51</formula>
    </cfRule>
    <cfRule type="cellIs" dxfId="47" priority="54" stopIfTrue="1" operator="notEqual">
      <formula>$AG$51</formula>
    </cfRule>
  </conditionalFormatting>
  <conditionalFormatting sqref="AK54:AK100">
    <cfRule type="cellIs" dxfId="46" priority="55" stopIfTrue="1" operator="equal">
      <formula>$AK$51</formula>
    </cfRule>
    <cfRule type="cellIs" dxfId="45" priority="56" stopIfTrue="1" operator="notEqual">
      <formula>$AK$51</formula>
    </cfRule>
  </conditionalFormatting>
  <conditionalFormatting sqref="I54:I100">
    <cfRule type="cellIs" dxfId="44" priority="39" stopIfTrue="1" operator="equal">
      <formula>$I$51</formula>
    </cfRule>
    <cfRule type="cellIs" dxfId="43" priority="40" stopIfTrue="1" operator="notEqual">
      <formula>$I$51</formula>
    </cfRule>
  </conditionalFormatting>
  <conditionalFormatting sqref="M54:M100">
    <cfRule type="cellIs" dxfId="42" priority="37" stopIfTrue="1" operator="equal">
      <formula>$M$51</formula>
    </cfRule>
    <cfRule type="cellIs" dxfId="41" priority="38" stopIfTrue="1" operator="notEqual">
      <formula>$M$51</formula>
    </cfRule>
  </conditionalFormatting>
  <conditionalFormatting sqref="O54:O100">
    <cfRule type="cellIs" dxfId="40" priority="35" stopIfTrue="1" operator="equal">
      <formula>$O$51</formula>
    </cfRule>
    <cfRule type="cellIs" dxfId="39" priority="36" stopIfTrue="1" operator="notEqual">
      <formula>$O$51</formula>
    </cfRule>
  </conditionalFormatting>
  <conditionalFormatting sqref="Q54:Q100">
    <cfRule type="cellIs" dxfId="38" priority="33" stopIfTrue="1" operator="equal">
      <formula>$Q$51</formula>
    </cfRule>
    <cfRule type="cellIs" dxfId="37" priority="34" stopIfTrue="1" operator="notEqual">
      <formula>$Q$51</formula>
    </cfRule>
  </conditionalFormatting>
  <conditionalFormatting sqref="U54:U100">
    <cfRule type="cellIs" dxfId="36" priority="31" stopIfTrue="1" operator="equal">
      <formula>$U$51</formula>
    </cfRule>
    <cfRule type="cellIs" dxfId="35" priority="32" stopIfTrue="1" operator="notEqual">
      <formula>$U$51</formula>
    </cfRule>
  </conditionalFormatting>
  <conditionalFormatting sqref="W54:W100">
    <cfRule type="cellIs" dxfId="34" priority="29" stopIfTrue="1" operator="equal">
      <formula>$W$51</formula>
    </cfRule>
    <cfRule type="cellIs" dxfId="33" priority="30" stopIfTrue="1" operator="notEqual">
      <formula>$W$51</formula>
    </cfRule>
  </conditionalFormatting>
  <conditionalFormatting sqref="Y54:Y100">
    <cfRule type="cellIs" dxfId="32" priority="27" stopIfTrue="1" operator="equal">
      <formula>$Y$51</formula>
    </cfRule>
    <cfRule type="cellIs" dxfId="31" priority="28" stopIfTrue="1" operator="notEqual">
      <formula>$Y$51</formula>
    </cfRule>
  </conditionalFormatting>
  <conditionalFormatting sqref="AA54:AA100">
    <cfRule type="cellIs" dxfId="30" priority="25" stopIfTrue="1" operator="equal">
      <formula>$G$51</formula>
    </cfRule>
    <cfRule type="cellIs" dxfId="29" priority="26" stopIfTrue="1" operator="notEqual">
      <formula>$G$51</formula>
    </cfRule>
  </conditionalFormatting>
  <conditionalFormatting sqref="E54:E100">
    <cfRule type="cellIs" dxfId="28" priority="23" stopIfTrue="1" operator="equal">
      <formula>$O$51</formula>
    </cfRule>
    <cfRule type="cellIs" dxfId="27" priority="24" stopIfTrue="1" operator="notEqual">
      <formula>$O$51</formula>
    </cfRule>
  </conditionalFormatting>
  <conditionalFormatting sqref="K54:K100">
    <cfRule type="cellIs" dxfId="26" priority="21" stopIfTrue="1" operator="equal">
      <formula>$K$51</formula>
    </cfRule>
    <cfRule type="cellIs" dxfId="25" priority="22" stopIfTrue="1" operator="notEqual">
      <formula>$K$51</formula>
    </cfRule>
  </conditionalFormatting>
  <conditionalFormatting sqref="S54:S100">
    <cfRule type="cellIs" dxfId="24" priority="19" stopIfTrue="1" operator="equal">
      <formula>$S$51</formula>
    </cfRule>
    <cfRule type="cellIs" dxfId="23" priority="20" stopIfTrue="1" operator="notEqual">
      <formula>$S$51</formula>
    </cfRule>
  </conditionalFormatting>
  <conditionalFormatting sqref="AI54:AI100">
    <cfRule type="cellIs" dxfId="22" priority="17" stopIfTrue="1" operator="equal">
      <formula>$G$51</formula>
    </cfRule>
    <cfRule type="cellIs" dxfId="21" priority="18" stopIfTrue="1" operator="notEqual">
      <formula>$G$51</formula>
    </cfRule>
  </conditionalFormatting>
  <conditionalFormatting sqref="AW54:AW100">
    <cfRule type="cellIs" dxfId="20" priority="15" stopIfTrue="1" operator="equal">
      <formula>$AW$51</formula>
    </cfRule>
    <cfRule type="cellIs" dxfId="19" priority="16" stopIfTrue="1" operator="notEqual">
      <formula>$AW$51</formula>
    </cfRule>
  </conditionalFormatting>
  <conditionalFormatting sqref="BA54:BA100">
    <cfRule type="cellIs" dxfId="18" priority="13" stopIfTrue="1" operator="equal">
      <formula>$BA$51</formula>
    </cfRule>
    <cfRule type="cellIs" dxfId="17" priority="14" stopIfTrue="1" operator="notEqual">
      <formula>$BA$51</formula>
    </cfRule>
  </conditionalFormatting>
  <conditionalFormatting sqref="AM54:AM100">
    <cfRule type="cellIs" dxfId="16" priority="11" stopIfTrue="1" operator="equal">
      <formula>$AM$51</formula>
    </cfRule>
    <cfRule type="cellIs" dxfId="15" priority="12" stopIfTrue="1" operator="notEqual">
      <formula>$AM$51</formula>
    </cfRule>
  </conditionalFormatting>
  <conditionalFormatting sqref="AO54:AO100">
    <cfRule type="cellIs" dxfId="14" priority="9" stopIfTrue="1" operator="equal">
      <formula>$Y$51</formula>
    </cfRule>
    <cfRule type="cellIs" dxfId="13" priority="10" stopIfTrue="1" operator="notEqual">
      <formula>$Y$51</formula>
    </cfRule>
  </conditionalFormatting>
  <conditionalFormatting sqref="AS54:AS100">
    <cfRule type="cellIs" dxfId="12" priority="7" stopIfTrue="1" operator="equal">
      <formula>$AS$51</formula>
    </cfRule>
    <cfRule type="cellIs" dxfId="11" priority="8" stopIfTrue="1" operator="notEqual">
      <formula>$AS$51</formula>
    </cfRule>
  </conditionalFormatting>
  <conditionalFormatting sqref="AQ54:AQ100">
    <cfRule type="cellIs" dxfId="10" priority="5" stopIfTrue="1" operator="equal">
      <formula>$AQ$51</formula>
    </cfRule>
    <cfRule type="cellIs" dxfId="9" priority="6" stopIfTrue="1" operator="notEqual">
      <formula>$AQ$51</formula>
    </cfRule>
  </conditionalFormatting>
  <conditionalFormatting sqref="AU54:AU100">
    <cfRule type="cellIs" dxfId="8" priority="3" stopIfTrue="1" operator="equal">
      <formula>$AU$51</formula>
    </cfRule>
    <cfRule type="cellIs" dxfId="7" priority="4" stopIfTrue="1" operator="notEqual">
      <formula>$AU$51</formula>
    </cfRule>
  </conditionalFormatting>
  <conditionalFormatting sqref="AY54:AY100">
    <cfRule type="cellIs" dxfId="6" priority="1" stopIfTrue="1" operator="equal">
      <formula>$AY$51</formula>
    </cfRule>
    <cfRule type="cellIs" dxfId="5" priority="2" stopIfTrue="1" operator="notEqual">
      <formula>$AY$51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X54:X100 Z54:Z100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J54:J100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V54:V100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D54:D100">
      <formula1>$BX$14:$BX$15</formula1>
    </dataValidation>
    <dataValidation type="list" allowBlank="1" showInputMessage="1" showErrorMessage="1" errorTitle="ERROR" error="SOLO SE ADMITEN LAS ALTERNATIVAS: A, B, C y D." sqref="G54:G100 Y54:Y100 AY54:AY100 AU54:AU100 AS54:AS100 AQ54:AQ100 BA54:BA100 AW54:AW100 AO54:AO100 AI54:AI100 AM54:AM100 AG54:AG100 W54:W100 Q54:Q100 AE54:AE100 AC54:AC100 AA54:AA100 S54:S100 AK54:AK100 U54:U100 K54:K100 I54:I100 O54:O100 M54:M100 E54:E100">
      <formula1>$I$8:$I$11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1" orientation="landscape" horizontalDpi="300" verticalDpi="300" r:id="rId1"/>
  <headerFooter alignWithMargins="0"/>
  <rowBreaks count="1" manualBreakCount="1">
    <brk id="109" max="94" man="1"/>
  </rowBreaks>
  <colBreaks count="1" manualBreakCount="1">
    <brk id="60" max="108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CI117"/>
  <sheetViews>
    <sheetView showGridLines="0" topLeftCell="D1" zoomScale="77" zoomScaleNormal="77" workbookViewId="0">
      <selection activeCell="D7" sqref="D7:G7"/>
    </sheetView>
  </sheetViews>
  <sheetFormatPr baseColWidth="10" defaultColWidth="9.140625" defaultRowHeight="12.75" x14ac:dyDescent="0.2"/>
  <cols>
    <col min="2" max="2" width="24.42578125" customWidth="1"/>
    <col min="3" max="3" width="26" customWidth="1"/>
    <col min="4" max="4" width="22.28515625" customWidth="1"/>
    <col min="5" max="5" width="30.7109375" style="21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21" customWidth="1"/>
    <col min="11" max="11" width="17.7109375" style="21" customWidth="1"/>
    <col min="12" max="12" width="6" style="21" customWidth="1"/>
    <col min="13" max="13" width="6.85546875" style="21" customWidth="1"/>
    <col min="14" max="33" width="6.85546875" customWidth="1"/>
    <col min="34" max="41" width="6.85546875" style="57" customWidth="1"/>
    <col min="42" max="42" width="8.140625" style="57" customWidth="1"/>
    <col min="43" max="43" width="13.140625" style="57" customWidth="1"/>
    <col min="44" max="44" width="13.42578125" style="160" customWidth="1"/>
    <col min="45" max="46" width="17" style="57" customWidth="1"/>
    <col min="47" max="48" width="17" style="160" customWidth="1"/>
    <col min="49" max="55" width="6.140625" style="160" customWidth="1"/>
    <col min="56" max="58" width="6.140625" style="21" customWidth="1"/>
    <col min="59" max="61" width="6.140625" customWidth="1"/>
    <col min="62" max="62" width="7.28515625" customWidth="1"/>
    <col min="63" max="63" width="44.7109375" customWidth="1"/>
    <col min="64" max="64" width="33.42578125" customWidth="1"/>
    <col min="65" max="76" width="9.28515625" customWidth="1"/>
    <col min="77" max="82" width="7.28515625" customWidth="1"/>
  </cols>
  <sheetData>
    <row r="2" spans="2:70" x14ac:dyDescent="0.2">
      <c r="C2" s="344"/>
      <c r="D2" s="344"/>
      <c r="E2" s="344"/>
      <c r="F2" s="344"/>
      <c r="G2" s="344"/>
      <c r="H2" s="344"/>
      <c r="I2" s="344"/>
      <c r="J2" s="344"/>
    </row>
    <row r="3" spans="2:70" ht="14.25" x14ac:dyDescent="0.2">
      <c r="C3" s="379"/>
      <c r="D3" s="380"/>
      <c r="E3" s="380"/>
      <c r="F3" s="380"/>
      <c r="G3" s="380"/>
      <c r="H3" s="380"/>
      <c r="I3" s="380"/>
      <c r="J3" s="380"/>
    </row>
    <row r="4" spans="2:70" x14ac:dyDescent="0.2">
      <c r="C4" s="1"/>
      <c r="D4" s="1"/>
      <c r="E4" s="1"/>
      <c r="F4" s="1"/>
      <c r="G4" s="1"/>
      <c r="H4" s="1"/>
      <c r="I4" s="1"/>
      <c r="J4" s="1"/>
    </row>
    <row r="5" spans="2:70" ht="18.75" thickBot="1" x14ac:dyDescent="0.25">
      <c r="C5" s="408" t="s">
        <v>133</v>
      </c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X5" s="59"/>
      <c r="AY5" s="59"/>
      <c r="AZ5" s="59"/>
      <c r="BA5" s="59"/>
      <c r="BB5" s="59"/>
      <c r="BC5" s="59"/>
      <c r="BD5" s="59"/>
      <c r="BE5" s="59"/>
      <c r="BF5" s="59"/>
      <c r="BG5" s="61"/>
      <c r="BH5" s="61"/>
      <c r="BI5" s="61"/>
      <c r="BJ5" s="61"/>
      <c r="BK5" s="161"/>
      <c r="BL5" s="161"/>
    </row>
    <row r="6" spans="2:70" ht="55.5" customHeight="1" x14ac:dyDescent="0.2">
      <c r="C6" s="2"/>
      <c r="D6" s="2"/>
      <c r="E6" s="19"/>
      <c r="F6" s="2"/>
      <c r="G6" s="2"/>
      <c r="I6" s="17"/>
      <c r="J6" s="40"/>
      <c r="K6" s="40"/>
      <c r="AQ6" s="409" t="s">
        <v>147</v>
      </c>
      <c r="AR6" s="410"/>
      <c r="AU6" s="159"/>
      <c r="BK6" s="161"/>
      <c r="BL6" s="161"/>
      <c r="BM6" s="411" t="s">
        <v>85</v>
      </c>
      <c r="BN6" s="412"/>
      <c r="BO6" s="412"/>
      <c r="BP6" s="412"/>
      <c r="BQ6" s="412"/>
      <c r="BR6" s="413"/>
    </row>
    <row r="7" spans="2:70" ht="24" customHeight="1" thickBot="1" x14ac:dyDescent="0.25">
      <c r="B7" s="3"/>
      <c r="C7" s="162" t="s">
        <v>86</v>
      </c>
      <c r="D7" s="417"/>
      <c r="E7" s="417"/>
      <c r="F7" s="417"/>
      <c r="G7" s="417"/>
      <c r="H7" s="72"/>
      <c r="I7" s="37"/>
      <c r="J7" s="37"/>
      <c r="K7" s="163"/>
      <c r="L7" s="37"/>
      <c r="AQ7" s="164" t="s">
        <v>87</v>
      </c>
      <c r="AR7" s="164" t="s">
        <v>88</v>
      </c>
      <c r="AU7" s="159"/>
      <c r="BL7" s="165"/>
      <c r="BM7" s="414"/>
      <c r="BN7" s="415"/>
      <c r="BO7" s="415"/>
      <c r="BP7" s="415"/>
      <c r="BQ7" s="415"/>
      <c r="BR7" s="416"/>
    </row>
    <row r="8" spans="2:70" ht="24" customHeight="1" x14ac:dyDescent="0.2">
      <c r="B8" s="3"/>
      <c r="C8" s="162" t="s">
        <v>1</v>
      </c>
      <c r="D8" s="418"/>
      <c r="E8" s="419"/>
      <c r="F8" s="419"/>
      <c r="G8" s="420"/>
      <c r="H8" s="99"/>
      <c r="I8" s="37"/>
      <c r="J8" s="37"/>
      <c r="K8" s="163"/>
      <c r="L8" s="37"/>
      <c r="M8" s="3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Q8" s="164">
        <v>1</v>
      </c>
      <c r="AR8" s="166" t="str">
        <f>K18</f>
        <v/>
      </c>
      <c r="AU8" s="159"/>
      <c r="BK8" s="167"/>
      <c r="BL8" s="168"/>
      <c r="BM8" s="285" t="s">
        <v>90</v>
      </c>
      <c r="BN8" s="421"/>
      <c r="BO8" s="423" t="s">
        <v>89</v>
      </c>
      <c r="BP8" s="424"/>
      <c r="BQ8" s="427" t="s">
        <v>91</v>
      </c>
      <c r="BR8" s="428"/>
    </row>
    <row r="9" spans="2:70" ht="24" customHeight="1" x14ac:dyDescent="0.2">
      <c r="B9" s="3"/>
      <c r="C9" s="162" t="s">
        <v>5</v>
      </c>
      <c r="D9" s="431">
        <f ca="1">TODAY()</f>
        <v>42446</v>
      </c>
      <c r="E9" s="432"/>
      <c r="F9" s="432"/>
      <c r="G9" s="433"/>
      <c r="H9" s="99"/>
      <c r="I9" s="37"/>
      <c r="J9" s="37"/>
      <c r="K9" s="163"/>
      <c r="L9" s="37"/>
      <c r="M9" s="3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Q9" s="164">
        <f>AQ8+1</f>
        <v>2</v>
      </c>
      <c r="AR9" s="166" t="str">
        <f t="shared" ref="AR9:AR32" si="0">K19</f>
        <v/>
      </c>
      <c r="AU9" s="159"/>
      <c r="BK9" s="167"/>
      <c r="BL9" s="168"/>
      <c r="BM9" s="287"/>
      <c r="BN9" s="422"/>
      <c r="BO9" s="425"/>
      <c r="BP9" s="426"/>
      <c r="BQ9" s="429"/>
      <c r="BR9" s="430"/>
    </row>
    <row r="10" spans="2:70" ht="24" customHeight="1" x14ac:dyDescent="0.2">
      <c r="B10" s="3"/>
      <c r="C10" s="434" t="s">
        <v>92</v>
      </c>
      <c r="D10" s="435"/>
      <c r="E10" s="436"/>
      <c r="F10" s="437">
        <f>SUM('3º básico A'!E10:G10,'3º básico B'!E10:G10,'3º básico C'!E10:G10)</f>
        <v>90</v>
      </c>
      <c r="G10" s="438"/>
      <c r="H10" s="169"/>
      <c r="I10" s="37"/>
      <c r="J10" s="37"/>
      <c r="K10" s="163"/>
      <c r="L10" s="37"/>
      <c r="M10" s="3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Q10" s="164">
        <f t="shared" ref="AQ10:AQ32" si="1">AQ9+1</f>
        <v>3</v>
      </c>
      <c r="AR10" s="166" t="str">
        <f t="shared" si="0"/>
        <v/>
      </c>
      <c r="AU10" s="159"/>
      <c r="BK10" s="167"/>
      <c r="BL10" s="168"/>
      <c r="BM10" s="287"/>
      <c r="BN10" s="422"/>
      <c r="BO10" s="425"/>
      <c r="BP10" s="426"/>
      <c r="BQ10" s="429"/>
      <c r="BR10" s="430"/>
    </row>
    <row r="11" spans="2:70" ht="24" customHeight="1" thickBot="1" x14ac:dyDescent="0.25">
      <c r="B11" s="3"/>
      <c r="C11" s="442" t="s">
        <v>93</v>
      </c>
      <c r="D11" s="443"/>
      <c r="E11" s="444"/>
      <c r="F11" s="437">
        <f>SUM('3º básico A'!E11:G11,'3º básico B'!E11:G11,'3º básico C'!E11:G11)</f>
        <v>0</v>
      </c>
      <c r="G11" s="438"/>
      <c r="H11" s="99"/>
      <c r="I11" s="37"/>
      <c r="J11" s="37"/>
      <c r="K11" s="37"/>
      <c r="L11" s="37"/>
      <c r="M11" s="3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58"/>
      <c r="AI11" s="58"/>
      <c r="AJ11" s="58"/>
      <c r="AK11" s="58"/>
      <c r="AL11" s="58"/>
      <c r="AM11" s="58"/>
      <c r="AN11" s="58"/>
      <c r="AO11" s="58"/>
      <c r="AP11" s="58"/>
      <c r="AQ11" s="164">
        <f t="shared" si="1"/>
        <v>4</v>
      </c>
      <c r="AR11" s="166" t="str">
        <f t="shared" si="0"/>
        <v/>
      </c>
      <c r="AS11" s="58"/>
      <c r="AU11" s="159"/>
      <c r="AV11" s="170"/>
      <c r="AW11" s="170"/>
      <c r="AX11" s="170"/>
      <c r="AY11" s="170"/>
      <c r="AZ11" s="170"/>
      <c r="BA11" s="170"/>
      <c r="BB11" s="170"/>
      <c r="BC11" s="170"/>
      <c r="BK11" s="167"/>
      <c r="BL11" s="168"/>
      <c r="BM11" s="271" t="s">
        <v>41</v>
      </c>
      <c r="BN11" s="273" t="s">
        <v>14</v>
      </c>
      <c r="BO11" s="274" t="s">
        <v>42</v>
      </c>
      <c r="BP11" s="275" t="s">
        <v>14</v>
      </c>
      <c r="BQ11" s="145" t="s">
        <v>41</v>
      </c>
      <c r="BR11" s="272" t="s">
        <v>14</v>
      </c>
    </row>
    <row r="12" spans="2:70" ht="24" customHeight="1" x14ac:dyDescent="0.2">
      <c r="B12" s="3"/>
      <c r="C12" s="445" t="s">
        <v>13</v>
      </c>
      <c r="D12" s="446"/>
      <c r="E12" s="447"/>
      <c r="F12" s="437">
        <f>SUM('3º básico A'!E12:G12,'3º básico B'!E12:G12,'3º básico C'!E12:G12)</f>
        <v>0</v>
      </c>
      <c r="G12" s="438"/>
      <c r="H12" s="48"/>
      <c r="I12" s="37"/>
      <c r="J12" s="37"/>
      <c r="K12" s="37"/>
      <c r="L12" s="37"/>
      <c r="M12" s="3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58"/>
      <c r="AI12" s="58"/>
      <c r="AJ12" s="58"/>
      <c r="AK12" s="58"/>
      <c r="AL12" s="58"/>
      <c r="AM12" s="58"/>
      <c r="AN12" s="58"/>
      <c r="AO12" s="58"/>
      <c r="AP12" s="58"/>
      <c r="AQ12" s="164">
        <f t="shared" si="1"/>
        <v>5</v>
      </c>
      <c r="AR12" s="166" t="str">
        <f t="shared" si="0"/>
        <v/>
      </c>
      <c r="AS12" s="58"/>
      <c r="AU12" s="159"/>
      <c r="AV12" s="170"/>
      <c r="AW12" s="170"/>
      <c r="AX12" s="170"/>
      <c r="AY12" s="170"/>
      <c r="AZ12" s="170"/>
      <c r="BA12" s="170"/>
      <c r="BB12" s="170"/>
      <c r="BC12" s="170"/>
      <c r="BK12" s="171"/>
      <c r="BL12" s="172" t="s">
        <v>146</v>
      </c>
      <c r="BM12" s="173">
        <f>SUM('3º básico A'!BJ43,'3º básico B'!BJ43,'3º básico C'!BJ43)</f>
        <v>0</v>
      </c>
      <c r="BN12" s="174" t="e">
        <f>BM12/$F$11</f>
        <v>#DIV/0!</v>
      </c>
      <c r="BO12" s="173">
        <f>SUM('3º básico A'!BL43,'3º básico B'!BL43,'3º básico C'!BL43)</f>
        <v>0</v>
      </c>
      <c r="BP12" s="174" t="e">
        <f>BO12/$F$11</f>
        <v>#DIV/0!</v>
      </c>
      <c r="BQ12" s="173">
        <f>SUM('3º básico A'!BN43,'3º básico B'!BN43,'3º básico C'!BN43)</f>
        <v>0</v>
      </c>
      <c r="BR12" s="175" t="e">
        <f>BQ12/$F$11</f>
        <v>#DIV/0!</v>
      </c>
    </row>
    <row r="13" spans="2:70" ht="22.5" customHeight="1" x14ac:dyDescent="0.2">
      <c r="C13" s="9"/>
      <c r="D13" s="9"/>
      <c r="E13" s="20"/>
      <c r="F13" s="9"/>
      <c r="G13" s="9"/>
      <c r="I13" s="37"/>
      <c r="J13" s="37"/>
      <c r="K13" s="37"/>
      <c r="L13" s="37"/>
      <c r="M13" s="3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58"/>
      <c r="AI13" s="58"/>
      <c r="AJ13" s="58"/>
      <c r="AK13" s="58"/>
      <c r="AL13" s="58"/>
      <c r="AM13" s="58"/>
      <c r="AN13" s="58"/>
      <c r="AO13" s="58"/>
      <c r="AP13" s="58"/>
      <c r="AQ13" s="164">
        <f t="shared" si="1"/>
        <v>6</v>
      </c>
      <c r="AR13" s="166" t="str">
        <f t="shared" si="0"/>
        <v/>
      </c>
      <c r="AS13" s="58"/>
      <c r="AU13" s="159"/>
      <c r="AV13" s="170"/>
      <c r="AW13" s="170"/>
      <c r="AX13" s="170"/>
      <c r="AY13" s="170"/>
      <c r="AZ13" s="170"/>
      <c r="BA13" s="170"/>
      <c r="BB13" s="170"/>
      <c r="BC13" s="170"/>
      <c r="BG13" s="25"/>
      <c r="BK13" s="171"/>
      <c r="BL13" s="176" t="s">
        <v>94</v>
      </c>
      <c r="BM13" s="177">
        <f>SUM('3º básico A'!BJ44,'3º básico B'!BJ44,'3º básico C'!BJ44)</f>
        <v>0</v>
      </c>
      <c r="BN13" s="178" t="e">
        <f>BM13/$F$11</f>
        <v>#DIV/0!</v>
      </c>
      <c r="BO13" s="177">
        <f>SUM('3º básico A'!BL44,'3º básico B'!BL44,'3º básico C'!BL44)</f>
        <v>0</v>
      </c>
      <c r="BP13" s="178" t="e">
        <f>BO13/$F$11</f>
        <v>#DIV/0!</v>
      </c>
      <c r="BQ13" s="177">
        <f>SUM('3º básico A'!BN44,'3º básico B'!BN44,'3º básico C'!BN44)</f>
        <v>0</v>
      </c>
      <c r="BR13" s="179" t="e">
        <f>BQ13/$F$11</f>
        <v>#DIV/0!</v>
      </c>
    </row>
    <row r="14" spans="2:70" ht="22.5" customHeight="1" x14ac:dyDescent="0.2">
      <c r="AQ14" s="164">
        <f t="shared" si="1"/>
        <v>7</v>
      </c>
      <c r="AR14" s="166" t="str">
        <f t="shared" si="0"/>
        <v/>
      </c>
      <c r="AU14" s="159"/>
      <c r="BG14" s="44" t="s">
        <v>0</v>
      </c>
      <c r="BK14" s="171"/>
      <c r="BL14" s="176" t="s">
        <v>95</v>
      </c>
      <c r="BM14" s="177">
        <f>SUM('3º básico A'!BJ45,'3º básico B'!BJ45,'3º básico C'!BJ45)</f>
        <v>0</v>
      </c>
      <c r="BN14" s="178" t="e">
        <f>BM14/$F$11</f>
        <v>#DIV/0!</v>
      </c>
      <c r="BO14" s="177">
        <f>SUM('3º básico A'!BL45,'3º básico B'!BL45,'3º básico C'!BL45)</f>
        <v>0</v>
      </c>
      <c r="BP14" s="178" t="e">
        <f>BO14/$F$11</f>
        <v>#DIV/0!</v>
      </c>
      <c r="BQ14" s="177">
        <f>SUM('3º básico A'!BN45,'3º básico B'!BN45,'3º básico C'!BN45)</f>
        <v>0</v>
      </c>
      <c r="BR14" s="179" t="e">
        <f>BQ14/$F$11</f>
        <v>#DIV/0!</v>
      </c>
    </row>
    <row r="15" spans="2:70" ht="22.5" customHeight="1" thickBot="1" x14ac:dyDescent="0.25">
      <c r="B15" s="17"/>
      <c r="C15" s="17"/>
      <c r="D15" s="17" t="s">
        <v>37</v>
      </c>
      <c r="AQ15" s="164">
        <f t="shared" si="1"/>
        <v>8</v>
      </c>
      <c r="AR15" s="166" t="str">
        <f t="shared" si="0"/>
        <v/>
      </c>
      <c r="BG15" s="44" t="s">
        <v>4</v>
      </c>
      <c r="BK15" s="171"/>
      <c r="BL15" s="180" t="s">
        <v>145</v>
      </c>
      <c r="BM15" s="181">
        <f>SUM('3º básico A'!BJ46,'3º básico B'!BJ46,'3º básico C'!BJ46)</f>
        <v>0</v>
      </c>
      <c r="BN15" s="182" t="e">
        <f>BM15/$F$11</f>
        <v>#DIV/0!</v>
      </c>
      <c r="BO15" s="181">
        <f>SUM('3º básico A'!BL46,'3º básico B'!BL46,'3º básico C'!BL46)</f>
        <v>0</v>
      </c>
      <c r="BP15" s="182" t="e">
        <f>BO15/$F$11</f>
        <v>#DIV/0!</v>
      </c>
      <c r="BQ15" s="181">
        <f>SUM('3º básico A'!BN46,'3º básico B'!BN46,'3º básico C'!BN46)</f>
        <v>0</v>
      </c>
      <c r="BR15" s="183" t="e">
        <f>BQ15/$F$11</f>
        <v>#DIV/0!</v>
      </c>
    </row>
    <row r="16" spans="2:70" ht="18.75" thickBot="1" x14ac:dyDescent="0.25">
      <c r="B16" s="448" t="s">
        <v>134</v>
      </c>
      <c r="C16" s="449"/>
      <c r="D16" s="449"/>
      <c r="E16" s="449"/>
      <c r="F16" s="449"/>
      <c r="G16" s="449"/>
      <c r="H16" s="449"/>
      <c r="I16" s="449"/>
      <c r="J16" s="449"/>
      <c r="K16" s="450"/>
      <c r="L16" s="184"/>
      <c r="M16" s="184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6"/>
      <c r="AE16" s="186"/>
      <c r="AF16" s="186"/>
      <c r="AG16" s="49"/>
      <c r="AH16" s="187"/>
      <c r="AI16" s="187"/>
      <c r="AJ16" s="187"/>
      <c r="AK16" s="187"/>
      <c r="AL16" s="187"/>
      <c r="AM16" s="187"/>
      <c r="AN16" s="187"/>
      <c r="AO16" s="187"/>
      <c r="AQ16" s="164">
        <f t="shared" si="1"/>
        <v>9</v>
      </c>
      <c r="AR16" s="166" t="str">
        <f t="shared" si="0"/>
        <v/>
      </c>
      <c r="BG16" s="36"/>
    </row>
    <row r="17" spans="2:87" ht="26.25" customHeight="1" thickBot="1" x14ac:dyDescent="0.25">
      <c r="B17" s="188" t="s">
        <v>2</v>
      </c>
      <c r="C17" s="451" t="s">
        <v>12</v>
      </c>
      <c r="D17" s="452"/>
      <c r="E17" s="452"/>
      <c r="F17" s="452"/>
      <c r="G17" s="452"/>
      <c r="H17" s="452"/>
      <c r="I17" s="452"/>
      <c r="J17" s="452"/>
      <c r="K17" s="189" t="s">
        <v>88</v>
      </c>
      <c r="L17" s="276"/>
      <c r="M17" s="276" t="s">
        <v>96</v>
      </c>
      <c r="N17" s="276" t="s">
        <v>97</v>
      </c>
      <c r="O17" s="276" t="s">
        <v>98</v>
      </c>
      <c r="P17" s="276" t="s">
        <v>99</v>
      </c>
      <c r="Q17" s="276" t="s">
        <v>100</v>
      </c>
      <c r="R17" s="276" t="s">
        <v>101</v>
      </c>
      <c r="S17" s="276" t="s">
        <v>102</v>
      </c>
      <c r="T17" s="276" t="s">
        <v>103</v>
      </c>
      <c r="U17" s="276" t="s">
        <v>104</v>
      </c>
      <c r="V17" s="276" t="s">
        <v>105</v>
      </c>
      <c r="W17" s="276" t="s">
        <v>106</v>
      </c>
      <c r="X17" s="276" t="s">
        <v>107</v>
      </c>
      <c r="Y17" s="276" t="s">
        <v>108</v>
      </c>
      <c r="Z17" s="276" t="s">
        <v>109</v>
      </c>
      <c r="AA17" s="276" t="s">
        <v>110</v>
      </c>
      <c r="AB17" s="276" t="s">
        <v>111</v>
      </c>
      <c r="AC17" s="276" t="s">
        <v>112</v>
      </c>
      <c r="AD17" s="276" t="s">
        <v>113</v>
      </c>
      <c r="AE17" s="276" t="s">
        <v>114</v>
      </c>
      <c r="AF17" s="276" t="s">
        <v>115</v>
      </c>
      <c r="AG17" s="276" t="s">
        <v>116</v>
      </c>
      <c r="AH17" s="276" t="s">
        <v>117</v>
      </c>
      <c r="AI17" s="276" t="s">
        <v>118</v>
      </c>
      <c r="AJ17" s="276" t="s">
        <v>119</v>
      </c>
      <c r="AK17" s="276" t="s">
        <v>120</v>
      </c>
      <c r="AL17" s="276"/>
      <c r="AM17" s="190" t="s">
        <v>121</v>
      </c>
      <c r="AN17" s="190" t="s">
        <v>122</v>
      </c>
      <c r="AO17" s="190" t="s">
        <v>123</v>
      </c>
      <c r="AP17" s="159"/>
      <c r="AQ17" s="164">
        <f t="shared" si="1"/>
        <v>10</v>
      </c>
      <c r="AR17" s="166" t="str">
        <f t="shared" si="0"/>
        <v/>
      </c>
      <c r="AZ17" s="59"/>
      <c r="BA17" s="59"/>
      <c r="BB17" s="59"/>
      <c r="BC17" s="59"/>
    </row>
    <row r="18" spans="2:87" ht="31.5" customHeight="1" x14ac:dyDescent="0.2">
      <c r="B18" s="221">
        <v>1</v>
      </c>
      <c r="C18" s="453" t="s">
        <v>46</v>
      </c>
      <c r="D18" s="454"/>
      <c r="E18" s="454"/>
      <c r="F18" s="454"/>
      <c r="G18" s="454"/>
      <c r="H18" s="454"/>
      <c r="I18" s="454"/>
      <c r="J18" s="455"/>
      <c r="K18" s="265" t="str">
        <f>IFERROR(AVERAGEIF(M18:M20,"&gt;=0"),"")</f>
        <v/>
      </c>
      <c r="L18" s="277" t="s">
        <v>139</v>
      </c>
      <c r="M18" s="191" t="e">
        <f>'3º básico A'!$E$105</f>
        <v>#DIV/0!</v>
      </c>
      <c r="N18" s="191" t="e">
        <f>'3º básico A'!$G$105</f>
        <v>#DIV/0!</v>
      </c>
      <c r="O18" s="191" t="e">
        <f>'3º básico A'!$I$105</f>
        <v>#DIV/0!</v>
      </c>
      <c r="P18" s="191" t="e">
        <f>'3º básico A'!$K$105</f>
        <v>#DIV/0!</v>
      </c>
      <c r="Q18" s="191" t="e">
        <f>'3º básico A'!$M$105</f>
        <v>#DIV/0!</v>
      </c>
      <c r="R18" s="191" t="e">
        <f>'3º básico A'!$O$105</f>
        <v>#DIV/0!</v>
      </c>
      <c r="S18" s="191" t="e">
        <f>'3º básico A'!$Q$105</f>
        <v>#DIV/0!</v>
      </c>
      <c r="T18" s="191" t="e">
        <f>'3º básico A'!$S$105</f>
        <v>#DIV/0!</v>
      </c>
      <c r="U18" s="191" t="e">
        <f>'3º básico A'!$U$105</f>
        <v>#DIV/0!</v>
      </c>
      <c r="V18" s="191" t="e">
        <f>'3º básico A'!$W$105</f>
        <v>#DIV/0!</v>
      </c>
      <c r="W18" s="191" t="e">
        <f>'3º básico A'!$Y$105</f>
        <v>#DIV/0!</v>
      </c>
      <c r="X18" s="191" t="e">
        <f>'3º básico A'!$AA$105</f>
        <v>#DIV/0!</v>
      </c>
      <c r="Y18" s="191" t="e">
        <f>'3º básico A'!$AC$105</f>
        <v>#DIV/0!</v>
      </c>
      <c r="Z18" s="191" t="e">
        <f>'3º básico A'!$AE$105</f>
        <v>#DIV/0!</v>
      </c>
      <c r="AA18" s="191" t="e">
        <f>'3º básico A'!$AG$105</f>
        <v>#DIV/0!</v>
      </c>
      <c r="AB18" s="191" t="e">
        <f>'3º básico A'!$AI$105</f>
        <v>#DIV/0!</v>
      </c>
      <c r="AC18" s="191" t="e">
        <f>'3º básico A'!$AK$105</f>
        <v>#DIV/0!</v>
      </c>
      <c r="AD18" s="191" t="e">
        <f>'3º básico A'!$AM$105</f>
        <v>#DIV/0!</v>
      </c>
      <c r="AE18" s="191" t="e">
        <f>'3º básico A'!$AO$105</f>
        <v>#DIV/0!</v>
      </c>
      <c r="AF18" s="278" t="e">
        <f>'3º básico A'!$AQ$105</f>
        <v>#DIV/0!</v>
      </c>
      <c r="AG18" s="191" t="e">
        <f>'3º básico A'!$AS$105</f>
        <v>#DIV/0!</v>
      </c>
      <c r="AH18" s="279" t="e">
        <f>'3º básico A'!$AU$105</f>
        <v>#DIV/0!</v>
      </c>
      <c r="AI18" s="279" t="e">
        <f>'3º básico A'!$AW$105</f>
        <v>#DIV/0!</v>
      </c>
      <c r="AJ18" s="279" t="e">
        <f>'3º básico A'!$AY$105</f>
        <v>#DIV/0!</v>
      </c>
      <c r="AK18" s="279" t="e">
        <f>'3º básico A'!$BA$105</f>
        <v>#DIV/0!</v>
      </c>
      <c r="AL18" s="280" t="s">
        <v>139</v>
      </c>
      <c r="AM18" s="279" t="e">
        <f>'3º básico A'!$E$107</f>
        <v>#DIV/0!</v>
      </c>
      <c r="AN18" s="279" t="e">
        <f>'3º básico A'!$G$107</f>
        <v>#DIV/0!</v>
      </c>
      <c r="AO18" s="279" t="e">
        <f>'3º básico A'!$I$107</f>
        <v>#DIV/0!</v>
      </c>
      <c r="AQ18" s="164">
        <f t="shared" si="1"/>
        <v>11</v>
      </c>
      <c r="AR18" s="166" t="str">
        <f t="shared" si="0"/>
        <v/>
      </c>
      <c r="AZ18" s="59"/>
      <c r="BA18" s="59"/>
      <c r="BB18" s="59"/>
      <c r="BC18" s="59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</row>
    <row r="19" spans="2:87" ht="31.5" customHeight="1" x14ac:dyDescent="0.2">
      <c r="B19" s="263">
        <v>2</v>
      </c>
      <c r="C19" s="439" t="s">
        <v>47</v>
      </c>
      <c r="D19" s="440"/>
      <c r="E19" s="440"/>
      <c r="F19" s="440"/>
      <c r="G19" s="440"/>
      <c r="H19" s="440"/>
      <c r="I19" s="440"/>
      <c r="J19" s="441"/>
      <c r="K19" s="266" t="str">
        <f>IFERROR(AVERAGEIF(N18:N20,"&gt;=0"),"")</f>
        <v/>
      </c>
      <c r="L19" s="277" t="s">
        <v>140</v>
      </c>
      <c r="M19" s="191" t="e">
        <f>'3º básico B'!$E$105</f>
        <v>#DIV/0!</v>
      </c>
      <c r="N19" s="191" t="e">
        <f>'3º básico B'!$G$105</f>
        <v>#DIV/0!</v>
      </c>
      <c r="O19" s="191" t="e">
        <f>'3º básico B'!$I$105</f>
        <v>#DIV/0!</v>
      </c>
      <c r="P19" s="191" t="e">
        <f>'3º básico B'!$K$105</f>
        <v>#DIV/0!</v>
      </c>
      <c r="Q19" s="191" t="e">
        <f>'3º básico B'!$M$105</f>
        <v>#DIV/0!</v>
      </c>
      <c r="R19" s="191" t="e">
        <f>'3º básico B'!$O$105</f>
        <v>#DIV/0!</v>
      </c>
      <c r="S19" s="191" t="e">
        <f>'3º básico B'!$Q$105</f>
        <v>#DIV/0!</v>
      </c>
      <c r="T19" s="191" t="e">
        <f>'3º básico B'!$S$105</f>
        <v>#DIV/0!</v>
      </c>
      <c r="U19" s="191" t="e">
        <f>'3º básico B'!$U$105</f>
        <v>#DIV/0!</v>
      </c>
      <c r="V19" s="191" t="e">
        <f>'3º básico B'!$W$105</f>
        <v>#DIV/0!</v>
      </c>
      <c r="W19" s="191" t="e">
        <f>'3º básico B'!$Y$105</f>
        <v>#DIV/0!</v>
      </c>
      <c r="X19" s="191" t="e">
        <f>'3º básico B'!$AA$105</f>
        <v>#DIV/0!</v>
      </c>
      <c r="Y19" s="191" t="e">
        <f>'3º básico B'!$AC$105</f>
        <v>#DIV/0!</v>
      </c>
      <c r="Z19" s="191" t="e">
        <f>'3º básico B'!$AE$105</f>
        <v>#DIV/0!</v>
      </c>
      <c r="AA19" s="191" t="e">
        <f>'3º básico B'!$AG$105</f>
        <v>#DIV/0!</v>
      </c>
      <c r="AB19" s="191" t="e">
        <f>'3º básico B'!$AI$105</f>
        <v>#DIV/0!</v>
      </c>
      <c r="AC19" s="191" t="e">
        <f>'3º básico B'!$AK$105</f>
        <v>#DIV/0!</v>
      </c>
      <c r="AD19" s="191" t="e">
        <f>'3º básico B'!$AM$105</f>
        <v>#DIV/0!</v>
      </c>
      <c r="AE19" s="191" t="e">
        <f>'3º básico B'!$AO$105</f>
        <v>#DIV/0!</v>
      </c>
      <c r="AF19" s="278" t="e">
        <f>'3º básico B'!$AQ$105</f>
        <v>#DIV/0!</v>
      </c>
      <c r="AG19" s="191" t="e">
        <f>'3º básico B'!$AS$105</f>
        <v>#DIV/0!</v>
      </c>
      <c r="AH19" s="279" t="e">
        <f>'3º básico B'!$AU$105</f>
        <v>#DIV/0!</v>
      </c>
      <c r="AI19" s="279" t="e">
        <f>'3º básico B'!$AW$105</f>
        <v>#DIV/0!</v>
      </c>
      <c r="AJ19" s="279" t="e">
        <f>'3º básico B'!$AY$105</f>
        <v>#DIV/0!</v>
      </c>
      <c r="AK19" s="279" t="e">
        <f>'3º básico B'!$BA$105</f>
        <v>#DIV/0!</v>
      </c>
      <c r="AL19" s="280" t="s">
        <v>140</v>
      </c>
      <c r="AM19" s="279" t="e">
        <f>'3º básico B'!$E$107</f>
        <v>#DIV/0!</v>
      </c>
      <c r="AN19" s="279" t="e">
        <f>'3º básico B'!$G$107</f>
        <v>#DIV/0!</v>
      </c>
      <c r="AO19" s="279" t="e">
        <f>'3º básico B'!$I$107</f>
        <v>#DIV/0!</v>
      </c>
      <c r="AQ19" s="164">
        <f t="shared" si="1"/>
        <v>12</v>
      </c>
      <c r="AR19" s="166" t="str">
        <f t="shared" si="0"/>
        <v/>
      </c>
      <c r="AZ19" s="59"/>
      <c r="BA19" s="59"/>
      <c r="BB19" s="59"/>
      <c r="BC19" s="59"/>
      <c r="BJ19" s="192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22"/>
      <c r="CF19" s="122"/>
    </row>
    <row r="20" spans="2:87" ht="31.5" customHeight="1" x14ac:dyDescent="0.2">
      <c r="B20" s="263">
        <v>3</v>
      </c>
      <c r="C20" s="439" t="s">
        <v>48</v>
      </c>
      <c r="D20" s="440"/>
      <c r="E20" s="440"/>
      <c r="F20" s="440"/>
      <c r="G20" s="440"/>
      <c r="H20" s="440"/>
      <c r="I20" s="440"/>
      <c r="J20" s="441"/>
      <c r="K20" s="266" t="str">
        <f>IFERROR(AVERAGEIF(O18:O20,"&gt;=0"),"")</f>
        <v/>
      </c>
      <c r="L20" s="277" t="s">
        <v>141</v>
      </c>
      <c r="M20" s="191" t="e">
        <f>'3º básico C'!$E$105</f>
        <v>#DIV/0!</v>
      </c>
      <c r="N20" s="191" t="e">
        <f>'3º básico C'!$G$105</f>
        <v>#DIV/0!</v>
      </c>
      <c r="O20" s="191" t="e">
        <f>'3º básico C'!$I$105</f>
        <v>#DIV/0!</v>
      </c>
      <c r="P20" s="191" t="e">
        <f>'3º básico C'!$K$105</f>
        <v>#DIV/0!</v>
      </c>
      <c r="Q20" s="191" t="e">
        <f>'3º básico C'!$M$105</f>
        <v>#DIV/0!</v>
      </c>
      <c r="R20" s="191" t="e">
        <f>'3º básico C'!$O$105</f>
        <v>#DIV/0!</v>
      </c>
      <c r="S20" s="191" t="e">
        <f>'3º básico C'!$Q$105</f>
        <v>#DIV/0!</v>
      </c>
      <c r="T20" s="191" t="e">
        <f>'3º básico C'!$S$105</f>
        <v>#DIV/0!</v>
      </c>
      <c r="U20" s="191" t="e">
        <f>'3º básico C'!$U$105</f>
        <v>#DIV/0!</v>
      </c>
      <c r="V20" s="191" t="e">
        <f>'3º básico C'!$W$105</f>
        <v>#DIV/0!</v>
      </c>
      <c r="W20" s="191" t="e">
        <f>'3º básico C'!$Y$105</f>
        <v>#DIV/0!</v>
      </c>
      <c r="X20" s="191" t="e">
        <f>'3º básico C'!$AA$105</f>
        <v>#DIV/0!</v>
      </c>
      <c r="Y20" s="191" t="e">
        <f>'3º básico C'!$AC$105</f>
        <v>#DIV/0!</v>
      </c>
      <c r="Z20" s="191" t="e">
        <f>'3º básico C'!$AE$105</f>
        <v>#DIV/0!</v>
      </c>
      <c r="AA20" s="191" t="e">
        <f>'3º básico C'!$AG$105</f>
        <v>#DIV/0!</v>
      </c>
      <c r="AB20" s="191" t="e">
        <f>'3º básico C'!$AI$105</f>
        <v>#DIV/0!</v>
      </c>
      <c r="AC20" s="191" t="e">
        <f>'3º básico C'!$AK$105</f>
        <v>#DIV/0!</v>
      </c>
      <c r="AD20" s="191" t="e">
        <f>'3º básico C'!$AM$105</f>
        <v>#DIV/0!</v>
      </c>
      <c r="AE20" s="191" t="e">
        <f>'3º básico C'!$AO$105</f>
        <v>#DIV/0!</v>
      </c>
      <c r="AF20" s="278" t="e">
        <f>'3º básico C'!$AQ$105</f>
        <v>#DIV/0!</v>
      </c>
      <c r="AG20" s="191" t="e">
        <f>'3º básico C'!$AS$105</f>
        <v>#DIV/0!</v>
      </c>
      <c r="AH20" s="279" t="e">
        <f>'3º básico C'!$AU$105</f>
        <v>#DIV/0!</v>
      </c>
      <c r="AI20" s="279" t="e">
        <f>'3º básico C'!$AW$105</f>
        <v>#DIV/0!</v>
      </c>
      <c r="AJ20" s="279" t="e">
        <f>'3º básico C'!$AY$105</f>
        <v>#DIV/0!</v>
      </c>
      <c r="AK20" s="279" t="e">
        <f>'3º básico C'!$BA$105</f>
        <v>#DIV/0!</v>
      </c>
      <c r="AL20" s="280" t="s">
        <v>141</v>
      </c>
      <c r="AM20" s="279" t="e">
        <f>'3º básico C'!$E$107</f>
        <v>#DIV/0!</v>
      </c>
      <c r="AN20" s="279" t="e">
        <f>'3º básico C'!$G$107</f>
        <v>#DIV/0!</v>
      </c>
      <c r="AO20" s="279" t="e">
        <f>'3º básico C'!$I$107</f>
        <v>#DIV/0!</v>
      </c>
      <c r="AQ20" s="164">
        <f t="shared" si="1"/>
        <v>13</v>
      </c>
      <c r="AR20" s="166" t="str">
        <f t="shared" si="0"/>
        <v/>
      </c>
      <c r="AZ20" s="59"/>
      <c r="BA20" s="59"/>
      <c r="BB20" s="59"/>
      <c r="BC20" s="59"/>
      <c r="BJ20" s="192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22"/>
      <c r="CF20" s="122"/>
    </row>
    <row r="21" spans="2:87" ht="31.5" customHeight="1" x14ac:dyDescent="0.2">
      <c r="B21" s="263">
        <v>4</v>
      </c>
      <c r="C21" s="439" t="s">
        <v>49</v>
      </c>
      <c r="D21" s="440"/>
      <c r="E21" s="440"/>
      <c r="F21" s="440"/>
      <c r="G21" s="440"/>
      <c r="H21" s="440"/>
      <c r="I21" s="440"/>
      <c r="J21" s="441"/>
      <c r="K21" s="266" t="str">
        <f>IFERROR(AVERAGEIF(P18:P20,"&gt;=0"),"")</f>
        <v/>
      </c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7"/>
      <c r="AG21" s="196"/>
      <c r="AQ21" s="164">
        <f t="shared" si="1"/>
        <v>14</v>
      </c>
      <c r="AR21" s="166" t="str">
        <f t="shared" si="0"/>
        <v/>
      </c>
      <c r="AZ21" s="59"/>
      <c r="BA21" s="59"/>
      <c r="BB21" s="59"/>
      <c r="BC21" s="59"/>
      <c r="BJ21" s="192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22"/>
      <c r="CF21" s="122"/>
    </row>
    <row r="22" spans="2:87" ht="31.5" customHeight="1" x14ac:dyDescent="0.2">
      <c r="B22" s="263">
        <v>5</v>
      </c>
      <c r="C22" s="439" t="s">
        <v>50</v>
      </c>
      <c r="D22" s="440"/>
      <c r="E22" s="440"/>
      <c r="F22" s="440"/>
      <c r="G22" s="440"/>
      <c r="H22" s="440"/>
      <c r="I22" s="440"/>
      <c r="J22" s="441"/>
      <c r="K22" s="266" t="str">
        <f>IFERROR(AVERAGEIF(Q18:Q20,"&gt;=0"),"")</f>
        <v/>
      </c>
      <c r="L22" s="158"/>
      <c r="M22" s="158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7"/>
      <c r="AG22" s="196"/>
      <c r="AQ22" s="164">
        <f t="shared" si="1"/>
        <v>15</v>
      </c>
      <c r="AR22" s="166" t="str">
        <f t="shared" si="0"/>
        <v/>
      </c>
      <c r="AZ22" s="59"/>
      <c r="BA22" s="59"/>
      <c r="BB22" s="59"/>
      <c r="BC22" s="59"/>
      <c r="BJ22" s="192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22"/>
      <c r="CF22" s="122"/>
    </row>
    <row r="23" spans="2:87" ht="31.5" customHeight="1" x14ac:dyDescent="0.2">
      <c r="B23" s="263">
        <v>6</v>
      </c>
      <c r="C23" s="439" t="s">
        <v>51</v>
      </c>
      <c r="D23" s="440"/>
      <c r="E23" s="440"/>
      <c r="F23" s="440"/>
      <c r="G23" s="440"/>
      <c r="H23" s="440"/>
      <c r="I23" s="440"/>
      <c r="J23" s="441"/>
      <c r="K23" s="266" t="str">
        <f>IFERROR(AVERAGEIF(R18:R20,"&gt;=0"),"")</f>
        <v/>
      </c>
      <c r="L23" s="158"/>
      <c r="M23" s="158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7"/>
      <c r="AG23" s="196"/>
      <c r="AQ23" s="164">
        <f t="shared" si="1"/>
        <v>16</v>
      </c>
      <c r="AR23" s="166" t="str">
        <f t="shared" si="0"/>
        <v/>
      </c>
      <c r="AZ23" s="59"/>
      <c r="BA23" s="59"/>
      <c r="BB23" s="59"/>
      <c r="BC23" s="59"/>
      <c r="BJ23" s="192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22"/>
      <c r="CF23" s="122"/>
    </row>
    <row r="24" spans="2:87" ht="31.5" customHeight="1" x14ac:dyDescent="0.2">
      <c r="B24" s="263">
        <v>7</v>
      </c>
      <c r="C24" s="439" t="s">
        <v>52</v>
      </c>
      <c r="D24" s="440"/>
      <c r="E24" s="440"/>
      <c r="F24" s="440"/>
      <c r="G24" s="440"/>
      <c r="H24" s="440"/>
      <c r="I24" s="440"/>
      <c r="J24" s="441"/>
      <c r="K24" s="266" t="str">
        <f>IFERROR(AVERAGEIF(S18:S20,"&gt;=0"),"")</f>
        <v/>
      </c>
      <c r="L24" s="158"/>
      <c r="M24" s="158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7"/>
      <c r="AG24" s="196"/>
      <c r="AQ24" s="164">
        <f t="shared" si="1"/>
        <v>17</v>
      </c>
      <c r="AR24" s="166" t="str">
        <f t="shared" si="0"/>
        <v/>
      </c>
      <c r="AZ24" s="59"/>
      <c r="BA24" s="59"/>
      <c r="BB24" s="59"/>
      <c r="BC24" s="59"/>
      <c r="BJ24" s="192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22"/>
      <c r="CF24" s="122"/>
    </row>
    <row r="25" spans="2:87" ht="31.5" customHeight="1" x14ac:dyDescent="0.2">
      <c r="B25" s="263">
        <v>8</v>
      </c>
      <c r="C25" s="439" t="s">
        <v>53</v>
      </c>
      <c r="D25" s="440"/>
      <c r="E25" s="440"/>
      <c r="F25" s="440"/>
      <c r="G25" s="440"/>
      <c r="H25" s="440"/>
      <c r="I25" s="440"/>
      <c r="J25" s="441"/>
      <c r="K25" s="266" t="str">
        <f>IFERROR(AVERAGEIF(T18:T20,"&gt;=0"),"")</f>
        <v/>
      </c>
      <c r="L25" s="158"/>
      <c r="M25" s="158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7"/>
      <c r="AG25" s="196"/>
      <c r="AQ25" s="164">
        <f t="shared" si="1"/>
        <v>18</v>
      </c>
      <c r="AR25" s="166" t="str">
        <f t="shared" si="0"/>
        <v/>
      </c>
      <c r="AZ25" s="59"/>
      <c r="BA25" s="59"/>
      <c r="BB25" s="59"/>
      <c r="BC25" s="59"/>
      <c r="BJ25" s="192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22"/>
      <c r="CF25" s="122"/>
    </row>
    <row r="26" spans="2:87" ht="31.5" customHeight="1" x14ac:dyDescent="0.2">
      <c r="B26" s="263">
        <v>9</v>
      </c>
      <c r="C26" s="439" t="s">
        <v>54</v>
      </c>
      <c r="D26" s="440"/>
      <c r="E26" s="440"/>
      <c r="F26" s="440"/>
      <c r="G26" s="440"/>
      <c r="H26" s="440"/>
      <c r="I26" s="440"/>
      <c r="J26" s="441"/>
      <c r="K26" s="266" t="str">
        <f>IFERROR(AVERAGEIF(U18:U20,"&gt;=0"),"")</f>
        <v/>
      </c>
      <c r="L26" s="158"/>
      <c r="M26" s="158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7"/>
      <c r="AG26" s="196"/>
      <c r="AQ26" s="164">
        <f t="shared" si="1"/>
        <v>19</v>
      </c>
      <c r="AR26" s="166" t="str">
        <f t="shared" si="0"/>
        <v/>
      </c>
      <c r="AZ26" s="59"/>
      <c r="BA26" s="59"/>
      <c r="BB26" s="59"/>
      <c r="BC26" s="59"/>
      <c r="BJ26" s="192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22"/>
      <c r="CF26" s="122"/>
    </row>
    <row r="27" spans="2:87" ht="31.5" customHeight="1" x14ac:dyDescent="0.2">
      <c r="B27" s="263">
        <v>10</v>
      </c>
      <c r="C27" s="439" t="s">
        <v>55</v>
      </c>
      <c r="D27" s="440"/>
      <c r="E27" s="440"/>
      <c r="F27" s="440"/>
      <c r="G27" s="440"/>
      <c r="H27" s="440"/>
      <c r="I27" s="440"/>
      <c r="J27" s="441"/>
      <c r="K27" s="266" t="str">
        <f>IFERROR(AVERAGEIF(V18:V20,"&gt;=0"),"")</f>
        <v/>
      </c>
      <c r="L27" s="158"/>
      <c r="M27" s="158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7"/>
      <c r="AG27" s="196"/>
      <c r="AQ27" s="164">
        <f t="shared" si="1"/>
        <v>20</v>
      </c>
      <c r="AR27" s="166" t="str">
        <f t="shared" si="0"/>
        <v/>
      </c>
      <c r="AZ27" s="59"/>
      <c r="BA27" s="59"/>
      <c r="BB27" s="59"/>
      <c r="BC27" s="59"/>
      <c r="BJ27" s="192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22"/>
      <c r="CF27" s="122"/>
    </row>
    <row r="28" spans="2:87" ht="31.5" customHeight="1" x14ac:dyDescent="0.2">
      <c r="B28" s="263">
        <v>11</v>
      </c>
      <c r="C28" s="439" t="s">
        <v>56</v>
      </c>
      <c r="D28" s="440"/>
      <c r="E28" s="440"/>
      <c r="F28" s="440"/>
      <c r="G28" s="440"/>
      <c r="H28" s="440"/>
      <c r="I28" s="440"/>
      <c r="J28" s="441"/>
      <c r="K28" s="266" t="str">
        <f>IFERROR(AVERAGEIF(W18:W20,"&gt;=0"),"")</f>
        <v/>
      </c>
      <c r="L28" s="158"/>
      <c r="M28" s="158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7"/>
      <c r="AG28" s="196"/>
      <c r="AQ28" s="164">
        <f t="shared" si="1"/>
        <v>21</v>
      </c>
      <c r="AR28" s="166" t="str">
        <f t="shared" si="0"/>
        <v/>
      </c>
      <c r="AZ28" s="59"/>
      <c r="BA28" s="59"/>
      <c r="BB28" s="59"/>
      <c r="BC28" s="59"/>
      <c r="BJ28" s="192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22"/>
      <c r="CF28" s="122"/>
    </row>
    <row r="29" spans="2:87" ht="31.5" customHeight="1" x14ac:dyDescent="0.2">
      <c r="B29" s="263">
        <v>12</v>
      </c>
      <c r="C29" s="439" t="s">
        <v>57</v>
      </c>
      <c r="D29" s="440"/>
      <c r="E29" s="440"/>
      <c r="F29" s="440"/>
      <c r="G29" s="440"/>
      <c r="H29" s="440"/>
      <c r="I29" s="440"/>
      <c r="J29" s="441"/>
      <c r="K29" s="266" t="str">
        <f>IFERROR(AVERAGEIF(X18:X20,"&gt;=0"),"")</f>
        <v/>
      </c>
      <c r="L29" s="158"/>
      <c r="M29" s="158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7"/>
      <c r="AG29" s="196"/>
      <c r="AQ29" s="164">
        <f t="shared" si="1"/>
        <v>22</v>
      </c>
      <c r="AR29" s="166" t="str">
        <f t="shared" si="0"/>
        <v/>
      </c>
      <c r="AZ29" s="59"/>
      <c r="BA29" s="59"/>
      <c r="BB29" s="59"/>
      <c r="BC29" s="59"/>
      <c r="BJ29" s="192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22"/>
      <c r="CF29" s="122"/>
    </row>
    <row r="30" spans="2:87" ht="31.5" customHeight="1" x14ac:dyDescent="0.2">
      <c r="B30" s="263">
        <v>13</v>
      </c>
      <c r="C30" s="439" t="s">
        <v>58</v>
      </c>
      <c r="D30" s="440"/>
      <c r="E30" s="440"/>
      <c r="F30" s="440"/>
      <c r="G30" s="440"/>
      <c r="H30" s="440"/>
      <c r="I30" s="440"/>
      <c r="J30" s="441"/>
      <c r="K30" s="266" t="str">
        <f>IFERROR(AVERAGEIF(Y18:Y20,"&gt;=0"),"")</f>
        <v/>
      </c>
      <c r="L30" s="158"/>
      <c r="M30" s="158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7"/>
      <c r="AG30" s="196"/>
      <c r="AQ30" s="164">
        <f t="shared" si="1"/>
        <v>23</v>
      </c>
      <c r="AR30" s="166" t="str">
        <f t="shared" si="0"/>
        <v/>
      </c>
      <c r="AZ30" s="59"/>
      <c r="BA30" s="59"/>
      <c r="BB30" s="59"/>
      <c r="BC30" s="59"/>
      <c r="BJ30" s="192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22"/>
      <c r="CF30" s="122"/>
    </row>
    <row r="31" spans="2:87" ht="31.5" customHeight="1" x14ac:dyDescent="0.2">
      <c r="B31" s="263">
        <v>14</v>
      </c>
      <c r="C31" s="439" t="s">
        <v>59</v>
      </c>
      <c r="D31" s="440"/>
      <c r="E31" s="440"/>
      <c r="F31" s="440"/>
      <c r="G31" s="440"/>
      <c r="H31" s="440"/>
      <c r="I31" s="440"/>
      <c r="J31" s="441"/>
      <c r="K31" s="266" t="str">
        <f>IFERROR(AVERAGEIF(Z18:Z20,"&gt;=0"),"")</f>
        <v/>
      </c>
      <c r="L31" s="158"/>
      <c r="M31" s="158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7"/>
      <c r="AG31" s="196"/>
      <c r="AQ31" s="164">
        <f t="shared" si="1"/>
        <v>24</v>
      </c>
      <c r="AR31" s="166" t="str">
        <f t="shared" si="0"/>
        <v/>
      </c>
      <c r="AZ31" s="59"/>
      <c r="BA31" s="59"/>
      <c r="BB31" s="59"/>
      <c r="BC31" s="59"/>
      <c r="BJ31" s="192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22"/>
      <c r="CF31" s="122"/>
    </row>
    <row r="32" spans="2:87" ht="31.5" customHeight="1" x14ac:dyDescent="0.2">
      <c r="B32" s="263">
        <v>15</v>
      </c>
      <c r="C32" s="439" t="s">
        <v>60</v>
      </c>
      <c r="D32" s="440"/>
      <c r="E32" s="440"/>
      <c r="F32" s="440"/>
      <c r="G32" s="440"/>
      <c r="H32" s="440"/>
      <c r="I32" s="440"/>
      <c r="J32" s="441"/>
      <c r="K32" s="266" t="str">
        <f>IFERROR(AVERAGEIF(AA18:AA20,"&gt;=0"),"")</f>
        <v/>
      </c>
      <c r="L32" s="158"/>
      <c r="M32" s="158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7"/>
      <c r="AG32" s="196"/>
      <c r="AQ32" s="164">
        <f t="shared" si="1"/>
        <v>25</v>
      </c>
      <c r="AR32" s="166" t="str">
        <f t="shared" si="0"/>
        <v/>
      </c>
      <c r="AZ32" s="59"/>
      <c r="BA32" s="59"/>
      <c r="BB32" s="59"/>
      <c r="BC32" s="59"/>
      <c r="BJ32" s="192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22"/>
      <c r="CF32" s="122"/>
    </row>
    <row r="33" spans="2:84" ht="33.75" customHeight="1" x14ac:dyDescent="0.2">
      <c r="B33" s="263">
        <v>16</v>
      </c>
      <c r="C33" s="439" t="s">
        <v>61</v>
      </c>
      <c r="D33" s="440"/>
      <c r="E33" s="440"/>
      <c r="F33" s="440"/>
      <c r="G33" s="440"/>
      <c r="H33" s="440"/>
      <c r="I33" s="440"/>
      <c r="J33" s="441"/>
      <c r="K33" s="266" t="str">
        <f>IFERROR(AVERAGEIF(AB18:AB20,"&gt;=0"),"")</f>
        <v/>
      </c>
      <c r="L33" s="158"/>
      <c r="M33" s="158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7"/>
      <c r="AG33" s="196"/>
      <c r="AQ33" s="198"/>
      <c r="AR33" s="199"/>
      <c r="AZ33" s="59"/>
      <c r="BA33" s="59"/>
      <c r="BB33" s="59"/>
      <c r="BC33" s="59"/>
      <c r="BJ33" s="192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22"/>
      <c r="CF33" s="122"/>
    </row>
    <row r="34" spans="2:84" ht="31.5" customHeight="1" x14ac:dyDescent="0.2">
      <c r="B34" s="263">
        <v>17</v>
      </c>
      <c r="C34" s="439" t="s">
        <v>62</v>
      </c>
      <c r="D34" s="440"/>
      <c r="E34" s="440"/>
      <c r="F34" s="440"/>
      <c r="G34" s="440"/>
      <c r="H34" s="440"/>
      <c r="I34" s="440"/>
      <c r="J34" s="441"/>
      <c r="K34" s="266" t="str">
        <f>IFERROR(AVERAGEIF(AC18:AC20,"&gt;=0"),"")</f>
        <v/>
      </c>
      <c r="L34" s="158"/>
      <c r="M34" s="158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7"/>
      <c r="AG34" s="196"/>
      <c r="AQ34" s="198"/>
      <c r="AR34" s="199"/>
      <c r="AZ34" s="59"/>
      <c r="BA34" s="59"/>
      <c r="BB34" s="59"/>
      <c r="BC34" s="59"/>
      <c r="BJ34" s="192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22"/>
      <c r="CF34" s="122"/>
    </row>
    <row r="35" spans="2:84" ht="31.5" customHeight="1" x14ac:dyDescent="0.2">
      <c r="B35" s="263">
        <v>18</v>
      </c>
      <c r="C35" s="439" t="s">
        <v>63</v>
      </c>
      <c r="D35" s="440"/>
      <c r="E35" s="440"/>
      <c r="F35" s="440"/>
      <c r="G35" s="440"/>
      <c r="H35" s="440"/>
      <c r="I35" s="440"/>
      <c r="J35" s="441"/>
      <c r="K35" s="266" t="str">
        <f>IFERROR(AVERAGEIF(AD18:AD20,"&gt;=0"),"")</f>
        <v/>
      </c>
      <c r="L35" s="158"/>
      <c r="M35" s="158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7"/>
      <c r="AG35" s="196"/>
      <c r="AQ35" s="198"/>
      <c r="AR35" s="199"/>
      <c r="AZ35" s="59"/>
      <c r="BA35" s="59"/>
      <c r="BB35" s="59"/>
      <c r="BC35" s="59"/>
      <c r="BJ35" s="192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22"/>
      <c r="CF35" s="122"/>
    </row>
    <row r="36" spans="2:84" ht="31.5" customHeight="1" x14ac:dyDescent="0.2">
      <c r="B36" s="263">
        <v>19</v>
      </c>
      <c r="C36" s="439" t="s">
        <v>64</v>
      </c>
      <c r="D36" s="440"/>
      <c r="E36" s="440"/>
      <c r="F36" s="440"/>
      <c r="G36" s="440"/>
      <c r="H36" s="440"/>
      <c r="I36" s="440"/>
      <c r="J36" s="441"/>
      <c r="K36" s="266" t="str">
        <f>IFERROR(AVERAGEIF(AE18:AE20,"&gt;=0"),"")</f>
        <v/>
      </c>
      <c r="L36" s="158"/>
      <c r="M36" s="158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7"/>
      <c r="AG36" s="196"/>
      <c r="AQ36" s="198"/>
      <c r="AR36" s="199"/>
      <c r="AZ36" s="59"/>
      <c r="BA36" s="59"/>
      <c r="BB36" s="59"/>
      <c r="BC36" s="59"/>
      <c r="BJ36" s="192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22"/>
      <c r="CF36" s="122"/>
    </row>
    <row r="37" spans="2:84" ht="31.5" customHeight="1" x14ac:dyDescent="0.2">
      <c r="B37" s="263">
        <v>20</v>
      </c>
      <c r="C37" s="439" t="s">
        <v>65</v>
      </c>
      <c r="D37" s="440"/>
      <c r="E37" s="440"/>
      <c r="F37" s="440"/>
      <c r="G37" s="440"/>
      <c r="H37" s="440"/>
      <c r="I37" s="440"/>
      <c r="J37" s="441"/>
      <c r="K37" s="266" t="str">
        <f>IFERROR(AVERAGEIF(AF18:AF20,"&gt;=0"),"")</f>
        <v/>
      </c>
      <c r="L37" s="158"/>
      <c r="M37" s="158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7"/>
      <c r="AG37" s="196"/>
      <c r="AQ37" s="198"/>
      <c r="AR37" s="199"/>
      <c r="AZ37" s="59"/>
      <c r="BA37" s="59"/>
      <c r="BB37" s="59"/>
      <c r="BC37" s="59"/>
      <c r="BJ37" s="192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22"/>
      <c r="CF37" s="122"/>
    </row>
    <row r="38" spans="2:84" ht="33.75" customHeight="1" x14ac:dyDescent="0.2">
      <c r="B38" s="263">
        <v>21</v>
      </c>
      <c r="C38" s="439" t="s">
        <v>66</v>
      </c>
      <c r="D38" s="440"/>
      <c r="E38" s="440"/>
      <c r="F38" s="440"/>
      <c r="G38" s="440"/>
      <c r="H38" s="440"/>
      <c r="I38" s="440"/>
      <c r="J38" s="441"/>
      <c r="K38" s="266" t="str">
        <f>IFERROR(AVERAGEIF(AG18:AG20,"&gt;=0"),"")</f>
        <v/>
      </c>
      <c r="L38" s="158"/>
      <c r="M38" s="158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7"/>
      <c r="AG38" s="196"/>
      <c r="AQ38" s="198"/>
      <c r="AR38" s="199"/>
      <c r="AZ38" s="59"/>
      <c r="BA38" s="59"/>
      <c r="BB38" s="59"/>
      <c r="BC38" s="59"/>
      <c r="BJ38" s="192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22"/>
      <c r="CF38" s="122"/>
    </row>
    <row r="39" spans="2:84" ht="33.75" customHeight="1" x14ac:dyDescent="0.2">
      <c r="B39" s="263">
        <v>22</v>
      </c>
      <c r="C39" s="439" t="s">
        <v>67</v>
      </c>
      <c r="D39" s="440"/>
      <c r="E39" s="440"/>
      <c r="F39" s="440"/>
      <c r="G39" s="440"/>
      <c r="H39" s="440"/>
      <c r="I39" s="440"/>
      <c r="J39" s="441"/>
      <c r="K39" s="266" t="str">
        <f>IFERROR(AVERAGEIF(AH18:AH20,"&gt;=0"),"")</f>
        <v/>
      </c>
      <c r="L39" s="158"/>
      <c r="M39" s="158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7"/>
      <c r="AG39" s="196"/>
      <c r="AQ39" s="198"/>
      <c r="AR39" s="199"/>
      <c r="AZ39" s="59"/>
      <c r="BA39" s="59"/>
      <c r="BB39" s="59"/>
      <c r="BC39" s="59"/>
      <c r="BJ39" s="192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22"/>
      <c r="CF39" s="122"/>
    </row>
    <row r="40" spans="2:84" ht="31.5" customHeight="1" x14ac:dyDescent="0.2">
      <c r="B40" s="263">
        <v>23</v>
      </c>
      <c r="C40" s="439" t="s">
        <v>68</v>
      </c>
      <c r="D40" s="440"/>
      <c r="E40" s="440"/>
      <c r="F40" s="440"/>
      <c r="G40" s="440"/>
      <c r="H40" s="440"/>
      <c r="I40" s="440"/>
      <c r="J40" s="441"/>
      <c r="K40" s="266" t="str">
        <f>IFERROR(AVERAGEIF(AI18:AI20,"&gt;=0"),"")</f>
        <v/>
      </c>
      <c r="L40" s="158"/>
      <c r="M40" s="158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7"/>
      <c r="AG40" s="196"/>
      <c r="AQ40" s="198"/>
      <c r="AR40" s="199"/>
      <c r="AZ40" s="59"/>
      <c r="BA40" s="59"/>
      <c r="BB40" s="59"/>
      <c r="BC40" s="59"/>
      <c r="BJ40" s="192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22"/>
      <c r="CF40" s="122"/>
    </row>
    <row r="41" spans="2:84" ht="31.5" customHeight="1" x14ac:dyDescent="0.2">
      <c r="B41" s="263">
        <v>24</v>
      </c>
      <c r="C41" s="439" t="s">
        <v>69</v>
      </c>
      <c r="D41" s="440"/>
      <c r="E41" s="440"/>
      <c r="F41" s="440"/>
      <c r="G41" s="440"/>
      <c r="H41" s="440"/>
      <c r="I41" s="440"/>
      <c r="J41" s="441"/>
      <c r="K41" s="266" t="str">
        <f>IFERROR(AVERAGEIF(AJ18:AJ20,"&gt;=0"),"")</f>
        <v/>
      </c>
      <c r="L41" s="158"/>
      <c r="M41" s="158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7"/>
      <c r="AG41" s="196"/>
      <c r="AQ41" s="198"/>
      <c r="AR41" s="199"/>
      <c r="AZ41" s="59"/>
      <c r="BA41" s="59"/>
      <c r="BB41" s="59"/>
      <c r="BC41" s="59"/>
      <c r="BJ41" s="192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22"/>
      <c r="CF41" s="122"/>
    </row>
    <row r="42" spans="2:84" ht="31.5" customHeight="1" thickBot="1" x14ac:dyDescent="0.25">
      <c r="B42" s="264">
        <v>25</v>
      </c>
      <c r="C42" s="458" t="s">
        <v>70</v>
      </c>
      <c r="D42" s="459"/>
      <c r="E42" s="459"/>
      <c r="F42" s="459"/>
      <c r="G42" s="459"/>
      <c r="H42" s="459"/>
      <c r="I42" s="459"/>
      <c r="J42" s="460"/>
      <c r="K42" s="267" t="str">
        <f>IFERROR(AVERAGEIF(AK18:AK20,"&gt;=0"),"")</f>
        <v/>
      </c>
      <c r="L42" s="158"/>
      <c r="M42" s="158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7"/>
      <c r="AG42" s="196"/>
      <c r="AQ42" s="198"/>
      <c r="AR42" s="199"/>
      <c r="AZ42" s="59"/>
      <c r="BA42" s="59"/>
      <c r="BB42" s="59"/>
      <c r="BC42" s="59"/>
      <c r="BJ42" s="192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22"/>
      <c r="CF42" s="122"/>
    </row>
    <row r="43" spans="2:84" ht="27" customHeight="1" x14ac:dyDescent="0.2">
      <c r="B43" s="202"/>
      <c r="C43" s="461"/>
      <c r="D43" s="461"/>
      <c r="E43" s="461"/>
      <c r="F43" s="461"/>
      <c r="G43" s="461"/>
      <c r="H43" s="461"/>
      <c r="I43" s="461"/>
      <c r="J43" s="461"/>
      <c r="K43" s="203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7"/>
      <c r="AG43" s="196"/>
      <c r="AQ43" s="198"/>
      <c r="AR43" s="199"/>
      <c r="AZ43" s="60"/>
      <c r="BA43" s="60"/>
      <c r="BB43" s="60"/>
      <c r="BC43" s="60"/>
      <c r="BJ43" s="192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22"/>
      <c r="CF43" s="122"/>
    </row>
    <row r="44" spans="2:84" ht="27" customHeight="1" thickBot="1" x14ac:dyDescent="0.25">
      <c r="B44" s="202"/>
      <c r="C44" s="461"/>
      <c r="D44" s="461"/>
      <c r="E44" s="461"/>
      <c r="F44" s="461"/>
      <c r="G44" s="461"/>
      <c r="H44" s="461"/>
      <c r="I44" s="461"/>
      <c r="J44" s="461"/>
      <c r="K44" s="203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7"/>
      <c r="AG44" s="196"/>
      <c r="AQ44" s="198"/>
      <c r="AR44" s="199"/>
      <c r="AZ44" s="60"/>
      <c r="BA44" s="60"/>
      <c r="BB44" s="60"/>
      <c r="BC44" s="60"/>
      <c r="BJ44" s="192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22"/>
      <c r="CF44" s="122"/>
    </row>
    <row r="45" spans="2:84" ht="27" customHeight="1" thickBot="1" x14ac:dyDescent="0.25">
      <c r="B45" s="462" t="s">
        <v>135</v>
      </c>
      <c r="C45" s="463"/>
      <c r="D45" s="463"/>
      <c r="E45" s="463"/>
      <c r="F45" s="463"/>
      <c r="G45" s="463"/>
      <c r="H45" s="463"/>
      <c r="I45" s="463"/>
      <c r="J45" s="463"/>
      <c r="K45" s="464"/>
      <c r="M45" s="196"/>
      <c r="N45" s="196"/>
      <c r="O45" s="196"/>
      <c r="P45" s="196"/>
      <c r="Q45" s="196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96"/>
      <c r="AE45" s="196"/>
      <c r="AF45" s="197"/>
      <c r="AG45" s="196"/>
      <c r="AQ45" s="198"/>
      <c r="AR45" s="199"/>
      <c r="AZ45" s="60"/>
      <c r="BA45" s="60"/>
      <c r="BB45" s="60"/>
      <c r="BC45" s="60"/>
      <c r="BJ45" s="192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22"/>
      <c r="CF45" s="122"/>
    </row>
    <row r="46" spans="2:84" ht="27" customHeight="1" x14ac:dyDescent="0.2">
      <c r="B46" s="204" t="s">
        <v>2</v>
      </c>
      <c r="C46" s="465" t="s">
        <v>34</v>
      </c>
      <c r="D46" s="466"/>
      <c r="E46" s="466"/>
      <c r="F46" s="466"/>
      <c r="G46" s="466"/>
      <c r="H46" s="466"/>
      <c r="I46" s="466"/>
      <c r="J46" s="467"/>
      <c r="K46" s="205" t="s">
        <v>88</v>
      </c>
      <c r="L46" s="196"/>
      <c r="M46" s="196"/>
      <c r="N46" s="196"/>
      <c r="O46" s="196"/>
      <c r="P46" s="196"/>
      <c r="Q46" s="196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96"/>
      <c r="AE46" s="196"/>
      <c r="AF46" s="197"/>
      <c r="AG46" s="196"/>
      <c r="AQ46" s="198"/>
      <c r="AR46" s="199"/>
      <c r="AZ46" s="60"/>
      <c r="BA46" s="60"/>
      <c r="BB46" s="60"/>
      <c r="BC46" s="60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22"/>
      <c r="CF46" s="122"/>
    </row>
    <row r="47" spans="2:84" ht="36.75" customHeight="1" x14ac:dyDescent="0.2">
      <c r="B47" s="193" t="s">
        <v>142</v>
      </c>
      <c r="C47" s="456" t="s">
        <v>90</v>
      </c>
      <c r="D47" s="457"/>
      <c r="E47" s="457"/>
      <c r="F47" s="457"/>
      <c r="G47" s="457"/>
      <c r="H47" s="457"/>
      <c r="I47" s="457"/>
      <c r="J47" s="457"/>
      <c r="K47" s="194" t="str">
        <f>IFERROR(AVERAGEIF(AM18:AM20,"&gt;=0"),"")</f>
        <v/>
      </c>
      <c r="L47" s="191"/>
      <c r="AF47" s="41"/>
      <c r="AQ47" s="198"/>
      <c r="AR47" s="199"/>
      <c r="AZ47" s="60"/>
      <c r="BA47" s="60"/>
      <c r="BB47" s="60"/>
      <c r="BC47" s="60"/>
      <c r="BJ47" s="192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22"/>
      <c r="CF47" s="122"/>
    </row>
    <row r="48" spans="2:84" ht="31.5" customHeight="1" x14ac:dyDescent="0.2">
      <c r="B48" s="193" t="s">
        <v>143</v>
      </c>
      <c r="C48" s="468" t="s">
        <v>89</v>
      </c>
      <c r="D48" s="469"/>
      <c r="E48" s="469"/>
      <c r="F48" s="469"/>
      <c r="G48" s="469"/>
      <c r="H48" s="469"/>
      <c r="I48" s="469"/>
      <c r="J48" s="470"/>
      <c r="K48" s="194" t="str">
        <f>IFERROR(AVERAGEIF(AN18:AN20,"&gt;=0"),"")</f>
        <v/>
      </c>
      <c r="L48" s="191"/>
      <c r="AF48" s="41"/>
      <c r="AQ48" s="198"/>
      <c r="AR48" s="59"/>
      <c r="AZ48" s="60"/>
      <c r="BA48" s="60"/>
      <c r="BB48" s="60"/>
      <c r="BC48" s="60"/>
    </row>
    <row r="49" spans="2:58" ht="31.5" customHeight="1" thickBot="1" x14ac:dyDescent="0.25">
      <c r="B49" s="200" t="s">
        <v>144</v>
      </c>
      <c r="C49" s="471" t="s">
        <v>91</v>
      </c>
      <c r="D49" s="472"/>
      <c r="E49" s="472"/>
      <c r="F49" s="472"/>
      <c r="G49" s="472"/>
      <c r="H49" s="472"/>
      <c r="I49" s="472"/>
      <c r="J49" s="473"/>
      <c r="K49" s="201" t="str">
        <f>IFERROR(AVERAGEIF(AO18:AO20,"&gt;=0"),"")</f>
        <v/>
      </c>
      <c r="L49" s="191"/>
      <c r="AF49" s="41"/>
      <c r="AQ49" s="198"/>
      <c r="AR49" s="59"/>
      <c r="AZ49" s="40"/>
      <c r="BA49" s="40"/>
      <c r="BB49" s="40"/>
      <c r="BC49" s="40"/>
    </row>
    <row r="50" spans="2:58" ht="57" customHeight="1" x14ac:dyDescent="0.2">
      <c r="B50" s="202"/>
      <c r="C50" s="461"/>
      <c r="D50" s="461"/>
      <c r="E50" s="461"/>
      <c r="F50" s="461"/>
      <c r="G50" s="461"/>
      <c r="H50" s="461"/>
      <c r="I50" s="461"/>
      <c r="J50" s="461"/>
      <c r="K50" s="206"/>
      <c r="AF50" s="41"/>
      <c r="AQ50" s="198"/>
      <c r="AR50" s="59"/>
      <c r="AZ50" s="40"/>
      <c r="BA50" s="40"/>
      <c r="BB50" s="40"/>
      <c r="BC50" s="40"/>
    </row>
    <row r="51" spans="2:58" ht="30" customHeight="1" thickBot="1" x14ac:dyDescent="0.25">
      <c r="B51" s="207"/>
      <c r="C51" s="17"/>
      <c r="H51" s="74"/>
      <c r="I51" s="74"/>
      <c r="J51" s="74"/>
      <c r="K51" s="208"/>
      <c r="AF51" s="41"/>
      <c r="AQ51" s="198"/>
      <c r="AR51" s="59"/>
      <c r="AS51" s="157"/>
      <c r="AT51" s="157"/>
      <c r="AU51" s="159"/>
      <c r="AV51" s="159"/>
      <c r="AZ51" s="40"/>
      <c r="BA51" s="40"/>
      <c r="BB51" s="40"/>
      <c r="BC51" s="40"/>
    </row>
    <row r="52" spans="2:58" s="161" customFormat="1" ht="17.25" thickBot="1" x14ac:dyDescent="0.25">
      <c r="C52" s="474" t="s">
        <v>124</v>
      </c>
      <c r="D52" s="475"/>
      <c r="E52" s="476"/>
      <c r="H52" s="209"/>
      <c r="I52" s="209"/>
      <c r="J52" s="209"/>
      <c r="K52" s="210"/>
      <c r="L52" s="211"/>
      <c r="M52" s="211"/>
      <c r="AF52" s="212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213"/>
      <c r="AS52" s="187"/>
      <c r="AT52" s="187"/>
      <c r="AU52" s="190"/>
      <c r="AV52" s="160"/>
      <c r="AW52" s="214"/>
      <c r="AX52" s="215"/>
      <c r="AY52" s="213"/>
      <c r="AZ52" s="216"/>
      <c r="BA52" s="216"/>
      <c r="BB52" s="216"/>
      <c r="BC52" s="216"/>
      <c r="BD52" s="211"/>
      <c r="BE52" s="211"/>
      <c r="BF52" s="211"/>
    </row>
    <row r="53" spans="2:58" s="161" customFormat="1" ht="30.75" customHeight="1" thickBot="1" x14ac:dyDescent="0.25">
      <c r="B53" s="217" t="s">
        <v>125</v>
      </c>
      <c r="C53" s="218" t="s">
        <v>126</v>
      </c>
      <c r="D53" s="218" t="s">
        <v>127</v>
      </c>
      <c r="E53" s="219" t="s">
        <v>128</v>
      </c>
      <c r="H53" s="209"/>
      <c r="I53" s="209"/>
      <c r="J53" s="209"/>
      <c r="K53" s="210"/>
      <c r="L53" s="211"/>
      <c r="M53" s="211"/>
      <c r="AF53" s="212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213"/>
      <c r="AS53" s="477" t="s">
        <v>129</v>
      </c>
      <c r="AT53" s="485" t="s">
        <v>130</v>
      </c>
      <c r="AU53" s="479" t="s">
        <v>131</v>
      </c>
      <c r="AV53" s="160"/>
      <c r="AW53" s="220"/>
      <c r="AX53" s="213"/>
      <c r="AY53" s="213"/>
      <c r="AZ53" s="216"/>
      <c r="BA53" s="216"/>
      <c r="BB53" s="216"/>
      <c r="BC53" s="216"/>
      <c r="BD53" s="211"/>
      <c r="BE53" s="211"/>
      <c r="BF53" s="211"/>
    </row>
    <row r="54" spans="2:58" s="161" customFormat="1" ht="22.5" customHeight="1" x14ac:dyDescent="0.2">
      <c r="B54" s="221" t="s">
        <v>136</v>
      </c>
      <c r="C54" s="268" t="str">
        <f>IFERROR('3º básico A'!$BD$103*0.01,"")</f>
        <v/>
      </c>
      <c r="D54" s="222" t="str">
        <f>IFERROR('3º básico A'!$BE$103,"")</f>
        <v/>
      </c>
      <c r="E54" s="223" t="str">
        <f>IFERROR(SQRT('3º básico A'!$BI$54/'3º básico A'!$BI$55),"")</f>
        <v/>
      </c>
      <c r="H54" s="209"/>
      <c r="I54" s="209"/>
      <c r="J54" s="209"/>
      <c r="K54" s="210"/>
      <c r="L54" s="211"/>
      <c r="M54" s="211"/>
      <c r="AF54" s="212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213"/>
      <c r="AS54" s="478"/>
      <c r="AT54" s="486"/>
      <c r="AU54" s="480"/>
      <c r="AV54" s="160"/>
      <c r="AW54" s="220"/>
      <c r="AX54" s="213"/>
      <c r="AY54" s="213"/>
      <c r="AZ54" s="216"/>
      <c r="BA54" s="216"/>
      <c r="BB54" s="216"/>
      <c r="BC54" s="216"/>
      <c r="BD54" s="211"/>
      <c r="BE54" s="211"/>
      <c r="BF54" s="211"/>
    </row>
    <row r="55" spans="2:58" s="161" customFormat="1" ht="22.5" customHeight="1" x14ac:dyDescent="0.2">
      <c r="B55" s="224" t="s">
        <v>137</v>
      </c>
      <c r="C55" s="269" t="str">
        <f>IFERROR('3º básico B'!$BD$103*0.01,"")</f>
        <v/>
      </c>
      <c r="D55" s="225" t="str">
        <f>IFERROR('3º básico B'!$BE$103,"")</f>
        <v/>
      </c>
      <c r="E55" s="226" t="str">
        <f>IFERROR(SQRT('3º básico B'!$BI$54/'3º básico B'!$BI$55),"")</f>
        <v/>
      </c>
      <c r="H55" s="209"/>
      <c r="I55" s="209"/>
      <c r="J55" s="209"/>
      <c r="K55" s="210"/>
      <c r="L55" s="211"/>
      <c r="M55" s="211"/>
      <c r="AF55" s="212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213"/>
      <c r="AS55" s="478"/>
      <c r="AT55" s="486"/>
      <c r="AU55" s="480"/>
      <c r="AV55" s="160"/>
      <c r="AW55" s="220"/>
      <c r="AX55" s="213"/>
      <c r="AY55" s="213"/>
      <c r="AZ55" s="216"/>
      <c r="BA55" s="216"/>
      <c r="BB55" s="216"/>
      <c r="BC55" s="216"/>
      <c r="BD55" s="211"/>
      <c r="BE55" s="211"/>
      <c r="BF55" s="211"/>
    </row>
    <row r="56" spans="2:58" ht="22.5" customHeight="1" thickBot="1" x14ac:dyDescent="0.25">
      <c r="B56" s="227" t="s">
        <v>138</v>
      </c>
      <c r="C56" s="270" t="str">
        <f>IFERROR('3º básico C'!$BD$103*0.01,"")</f>
        <v/>
      </c>
      <c r="D56" s="228" t="str">
        <f>IFERROR('3º básico C'!$BE$103,"")</f>
        <v/>
      </c>
      <c r="E56" s="229" t="str">
        <f>IFERROR(SQRT('3º básico C'!$BI$54/'3º básico C'!$BI$55),"")</f>
        <v/>
      </c>
      <c r="H56" s="74"/>
      <c r="I56" s="74"/>
      <c r="J56" s="74"/>
      <c r="K56" s="208"/>
      <c r="AF56" s="41"/>
      <c r="AS56" s="478"/>
      <c r="AT56" s="486"/>
      <c r="AU56" s="480"/>
      <c r="AW56" s="230">
        <f>SUM(AS56:AV56)</f>
        <v>0</v>
      </c>
      <c r="AX56" s="190"/>
      <c r="AZ56" s="40"/>
      <c r="BA56" s="40"/>
      <c r="BB56" s="40"/>
      <c r="BC56" s="40"/>
    </row>
    <row r="57" spans="2:58" ht="25.5" customHeight="1" thickBot="1" x14ac:dyDescent="0.25">
      <c r="B57" s="231" t="s">
        <v>132</v>
      </c>
      <c r="C57" s="232" t="str">
        <f>IFERROR(AVERAGEIF(C54:C56,"&gt;0"),"")</f>
        <v/>
      </c>
      <c r="D57" s="233" t="str">
        <f>IFERROR(AVERAGEIF(D54:D56,"&gt;0"),"")</f>
        <v/>
      </c>
      <c r="H57" s="74"/>
      <c r="I57" s="74"/>
      <c r="J57" s="74"/>
      <c r="K57" s="208"/>
      <c r="L57" s="208"/>
      <c r="M57" s="208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61"/>
      <c r="AI57" s="61"/>
      <c r="AJ57" s="61"/>
      <c r="AS57" s="234">
        <f>SUM('3º básico A'!BQ85,'3º básico B'!BQ85,'3º básico C'!BQ85)</f>
        <v>0</v>
      </c>
      <c r="AT57" s="235">
        <f>SUM('3º básico A'!BR85,'3º básico B'!BR85,'3º básico C'!BR85)</f>
        <v>0</v>
      </c>
      <c r="AU57" s="236">
        <f>SUM('3º básico A'!BS85,'3º básico B'!BS85,'3º básico C'!BS85)</f>
        <v>0</v>
      </c>
      <c r="AV57" s="237">
        <f>SUM(AS57:AU57)</f>
        <v>0</v>
      </c>
      <c r="AW57" s="238"/>
    </row>
    <row r="58" spans="2:58" ht="18.75" thickBot="1" x14ac:dyDescent="0.25">
      <c r="B58" s="202"/>
      <c r="L58" s="208"/>
      <c r="M58" s="208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61"/>
      <c r="AI58" s="61"/>
      <c r="AJ58" s="61"/>
      <c r="AS58" s="239" t="e">
        <f>(AS57/$AV$57)*1</f>
        <v>#DIV/0!</v>
      </c>
      <c r="AT58" s="240" t="e">
        <f t="shared" ref="AT58:AU58" si="2">(AT57/$AV$57)*1</f>
        <v>#DIV/0!</v>
      </c>
      <c r="AU58" s="241" t="e">
        <f t="shared" si="2"/>
        <v>#DIV/0!</v>
      </c>
    </row>
    <row r="59" spans="2:58" x14ac:dyDescent="0.2">
      <c r="L59" s="208"/>
      <c r="M59" s="208"/>
      <c r="AD59" s="41"/>
      <c r="AS59" s="242"/>
      <c r="AT59" s="242"/>
      <c r="AU59" s="242"/>
    </row>
    <row r="60" spans="2:58" ht="18" x14ac:dyDescent="0.2">
      <c r="B60" s="202"/>
      <c r="K60" s="202"/>
      <c r="L60" s="243"/>
      <c r="M60" s="208"/>
      <c r="AD60" s="41"/>
      <c r="AS60" s="242"/>
      <c r="AT60" s="242"/>
      <c r="AU60" s="242"/>
    </row>
    <row r="61" spans="2:58" ht="18" x14ac:dyDescent="0.2">
      <c r="B61" s="202"/>
      <c r="K61" s="202"/>
      <c r="L61" s="243"/>
      <c r="M61" s="208"/>
      <c r="AD61" s="41"/>
      <c r="AS61" s="242"/>
      <c r="AT61" s="242"/>
      <c r="AU61" s="242"/>
    </row>
    <row r="62" spans="2:58" ht="18" x14ac:dyDescent="0.2">
      <c r="B62" s="202"/>
      <c r="K62" s="202"/>
      <c r="L62" s="208"/>
      <c r="M62" s="208"/>
      <c r="AD62" s="17"/>
      <c r="AE62" s="17"/>
      <c r="AF62" s="17"/>
      <c r="AG62" s="17"/>
      <c r="AH62" s="17"/>
      <c r="AS62" s="242"/>
      <c r="AT62" s="242"/>
      <c r="AU62" s="242"/>
      <c r="AZ62" s="40"/>
      <c r="BA62" s="40"/>
      <c r="BB62" s="40"/>
      <c r="BC62" s="40"/>
    </row>
    <row r="63" spans="2:58" ht="18" x14ac:dyDescent="0.2">
      <c r="B63" s="202"/>
      <c r="K63" s="202"/>
      <c r="L63" s="208"/>
      <c r="M63" s="208"/>
      <c r="AD63" s="41"/>
      <c r="AE63" s="41"/>
      <c r="AF63" s="41"/>
      <c r="AS63" s="62"/>
      <c r="AT63" s="62"/>
      <c r="AU63" s="62"/>
      <c r="AZ63" s="62"/>
      <c r="BC63" s="59"/>
      <c r="BD63" s="63"/>
    </row>
    <row r="64" spans="2:58" ht="18" x14ac:dyDescent="0.2">
      <c r="B64" s="202"/>
      <c r="K64" s="202"/>
      <c r="L64" s="208"/>
      <c r="M64" s="208"/>
      <c r="AD64" s="41"/>
      <c r="AE64" s="41"/>
      <c r="AF64" s="41"/>
      <c r="AG64" s="41"/>
      <c r="AH64" s="62"/>
      <c r="AI64" s="244"/>
      <c r="AJ64" s="62"/>
      <c r="AK64" s="244"/>
      <c r="AL64" s="62"/>
      <c r="AM64" s="244"/>
      <c r="AN64" s="244"/>
      <c r="AO64" s="244"/>
      <c r="AP64" s="244"/>
      <c r="AQ64" s="62"/>
      <c r="AR64" s="245"/>
      <c r="AS64" s="246"/>
      <c r="AT64" s="246"/>
      <c r="AU64" s="246"/>
      <c r="AV64" s="244"/>
      <c r="AW64" s="62"/>
      <c r="AX64" s="244"/>
      <c r="AY64" s="62"/>
      <c r="AZ64" s="62"/>
      <c r="BA64" s="62"/>
      <c r="BB64" s="62"/>
      <c r="BC64" s="62"/>
    </row>
    <row r="65" spans="2:72" ht="18" x14ac:dyDescent="0.2">
      <c r="B65" s="202"/>
      <c r="K65" s="202"/>
      <c r="L65" s="208"/>
      <c r="M65" s="208"/>
      <c r="AD65" s="41"/>
      <c r="AE65" s="41"/>
      <c r="AF65" s="41"/>
      <c r="AG65" s="41"/>
      <c r="AH65" s="62"/>
      <c r="AI65" s="244"/>
      <c r="AJ65" s="62"/>
      <c r="AK65" s="244"/>
      <c r="AL65" s="62"/>
      <c r="AM65" s="244"/>
      <c r="AN65" s="244"/>
      <c r="AO65" s="244"/>
      <c r="AP65" s="244"/>
      <c r="AQ65" s="62"/>
      <c r="AR65" s="245"/>
      <c r="AV65" s="244"/>
      <c r="AW65" s="62"/>
      <c r="AX65" s="244"/>
      <c r="AY65" s="62"/>
      <c r="AZ65" s="62"/>
      <c r="BA65" s="62"/>
      <c r="BB65" s="62"/>
      <c r="BC65" s="62"/>
    </row>
    <row r="66" spans="2:72" ht="18" x14ac:dyDescent="0.2">
      <c r="B66" s="202"/>
      <c r="K66" s="202"/>
      <c r="L66" s="208"/>
      <c r="M66" s="208"/>
      <c r="AD66" s="41"/>
      <c r="AE66" s="41"/>
      <c r="AF66" s="41"/>
      <c r="AG66" s="41"/>
      <c r="AH66" s="62"/>
      <c r="AI66" s="244"/>
      <c r="AJ66" s="62"/>
      <c r="AK66" s="244"/>
      <c r="AL66" s="62"/>
      <c r="AM66" s="244"/>
      <c r="AN66" s="244"/>
      <c r="AO66" s="244"/>
      <c r="AP66" s="244"/>
      <c r="AQ66" s="62"/>
      <c r="AR66" s="245"/>
      <c r="AV66" s="244"/>
      <c r="AW66" s="62"/>
      <c r="AX66" s="244"/>
      <c r="AY66" s="62"/>
      <c r="AZ66" s="62"/>
      <c r="BA66" s="62"/>
      <c r="BB66" s="62"/>
      <c r="BC66" s="62"/>
    </row>
    <row r="67" spans="2:72" ht="18" x14ac:dyDescent="0.2">
      <c r="B67" s="202"/>
      <c r="K67" s="202"/>
      <c r="L67" s="208"/>
      <c r="M67" s="208"/>
      <c r="AD67" s="41"/>
      <c r="AE67" s="41"/>
      <c r="AF67" s="41"/>
      <c r="AG67" s="41"/>
      <c r="AH67" s="62"/>
      <c r="AI67" s="244"/>
      <c r="AJ67" s="62"/>
      <c r="AK67" s="244"/>
      <c r="AL67" s="62"/>
      <c r="AM67" s="244"/>
      <c r="AN67" s="244"/>
      <c r="AO67" s="244"/>
      <c r="AP67" s="244"/>
      <c r="AQ67" s="62"/>
      <c r="AR67" s="245"/>
      <c r="AV67" s="244"/>
      <c r="AW67" s="62"/>
      <c r="AX67" s="244"/>
      <c r="AY67" s="62"/>
      <c r="AZ67" s="62"/>
      <c r="BA67" s="62"/>
      <c r="BB67" s="62"/>
      <c r="BC67" s="62"/>
    </row>
    <row r="68" spans="2:72" ht="18" x14ac:dyDescent="0.2">
      <c r="B68" s="202"/>
      <c r="K68" s="202"/>
      <c r="L68" s="208"/>
      <c r="M68" s="208"/>
      <c r="AD68" s="41"/>
      <c r="AE68" s="41"/>
      <c r="AF68" s="41"/>
      <c r="AG68" s="41"/>
      <c r="AH68" s="62"/>
      <c r="AI68" s="244"/>
      <c r="AJ68" s="62"/>
      <c r="AK68" s="244"/>
      <c r="AL68" s="62"/>
      <c r="AM68" s="244"/>
      <c r="AN68" s="244"/>
      <c r="AO68" s="244"/>
      <c r="AP68" s="244"/>
      <c r="AQ68" s="62"/>
      <c r="AR68" s="245"/>
      <c r="AV68" s="244"/>
      <c r="AW68" s="62"/>
      <c r="AX68" s="244"/>
      <c r="AY68" s="62"/>
      <c r="AZ68" s="62"/>
      <c r="BA68" s="62"/>
      <c r="BB68" s="62"/>
      <c r="BC68" s="62"/>
    </row>
    <row r="69" spans="2:72" ht="18" x14ac:dyDescent="0.2">
      <c r="B69" s="202"/>
      <c r="K69" s="202"/>
      <c r="L69" s="208"/>
      <c r="M69" s="208"/>
      <c r="AD69" s="41"/>
      <c r="AE69" s="41"/>
      <c r="AF69" s="41"/>
      <c r="AG69" s="41"/>
      <c r="AH69" s="62"/>
      <c r="AI69" s="244"/>
      <c r="AJ69" s="62"/>
      <c r="AK69" s="244"/>
      <c r="AL69" s="62"/>
      <c r="AM69" s="244"/>
      <c r="AN69" s="244"/>
      <c r="AO69" s="244"/>
      <c r="AP69" s="244"/>
      <c r="AQ69" s="62"/>
      <c r="AR69" s="245"/>
      <c r="AV69" s="244"/>
      <c r="AW69" s="62"/>
      <c r="AX69" s="244"/>
      <c r="AY69" s="62"/>
      <c r="AZ69" s="62"/>
      <c r="BA69" s="62"/>
      <c r="BB69" s="62"/>
      <c r="BC69" s="62"/>
    </row>
    <row r="70" spans="2:72" ht="18" x14ac:dyDescent="0.2">
      <c r="B70" s="202"/>
      <c r="K70" s="202"/>
      <c r="L70" s="208"/>
      <c r="M70" s="208"/>
      <c r="AD70" s="41"/>
      <c r="AE70" s="41"/>
      <c r="AF70" s="41"/>
      <c r="AG70" s="41"/>
      <c r="AH70" s="62"/>
      <c r="AI70" s="244"/>
      <c r="AJ70" s="62"/>
      <c r="AK70" s="244"/>
      <c r="AL70" s="62"/>
      <c r="AM70" s="244"/>
      <c r="AN70" s="244"/>
      <c r="AO70" s="244"/>
      <c r="AP70" s="244"/>
      <c r="AQ70" s="62"/>
      <c r="AR70" s="245"/>
      <c r="AV70" s="244"/>
      <c r="AW70" s="62"/>
      <c r="AX70" s="244"/>
      <c r="AY70" s="62"/>
      <c r="AZ70" s="62"/>
      <c r="BA70" s="62"/>
      <c r="BB70" s="62"/>
      <c r="BC70" s="62"/>
    </row>
    <row r="71" spans="2:72" ht="18" x14ac:dyDescent="0.2">
      <c r="B71" s="202"/>
      <c r="K71" s="202"/>
      <c r="L71" s="208"/>
      <c r="M71" s="208"/>
      <c r="AD71" s="41"/>
      <c r="AE71" s="41"/>
      <c r="AF71" s="41"/>
      <c r="AG71" s="41"/>
      <c r="AH71" s="62"/>
      <c r="AI71" s="244"/>
      <c r="AJ71" s="62"/>
      <c r="AK71" s="244"/>
      <c r="AL71" s="62"/>
      <c r="AM71" s="244"/>
      <c r="AN71" s="244"/>
      <c r="AO71" s="244"/>
      <c r="AP71" s="244"/>
      <c r="AQ71" s="62"/>
      <c r="AR71" s="245"/>
      <c r="AV71" s="244"/>
      <c r="AW71" s="62"/>
      <c r="AX71" s="244"/>
      <c r="AY71" s="62"/>
      <c r="AZ71" s="62"/>
      <c r="BA71" s="62"/>
      <c r="BB71" s="62"/>
      <c r="BC71" s="62"/>
    </row>
    <row r="72" spans="2:72" ht="18" x14ac:dyDescent="0.2">
      <c r="B72" s="202"/>
      <c r="K72" s="202"/>
      <c r="L72" s="208"/>
      <c r="M72" s="208"/>
      <c r="AD72" s="41"/>
      <c r="AE72" s="41"/>
      <c r="AF72" s="41"/>
      <c r="AG72" s="41"/>
      <c r="AH72" s="62"/>
      <c r="AI72" s="244"/>
      <c r="AJ72" s="62"/>
      <c r="AK72" s="244"/>
      <c r="AL72" s="62"/>
      <c r="AM72" s="244"/>
      <c r="AN72" s="244"/>
      <c r="AO72" s="244"/>
      <c r="AP72" s="244"/>
      <c r="AQ72" s="62"/>
      <c r="AR72" s="245"/>
      <c r="AV72" s="244"/>
      <c r="AW72" s="62"/>
      <c r="AX72" s="244"/>
      <c r="AY72" s="62"/>
      <c r="AZ72" s="62"/>
      <c r="BA72" s="62"/>
      <c r="BB72" s="62"/>
      <c r="BC72" s="62"/>
      <c r="BS72" s="63"/>
      <c r="BT72" s="63"/>
    </row>
    <row r="73" spans="2:72" ht="18" x14ac:dyDescent="0.2">
      <c r="B73" s="202"/>
      <c r="K73" s="202"/>
      <c r="L73" s="208"/>
      <c r="M73" s="208"/>
      <c r="AD73" s="62"/>
      <c r="AE73" s="247"/>
      <c r="AF73" s="246"/>
      <c r="AG73" s="62"/>
      <c r="AH73" s="62"/>
      <c r="AI73" s="244"/>
      <c r="AJ73" s="62"/>
      <c r="BS73" s="63"/>
      <c r="BT73" s="63"/>
    </row>
    <row r="74" spans="2:72" ht="18" x14ac:dyDescent="0.2">
      <c r="B74" s="202"/>
      <c r="K74" s="202"/>
      <c r="L74" s="208"/>
      <c r="M74" s="208"/>
      <c r="AD74" s="62"/>
      <c r="AE74" s="247"/>
      <c r="AF74" s="246"/>
      <c r="AG74" s="62"/>
      <c r="AH74" s="62"/>
      <c r="AI74" s="244"/>
      <c r="AJ74" s="62"/>
      <c r="BS74" s="63"/>
      <c r="BT74" s="63"/>
    </row>
    <row r="75" spans="2:72" ht="18" x14ac:dyDescent="0.2">
      <c r="B75" s="202"/>
      <c r="K75" s="202"/>
      <c r="L75" s="208"/>
      <c r="M75" s="208"/>
      <c r="AD75" s="62"/>
      <c r="AE75" s="247"/>
      <c r="AF75" s="246"/>
      <c r="AG75" s="62"/>
      <c r="AH75" s="62"/>
      <c r="AI75" s="244"/>
      <c r="AJ75" s="62"/>
      <c r="BS75" s="63"/>
      <c r="BT75" s="63"/>
    </row>
    <row r="76" spans="2:72" x14ac:dyDescent="0.2">
      <c r="B76" s="17"/>
      <c r="C76" s="17"/>
      <c r="H76" s="74"/>
      <c r="I76" s="74"/>
      <c r="J76" s="74"/>
      <c r="K76" s="208"/>
      <c r="L76" s="208"/>
      <c r="M76" s="208"/>
      <c r="AD76" s="41"/>
      <c r="AG76" s="62"/>
      <c r="AH76" s="62"/>
      <c r="AI76" s="244"/>
      <c r="AJ76" s="62"/>
      <c r="BS76" s="63"/>
      <c r="BT76" s="63"/>
    </row>
    <row r="77" spans="2:72" x14ac:dyDescent="0.2">
      <c r="B77" s="17"/>
      <c r="C77" s="17"/>
      <c r="H77" s="74"/>
      <c r="I77" s="74"/>
      <c r="J77" s="74"/>
      <c r="K77" s="208"/>
      <c r="L77" s="208"/>
      <c r="M77" s="208"/>
      <c r="AD77" s="41"/>
      <c r="AG77" s="62"/>
      <c r="AH77" s="62"/>
      <c r="AI77" s="244"/>
      <c r="AJ77" s="62"/>
      <c r="BS77" s="63"/>
      <c r="BT77" s="63"/>
    </row>
    <row r="78" spans="2:72" x14ac:dyDescent="0.2">
      <c r="B78" s="17"/>
      <c r="C78" s="17"/>
      <c r="H78" s="74"/>
      <c r="I78" s="74"/>
      <c r="J78" s="74"/>
      <c r="K78" s="208"/>
      <c r="L78" s="208"/>
      <c r="M78" s="208"/>
      <c r="AD78" s="41"/>
      <c r="AE78" s="17"/>
      <c r="AF78" s="17"/>
      <c r="AG78" s="62"/>
      <c r="AH78" s="62"/>
      <c r="AI78" s="244"/>
      <c r="AJ78" s="62"/>
      <c r="BS78" s="59"/>
      <c r="BT78" s="63"/>
    </row>
    <row r="79" spans="2:72" x14ac:dyDescent="0.2">
      <c r="B79" s="17"/>
      <c r="C79" s="17"/>
      <c r="H79" s="74"/>
      <c r="I79" s="74"/>
      <c r="J79" s="74"/>
      <c r="K79" s="208"/>
      <c r="L79" s="208"/>
      <c r="M79" s="208"/>
      <c r="AD79" s="41"/>
      <c r="AG79" s="62"/>
      <c r="AH79" s="62"/>
      <c r="AI79" s="244"/>
      <c r="AJ79" s="62"/>
    </row>
    <row r="80" spans="2:72" x14ac:dyDescent="0.2">
      <c r="B80" s="17"/>
      <c r="C80" s="17"/>
      <c r="H80" s="74"/>
      <c r="I80" s="74"/>
      <c r="J80" s="74"/>
      <c r="K80" s="208"/>
      <c r="L80" s="208"/>
      <c r="M80" s="208"/>
      <c r="AD80" s="41"/>
      <c r="AG80" s="62"/>
      <c r="AH80" s="62"/>
      <c r="AI80" s="244"/>
      <c r="AJ80" s="62"/>
    </row>
    <row r="81" spans="2:59" x14ac:dyDescent="0.2">
      <c r="B81" s="17"/>
      <c r="C81" s="17"/>
      <c r="H81" s="74"/>
      <c r="I81" s="74"/>
      <c r="J81" s="74"/>
      <c r="K81" s="208"/>
      <c r="L81" s="208"/>
      <c r="M81" s="208"/>
      <c r="AD81" s="41"/>
      <c r="AG81" s="62"/>
      <c r="AH81" s="62"/>
      <c r="AI81" s="244"/>
      <c r="AJ81" s="62"/>
    </row>
    <row r="82" spans="2:59" x14ac:dyDescent="0.2">
      <c r="B82" s="17"/>
      <c r="C82" s="17"/>
      <c r="H82" s="74"/>
      <c r="I82" s="74"/>
      <c r="J82" s="74"/>
      <c r="K82" s="208"/>
      <c r="L82" s="208"/>
      <c r="M82" s="208"/>
      <c r="AD82" s="41"/>
      <c r="AG82" s="62"/>
      <c r="AH82" s="62"/>
      <c r="AI82" s="244"/>
      <c r="AJ82" s="62"/>
      <c r="AK82" s="244"/>
      <c r="AL82" s="62"/>
      <c r="AM82" s="244"/>
      <c r="AN82" s="244"/>
      <c r="AO82" s="244"/>
      <c r="AP82" s="244"/>
      <c r="AQ82" s="62"/>
      <c r="AR82" s="245"/>
      <c r="AS82" s="62"/>
      <c r="AT82" s="245"/>
      <c r="AU82" s="62"/>
      <c r="AV82" s="244"/>
      <c r="AW82" s="62"/>
      <c r="AX82" s="244"/>
      <c r="AY82" s="62"/>
      <c r="AZ82" s="62"/>
      <c r="BA82" s="62"/>
      <c r="BB82" s="62"/>
      <c r="BC82" s="62"/>
    </row>
    <row r="83" spans="2:59" x14ac:dyDescent="0.2">
      <c r="B83" s="17"/>
      <c r="C83" s="17"/>
      <c r="H83" s="74"/>
      <c r="I83" s="74"/>
      <c r="J83" s="74"/>
      <c r="K83" s="208"/>
      <c r="L83" s="208"/>
      <c r="M83" s="208"/>
      <c r="AD83" s="62"/>
      <c r="AE83" s="247"/>
      <c r="AF83" s="246"/>
      <c r="AG83" s="62"/>
      <c r="AH83" s="62"/>
      <c r="AI83" s="244"/>
      <c r="AJ83" s="62"/>
      <c r="AK83" s="244"/>
      <c r="AL83" s="62"/>
      <c r="AM83" s="244"/>
      <c r="AN83" s="244"/>
      <c r="AO83" s="244"/>
      <c r="AP83" s="244"/>
      <c r="AQ83" s="62"/>
      <c r="AR83" s="248"/>
      <c r="AS83" s="140"/>
      <c r="AT83" s="248"/>
      <c r="AU83" s="140"/>
      <c r="AV83" s="249"/>
      <c r="AW83" s="140"/>
      <c r="AX83" s="249"/>
      <c r="AY83" s="140"/>
      <c r="AZ83" s="140"/>
      <c r="BA83" s="140"/>
      <c r="BB83" s="140"/>
      <c r="BC83" s="140"/>
      <c r="BD83" s="250"/>
      <c r="BE83" s="250"/>
      <c r="BF83" s="250"/>
      <c r="BG83" s="251"/>
    </row>
    <row r="84" spans="2:59" x14ac:dyDescent="0.2">
      <c r="B84" s="17"/>
      <c r="C84" s="17"/>
      <c r="H84" s="74"/>
      <c r="I84" s="74"/>
      <c r="J84" s="74"/>
      <c r="K84" s="208"/>
      <c r="L84" s="208"/>
      <c r="M84" s="208"/>
      <c r="AD84" s="62"/>
      <c r="AE84" s="247"/>
      <c r="AF84" s="246"/>
      <c r="AG84" s="62"/>
      <c r="AK84" s="244"/>
      <c r="AL84" s="62"/>
      <c r="AM84" s="244"/>
      <c r="AN84" s="244"/>
      <c r="AO84" s="244"/>
      <c r="AP84" s="244"/>
      <c r="AQ84" s="62"/>
      <c r="AR84" s="252"/>
      <c r="AS84" s="252"/>
      <c r="AT84" s="481"/>
      <c r="AU84" s="481"/>
      <c r="AV84" s="481"/>
      <c r="AW84" s="481"/>
      <c r="AX84" s="481"/>
      <c r="AY84" s="481"/>
      <c r="AZ84" s="481"/>
      <c r="BA84" s="481"/>
      <c r="BB84" s="481"/>
      <c r="BC84" s="481"/>
      <c r="BD84" s="481"/>
      <c r="BE84" s="481"/>
      <c r="BF84" s="481"/>
      <c r="BG84" s="481"/>
    </row>
    <row r="85" spans="2:59" x14ac:dyDescent="0.2">
      <c r="B85" s="17"/>
      <c r="C85" s="17"/>
      <c r="H85" s="74"/>
      <c r="I85" s="74"/>
      <c r="J85" s="74"/>
      <c r="K85" s="208"/>
      <c r="L85" s="208"/>
      <c r="M85" s="208"/>
      <c r="AD85" s="62"/>
      <c r="AE85" s="247"/>
      <c r="AF85" s="246"/>
      <c r="AG85" s="62"/>
      <c r="AK85" s="244"/>
      <c r="AL85" s="62"/>
      <c r="AM85" s="244"/>
      <c r="AN85" s="244"/>
      <c r="AO85" s="244"/>
      <c r="AP85" s="244"/>
      <c r="AQ85" s="62"/>
      <c r="AR85" s="252"/>
      <c r="AS85" s="252"/>
      <c r="AT85" s="482"/>
      <c r="AU85" s="482"/>
      <c r="AV85" s="482"/>
      <c r="AW85" s="482"/>
      <c r="AX85" s="482"/>
      <c r="AY85" s="482"/>
      <c r="AZ85" s="482"/>
      <c r="BA85" s="482"/>
      <c r="BB85" s="483"/>
      <c r="BC85" s="483"/>
      <c r="BD85" s="484"/>
      <c r="BE85" s="484"/>
      <c r="BF85" s="483"/>
      <c r="BG85" s="483"/>
    </row>
    <row r="86" spans="2:59" x14ac:dyDescent="0.2">
      <c r="B86" s="17"/>
      <c r="C86" s="17"/>
      <c r="H86" s="74"/>
      <c r="I86" s="74"/>
      <c r="J86" s="74"/>
      <c r="K86" s="208"/>
      <c r="L86" s="208"/>
      <c r="M86" s="208"/>
      <c r="AD86" s="62"/>
      <c r="AE86" s="247"/>
      <c r="AF86" s="246"/>
      <c r="AG86" s="62"/>
      <c r="AK86" s="244"/>
      <c r="AL86" s="62"/>
      <c r="AM86" s="244"/>
      <c r="AN86" s="244"/>
      <c r="AO86" s="244"/>
      <c r="AP86" s="244"/>
      <c r="AQ86" s="62"/>
      <c r="AR86" s="252"/>
      <c r="AS86" s="252"/>
      <c r="AT86" s="482"/>
      <c r="AU86" s="482"/>
      <c r="AV86" s="482"/>
      <c r="AW86" s="482"/>
      <c r="AX86" s="482"/>
      <c r="AY86" s="482"/>
      <c r="AZ86" s="482"/>
      <c r="BA86" s="482"/>
      <c r="BB86" s="483"/>
      <c r="BC86" s="483"/>
      <c r="BD86" s="484"/>
      <c r="BE86" s="484"/>
      <c r="BF86" s="483"/>
      <c r="BG86" s="483"/>
    </row>
    <row r="87" spans="2:59" x14ac:dyDescent="0.2">
      <c r="B87" s="17"/>
      <c r="C87" s="17"/>
      <c r="H87" s="74"/>
      <c r="I87" s="74"/>
      <c r="J87" s="74"/>
      <c r="K87" s="208"/>
      <c r="L87" s="208"/>
      <c r="M87" s="208"/>
      <c r="AD87" s="62"/>
      <c r="AE87" s="247"/>
      <c r="AF87" s="246"/>
      <c r="AG87" s="62"/>
      <c r="AK87" s="244"/>
      <c r="AL87" s="62"/>
      <c r="AM87" s="244"/>
      <c r="AN87" s="244"/>
      <c r="AO87" s="244"/>
      <c r="AP87" s="244"/>
      <c r="AQ87" s="62"/>
      <c r="AR87" s="252"/>
      <c r="AS87" s="252"/>
      <c r="AT87" s="482"/>
      <c r="AU87" s="482"/>
      <c r="AV87" s="482"/>
      <c r="AW87" s="482"/>
      <c r="AX87" s="482"/>
      <c r="AY87" s="482"/>
      <c r="AZ87" s="482"/>
      <c r="BA87" s="482"/>
      <c r="BB87" s="483"/>
      <c r="BC87" s="483"/>
      <c r="BD87" s="484"/>
      <c r="BE87" s="484"/>
      <c r="BF87" s="483"/>
      <c r="BG87" s="483"/>
    </row>
    <row r="88" spans="2:59" x14ac:dyDescent="0.2">
      <c r="B88" s="17"/>
      <c r="C88" s="17"/>
      <c r="H88" s="74"/>
      <c r="I88" s="74"/>
      <c r="J88" s="74"/>
      <c r="K88" s="208"/>
      <c r="L88" s="208"/>
      <c r="M88" s="208"/>
      <c r="AD88" s="62"/>
      <c r="AE88" s="247"/>
      <c r="AF88" s="246"/>
      <c r="AG88" s="62"/>
      <c r="AK88" s="244"/>
      <c r="AL88" s="62"/>
      <c r="AM88" s="244"/>
      <c r="AN88" s="244"/>
      <c r="AO88" s="244"/>
      <c r="AP88" s="244"/>
      <c r="AQ88" s="62"/>
      <c r="AR88" s="252"/>
      <c r="AS88" s="252"/>
      <c r="AT88" s="253"/>
      <c r="AU88" s="253"/>
      <c r="AV88" s="254"/>
      <c r="AW88" s="254"/>
      <c r="AX88" s="253"/>
      <c r="AY88" s="253"/>
      <c r="AZ88" s="253"/>
      <c r="BA88" s="253"/>
      <c r="BB88" s="255"/>
      <c r="BC88" s="255"/>
      <c r="BD88" s="256"/>
      <c r="BE88" s="256"/>
      <c r="BF88" s="256"/>
      <c r="BG88" s="256"/>
    </row>
    <row r="89" spans="2:59" ht="15" x14ac:dyDescent="0.25">
      <c r="B89" s="17"/>
      <c r="C89" s="17"/>
      <c r="H89" s="74"/>
      <c r="I89" s="74"/>
      <c r="J89" s="74"/>
      <c r="K89" s="208"/>
      <c r="L89" s="208"/>
      <c r="M89" s="208"/>
      <c r="AD89" s="62"/>
      <c r="AE89" s="247"/>
      <c r="AF89" s="246"/>
      <c r="AG89" s="62"/>
      <c r="AK89" s="244"/>
      <c r="AL89" s="62"/>
      <c r="AM89" s="244"/>
      <c r="AN89" s="244"/>
      <c r="AO89" s="244"/>
      <c r="AP89" s="244"/>
      <c r="AQ89" s="62"/>
      <c r="AR89" s="487"/>
      <c r="AS89" s="488"/>
      <c r="AT89" s="257"/>
      <c r="AU89" s="258"/>
      <c r="AV89" s="257"/>
      <c r="AW89" s="258"/>
      <c r="AX89" s="257"/>
      <c r="AY89" s="258"/>
      <c r="AZ89" s="259"/>
      <c r="BA89" s="258"/>
      <c r="BB89" s="259"/>
      <c r="BC89" s="258"/>
      <c r="BD89" s="257"/>
      <c r="BE89" s="258"/>
      <c r="BF89" s="257"/>
      <c r="BG89" s="258"/>
    </row>
    <row r="90" spans="2:59" ht="15" x14ac:dyDescent="0.25">
      <c r="B90" s="17"/>
      <c r="C90" s="17"/>
      <c r="H90" s="74"/>
      <c r="I90" s="74"/>
      <c r="J90" s="74"/>
      <c r="K90" s="208"/>
      <c r="L90" s="208"/>
      <c r="M90" s="208"/>
      <c r="AD90" s="62"/>
      <c r="AE90" s="247"/>
      <c r="AF90" s="246"/>
      <c r="AG90" s="62"/>
      <c r="AH90" s="62"/>
      <c r="AI90" s="244"/>
      <c r="AJ90" s="62"/>
      <c r="AK90" s="244"/>
      <c r="AL90" s="62"/>
      <c r="AM90" s="244"/>
      <c r="AN90" s="244"/>
      <c r="AO90" s="244"/>
      <c r="AP90" s="244"/>
      <c r="AQ90" s="62"/>
      <c r="AR90" s="487"/>
      <c r="AS90" s="488"/>
      <c r="AT90" s="257"/>
      <c r="AU90" s="258"/>
      <c r="AV90" s="257"/>
      <c r="AW90" s="258"/>
      <c r="AX90" s="257"/>
      <c r="AY90" s="258"/>
      <c r="AZ90" s="259"/>
      <c r="BA90" s="258"/>
      <c r="BB90" s="259"/>
      <c r="BC90" s="258"/>
      <c r="BD90" s="257"/>
      <c r="BE90" s="258"/>
      <c r="BF90" s="257"/>
      <c r="BG90" s="258"/>
    </row>
    <row r="91" spans="2:59" ht="15" x14ac:dyDescent="0.25">
      <c r="B91" s="17"/>
      <c r="C91" s="17"/>
      <c r="H91" s="74"/>
      <c r="I91" s="74"/>
      <c r="J91" s="74"/>
      <c r="K91" s="208"/>
      <c r="L91" s="208"/>
      <c r="M91" s="208"/>
      <c r="AD91" s="62"/>
      <c r="AE91" s="247"/>
      <c r="AF91" s="246"/>
      <c r="AG91" s="62"/>
      <c r="AH91" s="62"/>
      <c r="AI91" s="244"/>
      <c r="AJ91" s="62"/>
      <c r="AK91" s="244"/>
      <c r="AL91" s="62"/>
      <c r="AM91" s="244"/>
      <c r="AN91" s="244"/>
      <c r="AO91" s="244"/>
      <c r="AP91" s="244"/>
      <c r="AQ91" s="62"/>
      <c r="AR91" s="489"/>
      <c r="AS91" s="490"/>
      <c r="AT91" s="260"/>
      <c r="AU91" s="261"/>
      <c r="AV91" s="260"/>
      <c r="AW91" s="261"/>
      <c r="AX91" s="260"/>
      <c r="AY91" s="261"/>
      <c r="AZ91" s="262"/>
      <c r="BA91" s="261"/>
      <c r="BB91" s="262"/>
      <c r="BC91" s="261"/>
      <c r="BD91" s="260"/>
      <c r="BE91" s="261"/>
      <c r="BF91" s="260"/>
      <c r="BG91" s="261"/>
    </row>
    <row r="92" spans="2:59" ht="15" x14ac:dyDescent="0.25">
      <c r="B92" s="17"/>
      <c r="C92" s="17"/>
      <c r="H92" s="74"/>
      <c r="I92" s="74"/>
      <c r="J92" s="74"/>
      <c r="K92" s="208"/>
      <c r="L92" s="208"/>
      <c r="M92" s="208"/>
      <c r="AD92" s="62"/>
      <c r="AE92" s="247"/>
      <c r="AF92" s="246"/>
      <c r="AG92" s="62"/>
      <c r="AH92" s="62"/>
      <c r="AI92" s="244"/>
      <c r="AJ92" s="62"/>
      <c r="AK92" s="244"/>
      <c r="AL92" s="62"/>
      <c r="AM92" s="244"/>
      <c r="AN92" s="244"/>
      <c r="AO92" s="244"/>
      <c r="AP92" s="244"/>
      <c r="AQ92" s="62"/>
      <c r="AR92" s="489"/>
      <c r="AS92" s="490"/>
      <c r="AT92" s="260"/>
      <c r="AU92" s="261"/>
      <c r="AV92" s="260"/>
      <c r="AW92" s="261"/>
      <c r="AX92" s="260"/>
      <c r="AY92" s="261"/>
      <c r="AZ92" s="262"/>
      <c r="BA92" s="261"/>
      <c r="BB92" s="262"/>
      <c r="BC92" s="261"/>
      <c r="BD92" s="260"/>
      <c r="BE92" s="261"/>
      <c r="BF92" s="260"/>
      <c r="BG92" s="261"/>
    </row>
    <row r="93" spans="2:59" x14ac:dyDescent="0.2">
      <c r="B93" s="17"/>
      <c r="C93" s="17"/>
      <c r="H93" s="74"/>
      <c r="I93" s="74"/>
      <c r="J93" s="74"/>
      <c r="K93" s="208"/>
      <c r="L93" s="208"/>
      <c r="M93" s="208"/>
      <c r="AD93" s="62"/>
      <c r="AE93" s="247"/>
      <c r="AF93" s="246"/>
      <c r="AG93" s="62"/>
      <c r="AH93" s="62"/>
      <c r="AI93" s="244"/>
      <c r="AJ93" s="62"/>
      <c r="AK93" s="244"/>
      <c r="AL93" s="62"/>
      <c r="AM93" s="244"/>
      <c r="AN93" s="244"/>
      <c r="AO93" s="244"/>
      <c r="AP93" s="244"/>
      <c r="AQ93" s="62"/>
      <c r="AR93" s="245"/>
      <c r="AS93" s="62"/>
      <c r="AT93" s="245"/>
      <c r="AU93" s="62"/>
      <c r="AV93" s="244"/>
      <c r="AW93" s="62"/>
      <c r="AX93" s="244"/>
      <c r="AY93" s="62"/>
      <c r="AZ93" s="62"/>
      <c r="BA93" s="62"/>
      <c r="BB93" s="62"/>
      <c r="BC93" s="62"/>
    </row>
    <row r="94" spans="2:59" x14ac:dyDescent="0.2">
      <c r="B94" s="17"/>
      <c r="C94" s="17"/>
      <c r="H94" s="74"/>
      <c r="I94" s="74"/>
      <c r="J94" s="74"/>
      <c r="K94" s="208"/>
      <c r="L94" s="208"/>
      <c r="M94" s="208"/>
      <c r="AD94" s="62"/>
      <c r="AE94" s="247"/>
      <c r="AF94" s="246"/>
      <c r="AG94" s="62"/>
      <c r="AH94" s="62"/>
      <c r="AI94" s="244"/>
      <c r="AJ94" s="62"/>
      <c r="AK94" s="244"/>
      <c r="AL94" s="62"/>
      <c r="AM94" s="244"/>
      <c r="AN94" s="244"/>
      <c r="AO94" s="244"/>
      <c r="AP94" s="244"/>
      <c r="AQ94" s="62"/>
      <c r="AR94" s="245"/>
      <c r="AS94" s="62"/>
      <c r="AT94" s="245"/>
      <c r="AU94" s="62"/>
      <c r="AV94" s="244"/>
      <c r="AW94" s="62"/>
      <c r="AX94" s="244"/>
      <c r="AY94" s="62"/>
      <c r="AZ94" s="62"/>
      <c r="BA94" s="62"/>
      <c r="BB94" s="62"/>
      <c r="BC94" s="62"/>
    </row>
    <row r="95" spans="2:59" x14ac:dyDescent="0.2">
      <c r="B95" s="17"/>
      <c r="C95" s="17"/>
      <c r="H95" s="74"/>
      <c r="I95" s="74"/>
      <c r="J95" s="74"/>
      <c r="K95" s="208"/>
      <c r="L95" s="208"/>
      <c r="M95" s="208"/>
      <c r="AD95" s="62"/>
      <c r="AE95" s="247"/>
      <c r="AF95" s="246"/>
      <c r="AG95" s="62"/>
      <c r="AH95" s="62"/>
      <c r="AI95" s="244"/>
      <c r="AJ95" s="62"/>
      <c r="AK95" s="244"/>
      <c r="AL95" s="62"/>
      <c r="AM95" s="244"/>
      <c r="AN95" s="244"/>
      <c r="AO95" s="244"/>
      <c r="AP95" s="244"/>
      <c r="AQ95" s="62"/>
      <c r="AR95" s="245"/>
      <c r="AS95" s="62"/>
      <c r="AT95" s="245"/>
      <c r="AU95" s="62"/>
      <c r="AV95" s="244"/>
      <c r="AW95" s="62"/>
      <c r="AX95" s="244"/>
      <c r="AY95" s="62"/>
      <c r="AZ95" s="62"/>
      <c r="BA95" s="62"/>
      <c r="BB95" s="62"/>
      <c r="BC95" s="62"/>
    </row>
    <row r="96" spans="2:59" x14ac:dyDescent="0.2">
      <c r="B96" s="17"/>
      <c r="C96" s="17"/>
      <c r="H96" s="74"/>
      <c r="I96" s="74"/>
      <c r="J96" s="74"/>
      <c r="K96" s="208"/>
      <c r="L96" s="208"/>
      <c r="M96" s="208"/>
      <c r="AD96" s="62"/>
      <c r="AE96" s="247"/>
      <c r="AF96" s="246"/>
      <c r="AG96" s="62"/>
      <c r="AH96" s="62"/>
      <c r="AI96" s="244"/>
      <c r="AJ96" s="62"/>
      <c r="AK96" s="244"/>
      <c r="AL96" s="62"/>
      <c r="AM96" s="244"/>
      <c r="AN96" s="244"/>
      <c r="AO96" s="244"/>
      <c r="AP96" s="244"/>
      <c r="AQ96" s="62"/>
      <c r="AR96" s="245"/>
      <c r="AS96" s="62"/>
      <c r="AT96" s="245"/>
      <c r="AU96" s="62"/>
      <c r="AV96" s="244"/>
      <c r="AW96" s="62"/>
      <c r="AX96" s="244"/>
      <c r="AY96" s="62"/>
      <c r="AZ96" s="62"/>
      <c r="BA96" s="62"/>
      <c r="BB96" s="62"/>
      <c r="BC96" s="62"/>
    </row>
    <row r="97" spans="2:58" x14ac:dyDescent="0.2">
      <c r="B97" s="17"/>
      <c r="C97" s="17"/>
      <c r="H97" s="74"/>
      <c r="I97" s="74"/>
      <c r="J97" s="74"/>
      <c r="K97" s="208"/>
      <c r="L97" s="208"/>
      <c r="M97" s="208"/>
      <c r="AD97" s="62"/>
      <c r="AE97" s="247"/>
      <c r="AF97" s="246"/>
      <c r="AG97" s="62"/>
      <c r="AH97" s="62"/>
      <c r="AI97" s="244"/>
      <c r="AJ97" s="62"/>
      <c r="AK97" s="244"/>
      <c r="AL97" s="62"/>
      <c r="AM97" s="244"/>
      <c r="AN97" s="244"/>
      <c r="AO97" s="244"/>
      <c r="AP97" s="244"/>
      <c r="AQ97" s="62"/>
      <c r="AR97" s="245"/>
      <c r="AS97" s="62"/>
      <c r="AT97" s="245"/>
      <c r="AU97" s="62"/>
      <c r="AV97" s="244"/>
      <c r="AW97" s="62"/>
      <c r="AX97" s="244"/>
      <c r="AY97" s="62"/>
      <c r="AZ97" s="62"/>
      <c r="BA97" s="62"/>
      <c r="BB97" s="62"/>
      <c r="BC97" s="62"/>
    </row>
    <row r="98" spans="2:58" x14ac:dyDescent="0.2">
      <c r="B98" s="17"/>
      <c r="C98" s="17"/>
      <c r="H98" s="74"/>
      <c r="I98" s="74"/>
      <c r="J98" s="74"/>
      <c r="K98" s="208"/>
      <c r="L98" s="208"/>
      <c r="M98" s="208"/>
      <c r="AD98" s="62"/>
      <c r="AE98" s="247"/>
      <c r="AF98" s="246"/>
      <c r="AG98" s="62"/>
      <c r="AH98" s="62"/>
      <c r="AI98" s="244"/>
      <c r="AJ98" s="62"/>
      <c r="AK98" s="244"/>
      <c r="AL98" s="62"/>
      <c r="AM98" s="244"/>
      <c r="AN98" s="244"/>
      <c r="AO98" s="244"/>
      <c r="AP98" s="244"/>
      <c r="AQ98" s="62"/>
      <c r="AR98" s="245"/>
      <c r="AS98" s="62"/>
      <c r="AT98" s="245"/>
      <c r="AU98" s="62"/>
      <c r="AV98" s="244"/>
      <c r="AW98" s="62"/>
      <c r="AX98" s="244"/>
      <c r="AY98" s="62"/>
      <c r="AZ98" s="62"/>
      <c r="BA98" s="62"/>
      <c r="BB98" s="62"/>
      <c r="BC98" s="62"/>
    </row>
    <row r="99" spans="2:58" x14ac:dyDescent="0.2">
      <c r="B99" s="17"/>
      <c r="C99" s="17"/>
      <c r="H99" s="74"/>
      <c r="I99" s="74"/>
      <c r="J99" s="74"/>
      <c r="K99" s="208"/>
      <c r="L99" s="208"/>
      <c r="M99" s="208"/>
      <c r="AD99" s="62"/>
      <c r="AE99" s="247"/>
      <c r="AF99" s="246"/>
      <c r="AG99" s="62"/>
      <c r="AH99" s="62"/>
      <c r="AI99" s="244"/>
      <c r="AJ99" s="62"/>
      <c r="AK99" s="244"/>
      <c r="AL99" s="62"/>
      <c r="AM99" s="244"/>
      <c r="AN99" s="244"/>
      <c r="AO99" s="244"/>
      <c r="AP99" s="244"/>
      <c r="AQ99" s="62"/>
      <c r="AR99" s="245"/>
      <c r="AS99" s="62"/>
      <c r="AT99" s="245"/>
      <c r="AU99" s="62"/>
      <c r="AV99" s="244"/>
      <c r="AW99" s="62"/>
      <c r="AX99" s="244"/>
      <c r="AY99" s="62"/>
      <c r="AZ99" s="62"/>
      <c r="BA99" s="62"/>
      <c r="BB99" s="62"/>
      <c r="BC99" s="62"/>
    </row>
    <row r="100" spans="2:58" x14ac:dyDescent="0.2">
      <c r="B100" s="17"/>
      <c r="C100" s="17"/>
      <c r="H100" s="74"/>
      <c r="I100" s="74"/>
      <c r="J100" s="74"/>
      <c r="K100" s="208"/>
      <c r="L100" s="208"/>
      <c r="M100" s="208"/>
      <c r="AD100" s="62"/>
      <c r="AE100" s="247"/>
      <c r="AF100" s="246"/>
      <c r="AG100" s="62"/>
      <c r="AH100" s="62"/>
      <c r="AI100" s="244"/>
      <c r="AJ100" s="62"/>
      <c r="AK100" s="244"/>
      <c r="AL100" s="62"/>
      <c r="AM100" s="244"/>
      <c r="AN100" s="244"/>
      <c r="AO100" s="244"/>
      <c r="AP100" s="244"/>
      <c r="AQ100" s="62"/>
      <c r="AR100" s="245"/>
      <c r="AS100" s="62"/>
      <c r="AT100" s="245"/>
      <c r="AU100" s="62"/>
      <c r="AV100" s="244"/>
      <c r="AW100" s="62"/>
      <c r="AX100" s="244"/>
      <c r="AY100" s="62"/>
      <c r="AZ100" s="62"/>
      <c r="BA100" s="62"/>
      <c r="BB100" s="62"/>
      <c r="BC100" s="62"/>
    </row>
    <row r="101" spans="2:58" x14ac:dyDescent="0.2">
      <c r="B101" s="17"/>
      <c r="C101" s="17"/>
      <c r="H101" s="74"/>
      <c r="I101" s="74"/>
      <c r="J101" s="74"/>
      <c r="K101" s="208"/>
      <c r="L101" s="208"/>
      <c r="M101" s="208"/>
      <c r="AD101" s="62"/>
      <c r="AE101" s="247"/>
      <c r="AF101" s="246"/>
      <c r="AG101" s="62"/>
      <c r="AH101" s="62"/>
      <c r="AI101" s="244"/>
      <c r="AJ101" s="62"/>
      <c r="AK101" s="244"/>
      <c r="AL101" s="62"/>
      <c r="AM101" s="244"/>
      <c r="AN101" s="244"/>
      <c r="AO101" s="244"/>
      <c r="AP101" s="244"/>
      <c r="AQ101" s="62"/>
      <c r="AR101" s="245"/>
      <c r="AS101" s="62"/>
      <c r="AT101" s="245"/>
      <c r="AU101" s="62"/>
      <c r="AV101" s="244"/>
      <c r="AW101" s="62"/>
      <c r="AX101" s="244"/>
      <c r="AY101" s="62"/>
      <c r="AZ101" s="62"/>
      <c r="BA101" s="62"/>
      <c r="BB101" s="62"/>
      <c r="BC101" s="62"/>
    </row>
    <row r="102" spans="2:58" x14ac:dyDescent="0.2">
      <c r="B102" s="17"/>
      <c r="C102" s="17"/>
      <c r="H102" s="74"/>
      <c r="I102" s="74"/>
      <c r="J102" s="74"/>
      <c r="K102" s="208"/>
      <c r="L102" s="208"/>
      <c r="M102" s="208"/>
      <c r="AD102" s="62"/>
      <c r="AE102" s="247"/>
      <c r="AF102" s="246"/>
      <c r="AG102" s="62"/>
      <c r="AH102" s="62"/>
      <c r="AI102" s="244"/>
      <c r="AJ102" s="62"/>
      <c r="AK102" s="244"/>
      <c r="AL102" s="62"/>
      <c r="AM102" s="244"/>
      <c r="AN102" s="244"/>
      <c r="AO102" s="244"/>
      <c r="AP102" s="244"/>
      <c r="AQ102" s="62"/>
      <c r="AR102" s="245"/>
      <c r="AS102" s="62"/>
      <c r="AT102" s="245"/>
      <c r="AU102" s="62"/>
      <c r="AV102" s="244"/>
      <c r="AW102" s="62"/>
      <c r="AX102" s="244"/>
      <c r="AY102" s="62"/>
      <c r="AZ102" s="62"/>
      <c r="BA102" s="62"/>
      <c r="BB102" s="62"/>
      <c r="BC102" s="62"/>
    </row>
    <row r="103" spans="2:58" x14ac:dyDescent="0.2">
      <c r="B103" s="17"/>
      <c r="C103" s="17"/>
      <c r="H103" s="74"/>
      <c r="I103" s="74"/>
      <c r="J103" s="74"/>
      <c r="K103" s="208"/>
      <c r="L103" s="208"/>
      <c r="M103" s="208"/>
      <c r="AD103" s="62"/>
      <c r="AE103" s="247"/>
      <c r="AF103" s="246"/>
      <c r="AG103" s="62"/>
      <c r="AH103" s="62"/>
      <c r="AI103" s="244"/>
      <c r="AJ103" s="62"/>
      <c r="AK103" s="244"/>
      <c r="AL103" s="62"/>
      <c r="AM103" s="244"/>
      <c r="AN103" s="244"/>
      <c r="AO103" s="244"/>
      <c r="AP103" s="244"/>
      <c r="AQ103" s="62"/>
      <c r="AR103" s="245"/>
      <c r="AS103" s="62"/>
      <c r="AT103" s="245"/>
      <c r="AU103" s="62"/>
      <c r="AV103" s="244"/>
      <c r="AW103" s="62"/>
      <c r="AX103" s="244"/>
      <c r="AY103" s="62"/>
      <c r="AZ103" s="62"/>
      <c r="BA103" s="62"/>
      <c r="BB103" s="62"/>
      <c r="BC103" s="62"/>
    </row>
    <row r="104" spans="2:58" x14ac:dyDescent="0.2">
      <c r="B104" s="17"/>
      <c r="C104" s="17"/>
      <c r="H104" s="74"/>
      <c r="I104" s="74"/>
      <c r="J104" s="74"/>
      <c r="K104" s="208"/>
      <c r="L104" s="208"/>
      <c r="M104" s="208"/>
      <c r="AD104" s="62"/>
      <c r="AE104" s="247"/>
      <c r="AF104" s="246"/>
      <c r="AG104" s="62"/>
      <c r="AH104" s="62"/>
      <c r="AI104" s="244"/>
      <c r="AJ104" s="62"/>
      <c r="AK104" s="244"/>
      <c r="AL104" s="62"/>
      <c r="AM104" s="244"/>
      <c r="AN104" s="244"/>
      <c r="AO104" s="244"/>
      <c r="AP104" s="244"/>
      <c r="AQ104" s="62"/>
      <c r="AR104" s="245"/>
      <c r="AS104" s="62"/>
      <c r="AT104" s="245"/>
      <c r="AU104" s="62"/>
      <c r="AV104" s="244"/>
      <c r="AW104" s="62"/>
      <c r="AX104" s="244"/>
      <c r="AY104" s="62"/>
      <c r="AZ104" s="62"/>
      <c r="BA104" s="62"/>
      <c r="BB104" s="62"/>
      <c r="BC104" s="62"/>
    </row>
    <row r="105" spans="2:58" x14ac:dyDescent="0.2">
      <c r="B105" s="17"/>
      <c r="C105" s="17"/>
      <c r="H105" s="74"/>
      <c r="I105" s="74"/>
      <c r="J105" s="74"/>
      <c r="K105" s="208"/>
      <c r="L105" s="208"/>
      <c r="M105" s="208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40"/>
      <c r="AS105" s="17"/>
      <c r="AT105" s="17"/>
      <c r="AU105" s="40"/>
      <c r="AV105" s="40"/>
      <c r="AW105" s="40"/>
      <c r="AX105" s="40"/>
      <c r="AY105" s="40"/>
      <c r="AZ105" s="40"/>
      <c r="BA105" s="40"/>
      <c r="BB105" s="40"/>
      <c r="BC105" s="40"/>
    </row>
    <row r="106" spans="2:58" x14ac:dyDescent="0.2">
      <c r="B106" s="17"/>
      <c r="C106" s="17"/>
      <c r="H106" s="74"/>
      <c r="I106" s="74"/>
      <c r="J106" s="74"/>
      <c r="K106" s="208"/>
      <c r="L106" s="208"/>
      <c r="M106" s="208"/>
      <c r="AD106" s="41"/>
      <c r="AE106" s="41"/>
      <c r="AF106" s="41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40"/>
      <c r="AS106" s="17"/>
      <c r="AT106" s="17"/>
      <c r="AU106" s="40"/>
      <c r="AV106" s="40"/>
      <c r="AW106" s="40"/>
      <c r="AX106" s="40"/>
      <c r="AY106" s="40"/>
      <c r="AZ106" s="40"/>
      <c r="BA106" s="40"/>
      <c r="BB106" s="40"/>
      <c r="BC106" s="40"/>
    </row>
    <row r="107" spans="2:58" x14ac:dyDescent="0.2">
      <c r="B107" s="17"/>
      <c r="C107" s="17"/>
      <c r="H107" s="74"/>
      <c r="I107" s="74"/>
      <c r="J107" s="74"/>
      <c r="K107" s="208"/>
      <c r="L107" s="208"/>
      <c r="M107" s="208"/>
      <c r="AD107" s="41"/>
      <c r="AE107" s="41"/>
      <c r="AF107" s="41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40"/>
      <c r="AS107" s="17"/>
      <c r="AT107" s="17"/>
      <c r="AU107" s="40"/>
      <c r="AV107" s="40"/>
      <c r="AW107" s="40"/>
      <c r="AX107" s="40"/>
      <c r="AY107" s="40"/>
      <c r="AZ107" s="40"/>
      <c r="BA107" s="40"/>
      <c r="BB107" s="40"/>
      <c r="BC107" s="40"/>
    </row>
    <row r="108" spans="2:58" s="41" customFormat="1" x14ac:dyDescent="0.2">
      <c r="B108" s="17"/>
      <c r="C108" s="17"/>
      <c r="D108"/>
      <c r="E108" s="21"/>
      <c r="F108"/>
      <c r="G108"/>
      <c r="H108" s="74"/>
      <c r="I108" s="74"/>
      <c r="J108" s="74"/>
      <c r="K108" s="208"/>
      <c r="L108" s="208"/>
      <c r="M108" s="2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59"/>
      <c r="AS108" s="61"/>
      <c r="AT108" s="61"/>
      <c r="AU108" s="59"/>
      <c r="AV108" s="59"/>
      <c r="AW108" s="59"/>
      <c r="AX108" s="59"/>
      <c r="AY108" s="59"/>
      <c r="AZ108" s="59"/>
      <c r="BA108" s="59"/>
      <c r="BB108" s="59"/>
      <c r="BC108" s="59"/>
      <c r="BD108" s="63"/>
      <c r="BE108" s="63"/>
      <c r="BF108" s="63"/>
    </row>
    <row r="109" spans="2:58" ht="21" x14ac:dyDescent="0.25">
      <c r="B109" s="17"/>
      <c r="C109" s="17"/>
      <c r="H109" s="74"/>
      <c r="I109" s="74"/>
      <c r="J109" s="74"/>
      <c r="K109" s="208"/>
      <c r="L109" s="208"/>
      <c r="M109" s="208"/>
      <c r="AG109" s="80"/>
      <c r="AH109" s="80"/>
      <c r="AI109" s="319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491"/>
    </row>
    <row r="110" spans="2:58" ht="15" x14ac:dyDescent="0.25">
      <c r="B110" s="17"/>
      <c r="C110" s="17"/>
      <c r="H110" s="74"/>
      <c r="I110" s="74"/>
      <c r="J110" s="74"/>
      <c r="K110" s="208"/>
      <c r="L110" s="208"/>
      <c r="M110" s="208"/>
      <c r="AG110" s="80"/>
      <c r="AH110" s="80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138"/>
      <c r="AS110" s="138"/>
      <c r="AT110" s="138"/>
      <c r="AU110" s="138"/>
      <c r="AV110" s="321"/>
      <c r="AW110" s="321"/>
      <c r="AX110" s="321"/>
      <c r="AY110" s="321"/>
      <c r="AZ110"/>
      <c r="BA110"/>
      <c r="BB110"/>
      <c r="BC110"/>
      <c r="BD110"/>
      <c r="BE110"/>
      <c r="BF110"/>
    </row>
    <row r="111" spans="2:58" ht="15" x14ac:dyDescent="0.25">
      <c r="B111" s="17"/>
      <c r="C111" s="17"/>
      <c r="H111" s="74"/>
      <c r="I111" s="74"/>
      <c r="J111" s="74"/>
      <c r="K111" s="208"/>
      <c r="L111" s="208"/>
      <c r="M111" s="208"/>
      <c r="AG111" s="80"/>
      <c r="AH111" s="80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138"/>
      <c r="AS111" s="138"/>
      <c r="AT111" s="138"/>
      <c r="AU111" s="138"/>
      <c r="AV111" s="321"/>
      <c r="AW111" s="321"/>
      <c r="AX111" s="321"/>
      <c r="AY111" s="321"/>
      <c r="AZ111"/>
      <c r="BA111"/>
      <c r="BB111"/>
      <c r="BC111"/>
      <c r="BD111"/>
      <c r="BE111"/>
      <c r="BF111"/>
    </row>
    <row r="112" spans="2:58" ht="15" x14ac:dyDescent="0.25">
      <c r="B112" s="17"/>
      <c r="C112" s="17"/>
      <c r="H112" s="74"/>
      <c r="I112" s="74"/>
      <c r="J112" s="74"/>
      <c r="K112" s="208"/>
      <c r="L112" s="208"/>
      <c r="M112" s="208"/>
      <c r="AG112" s="80"/>
      <c r="AH112" s="80"/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138"/>
      <c r="AS112" s="138"/>
      <c r="AT112" s="138"/>
      <c r="AU112" s="138"/>
      <c r="AV112" s="321"/>
      <c r="AW112" s="321"/>
      <c r="AX112" s="321"/>
      <c r="AY112" s="321"/>
      <c r="AZ112"/>
      <c r="BA112"/>
      <c r="BB112"/>
      <c r="BC112"/>
      <c r="BD112"/>
      <c r="BE112"/>
      <c r="BF112"/>
    </row>
    <row r="113" spans="33:58" x14ac:dyDescent="0.2">
      <c r="AG113" s="81"/>
      <c r="AH113" s="81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/>
      <c r="BA113"/>
      <c r="BB113"/>
      <c r="BC113"/>
      <c r="BD113"/>
      <c r="BE113"/>
      <c r="BF113"/>
    </row>
    <row r="114" spans="33:58" ht="15" x14ac:dyDescent="0.25">
      <c r="AG114" s="318"/>
      <c r="AH114" s="318"/>
      <c r="AI114" s="83"/>
      <c r="AJ114" s="84"/>
      <c r="AK114" s="83"/>
      <c r="AL114" s="84"/>
      <c r="AM114" s="83"/>
      <c r="AN114" s="83"/>
      <c r="AO114" s="83"/>
      <c r="AP114" s="83"/>
      <c r="AQ114" s="84"/>
      <c r="AR114" s="84"/>
      <c r="AS114" s="84"/>
      <c r="AT114" s="84"/>
      <c r="AU114" s="84"/>
      <c r="AV114" s="83"/>
      <c r="AW114" s="84"/>
      <c r="AX114" s="83"/>
      <c r="AY114" s="84"/>
      <c r="AZ114"/>
      <c r="BA114"/>
      <c r="BB114"/>
      <c r="BC114"/>
      <c r="BD114"/>
      <c r="BE114"/>
      <c r="BF114"/>
    </row>
    <row r="115" spans="33:58" ht="15" x14ac:dyDescent="0.25">
      <c r="AG115" s="318"/>
      <c r="AH115" s="318"/>
      <c r="AI115" s="83"/>
      <c r="AJ115" s="84"/>
      <c r="AK115" s="83"/>
      <c r="AL115" s="84"/>
      <c r="AM115" s="83"/>
      <c r="AN115" s="83"/>
      <c r="AO115" s="83"/>
      <c r="AP115" s="83"/>
      <c r="AQ115" s="84"/>
      <c r="AR115" s="84"/>
      <c r="AS115" s="84"/>
      <c r="AT115" s="84"/>
      <c r="AU115" s="84"/>
      <c r="AV115" s="83"/>
      <c r="AW115" s="84"/>
      <c r="AX115" s="83"/>
      <c r="AY115" s="84"/>
      <c r="AZ115"/>
      <c r="BA115"/>
      <c r="BB115"/>
      <c r="BC115"/>
      <c r="BD115"/>
      <c r="BE115"/>
      <c r="BF115"/>
    </row>
    <row r="116" spans="33:58" ht="15" x14ac:dyDescent="0.25">
      <c r="AG116" s="318"/>
      <c r="AH116" s="318"/>
      <c r="AI116" s="83"/>
      <c r="AJ116" s="84"/>
      <c r="AK116" s="83"/>
      <c r="AL116" s="84"/>
      <c r="AM116" s="83"/>
      <c r="AN116" s="83"/>
      <c r="AO116" s="83"/>
      <c r="AP116" s="83"/>
      <c r="AQ116" s="84"/>
      <c r="AR116" s="84"/>
      <c r="AS116" s="84"/>
      <c r="AT116" s="84"/>
      <c r="AU116" s="84"/>
      <c r="AV116" s="83"/>
      <c r="AW116" s="84"/>
      <c r="AX116" s="83"/>
      <c r="AY116" s="84"/>
      <c r="AZ116"/>
      <c r="BA116"/>
      <c r="BB116"/>
      <c r="BC116"/>
      <c r="BD116"/>
      <c r="BE116"/>
      <c r="BF116"/>
    </row>
    <row r="117" spans="33:58" ht="15" x14ac:dyDescent="0.25">
      <c r="AG117" s="318"/>
      <c r="AH117" s="318"/>
      <c r="AI117" s="83"/>
      <c r="AJ117" s="84"/>
      <c r="AK117" s="83"/>
      <c r="AL117" s="84"/>
      <c r="AM117" s="83"/>
      <c r="AN117" s="83"/>
      <c r="AO117" s="83"/>
      <c r="AP117" s="83"/>
      <c r="AQ117" s="84"/>
      <c r="AR117" s="84"/>
      <c r="AS117" s="84"/>
      <c r="AT117" s="84"/>
      <c r="AU117" s="84"/>
      <c r="AV117" s="83"/>
      <c r="AW117" s="84"/>
      <c r="AX117" s="83"/>
      <c r="AY117" s="84"/>
      <c r="AZ117"/>
      <c r="BA117"/>
      <c r="BB117"/>
      <c r="BC117"/>
      <c r="BD117"/>
      <c r="BE117"/>
      <c r="BF117"/>
    </row>
  </sheetData>
  <sheetProtection password="88B8" sheet="1" selectLockedCells="1"/>
  <mergeCells count="78">
    <mergeCell ref="AG114:AH114"/>
    <mergeCell ref="AG115:AH115"/>
    <mergeCell ref="AG116:AH116"/>
    <mergeCell ref="AG117:AH117"/>
    <mergeCell ref="AR89:AS89"/>
    <mergeCell ref="AR90:AS90"/>
    <mergeCell ref="AR91:AS91"/>
    <mergeCell ref="AR92:AS92"/>
    <mergeCell ref="AI109:AY109"/>
    <mergeCell ref="AI110:AJ112"/>
    <mergeCell ref="AK110:AL112"/>
    <mergeCell ref="AM110:AQ112"/>
    <mergeCell ref="AV110:AW112"/>
    <mergeCell ref="AX110:AY112"/>
    <mergeCell ref="AU53:AU56"/>
    <mergeCell ref="AT84:BG84"/>
    <mergeCell ref="AT85:AU87"/>
    <mergeCell ref="AV85:AW87"/>
    <mergeCell ref="AX85:AY87"/>
    <mergeCell ref="AZ85:BA87"/>
    <mergeCell ref="BB85:BC87"/>
    <mergeCell ref="BD85:BE87"/>
    <mergeCell ref="BF85:BG87"/>
    <mergeCell ref="AT53:AT56"/>
    <mergeCell ref="C48:J48"/>
    <mergeCell ref="C49:J49"/>
    <mergeCell ref="C50:J50"/>
    <mergeCell ref="C52:E52"/>
    <mergeCell ref="AS53:AS56"/>
    <mergeCell ref="C47:J47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B45:K45"/>
    <mergeCell ref="C46:J46"/>
    <mergeCell ref="C35:J35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23:J23"/>
    <mergeCell ref="C11:E11"/>
    <mergeCell ref="F11:G11"/>
    <mergeCell ref="C12:E12"/>
    <mergeCell ref="F12:G12"/>
    <mergeCell ref="B16:K16"/>
    <mergeCell ref="C17:J17"/>
    <mergeCell ref="C18:J18"/>
    <mergeCell ref="C19:J19"/>
    <mergeCell ref="C20:J20"/>
    <mergeCell ref="C21:J21"/>
    <mergeCell ref="C22:J22"/>
    <mergeCell ref="D8:G8"/>
    <mergeCell ref="BM8:BN10"/>
    <mergeCell ref="BO8:BP10"/>
    <mergeCell ref="BQ8:BR10"/>
    <mergeCell ref="D9:G9"/>
    <mergeCell ref="C10:E10"/>
    <mergeCell ref="F10:G10"/>
    <mergeCell ref="C2:J2"/>
    <mergeCell ref="C3:J3"/>
    <mergeCell ref="C5:AI5"/>
    <mergeCell ref="AQ6:AR6"/>
    <mergeCell ref="BM6:BR7"/>
    <mergeCell ref="D7:G7"/>
  </mergeCells>
  <conditionalFormatting sqref="AE83:AE104">
    <cfRule type="cellIs" dxfId="4" priority="5" stopIfTrue="1" operator="equal">
      <formula>0</formula>
    </cfRule>
  </conditionalFormatting>
  <conditionalFormatting sqref="D54:D56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57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SOLO SE ADMITEN LAS RESPUESTAS NUMÉRICAS: 0, 1, 2 y 3." sqref="R63:AC63">
      <formula1>#REF!</formula1>
    </dataValidation>
    <dataValidation type="list" allowBlank="1" showInputMessage="1" showErrorMessage="1" errorTitle="ERROR" error="SOLO SE ADMITEN LAS RESPUESTAS NUMÉRICAS: 0, 1 y 2." sqref="N63:Q63">
      <formula1>#REF!</formula1>
    </dataValidation>
    <dataValidation type="list" allowBlank="1" showInputMessage="1" showErrorMessage="1" errorTitle="ERROR" error="SOLO SE ADMITEN LAS ALTERNATIVAS: A, B, C y D." sqref="F83:I104">
      <formula1>$H$8:$H$11</formula1>
    </dataValidation>
    <dataValidation type="list" allowBlank="1" showInputMessage="1" showErrorMessage="1" errorTitle="Error" error="DIGITAR &quot;p o P&quot; SI ALUMNO SE ENCUENTRA PRESENTE O BIEN &quot;a o A&quot;  SI ESTÁ AUSENTE." sqref="E83:E104 E66:E68">
      <formula1>$BG$14:$BG$15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8" orientation="landscape" r:id="rId1"/>
  <headerFooter>
    <oddHeader>&amp;C&amp;G</oddHeader>
  </headerFooter>
  <rowBreaks count="2" manualBreakCount="2">
    <brk id="70" max="84" man="1"/>
    <brk id="74" max="84" man="1"/>
  </rowBreaks>
  <colBreaks count="1" manualBreakCount="1">
    <brk id="42" max="69" man="1"/>
  </colBreaks>
  <ignoredErrors>
    <ignoredError sqref="D9" unlockedFormula="1"/>
    <ignoredError sqref="BO12:BP15 BQ12:BR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3º básico A</vt:lpstr>
      <vt:lpstr>3º básico B</vt:lpstr>
      <vt:lpstr>3º básico C</vt:lpstr>
      <vt:lpstr>INFORME GLOBAL</vt:lpstr>
      <vt:lpstr>'3º básico A'!Área_de_impresión</vt:lpstr>
      <vt:lpstr>'3º básico B'!Área_de_impresión</vt:lpstr>
      <vt:lpstr>'3º básico C'!Área_de_impresión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2015-04-14T12:17:42Z</cp:lastPrinted>
  <dcterms:created xsi:type="dcterms:W3CDTF">2012-03-12T00:55:10Z</dcterms:created>
  <dcterms:modified xsi:type="dcterms:W3CDTF">2016-03-17T13:44:33Z</dcterms:modified>
</cp:coreProperties>
</file>