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4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180" windowWidth="14115" windowHeight="8550" tabRatio="511"/>
  </bookViews>
  <sheets>
    <sheet name="5º básico A" sheetId="3" r:id="rId1"/>
    <sheet name="5º básico B" sheetId="6" r:id="rId2"/>
    <sheet name="5º básico C" sheetId="7" r:id="rId3"/>
    <sheet name="INFORME GLOBAL" sheetId="8" r:id="rId4"/>
  </sheets>
  <definedNames>
    <definedName name="_xlnm._FilterDatabase" localSheetId="0" hidden="1">'5º básico A'!#REF!</definedName>
    <definedName name="_xlnm._FilterDatabase" localSheetId="1" hidden="1">'5º básico B'!#REF!</definedName>
    <definedName name="_xlnm._FilterDatabase" localSheetId="2" hidden="1">'5º básico C'!#REF!</definedName>
    <definedName name="_xlnm.Print_Area" localSheetId="0">'5º básico A'!$A$1:$CR$106</definedName>
    <definedName name="_xlnm.Print_Area" localSheetId="1">'5º básico B'!$A$1:$CR$106</definedName>
    <definedName name="_xlnm.Print_Area" localSheetId="2">'5º básico C'!$A$1:$CR$106</definedName>
    <definedName name="_xlnm.Print_Area" localSheetId="3">'INFORME GLOBAL'!$A$1:$CI$74</definedName>
  </definedNames>
  <calcPr calcId="145621"/>
</workbook>
</file>

<file path=xl/calcChain.xml><?xml version="1.0" encoding="utf-8"?>
<calcChain xmlns="http://schemas.openxmlformats.org/spreadsheetml/2006/main">
  <c r="G52" i="3" l="1"/>
  <c r="I52" i="3"/>
  <c r="K52" i="3"/>
  <c r="M52" i="3"/>
  <c r="O52" i="3"/>
  <c r="AS52" i="3" l="1"/>
  <c r="AS53" i="3"/>
  <c r="AS54" i="3"/>
  <c r="AS55" i="3"/>
  <c r="AS56" i="3"/>
  <c r="AS57" i="3"/>
  <c r="AS58" i="3"/>
  <c r="AS59" i="3"/>
  <c r="AS60" i="3"/>
  <c r="AS61" i="3"/>
  <c r="AS62" i="3"/>
  <c r="AS63" i="3"/>
  <c r="AS64" i="3"/>
  <c r="AS65" i="3"/>
  <c r="AS66" i="3"/>
  <c r="AS67" i="3"/>
  <c r="AS68" i="3"/>
  <c r="AS69" i="3"/>
  <c r="AS70" i="3"/>
  <c r="AS71" i="3"/>
  <c r="AS72" i="3"/>
  <c r="AS73" i="3"/>
  <c r="AS74" i="3"/>
  <c r="AS75" i="3"/>
  <c r="AS76" i="3"/>
  <c r="AS77" i="3"/>
  <c r="AS78" i="3"/>
  <c r="AS79" i="3"/>
  <c r="AS80" i="3"/>
  <c r="AS81" i="3"/>
  <c r="AS82" i="3"/>
  <c r="AS83" i="3"/>
  <c r="AS84" i="3"/>
  <c r="AQ52" i="3"/>
  <c r="AQ53" i="3"/>
  <c r="AQ54" i="3"/>
  <c r="AQ55" i="3"/>
  <c r="AQ56" i="3"/>
  <c r="AQ57" i="3"/>
  <c r="AQ58" i="3"/>
  <c r="AQ59" i="3"/>
  <c r="AQ60" i="3"/>
  <c r="AQ61" i="3"/>
  <c r="AQ62" i="3"/>
  <c r="AQ63" i="3"/>
  <c r="AQ64" i="3"/>
  <c r="AQ65" i="3"/>
  <c r="AQ66" i="3"/>
  <c r="AQ67" i="3"/>
  <c r="AQ68" i="3"/>
  <c r="AQ69" i="3"/>
  <c r="AQ70" i="3"/>
  <c r="AQ71" i="3"/>
  <c r="AQ72" i="3"/>
  <c r="AQ73" i="3"/>
  <c r="AQ74" i="3"/>
  <c r="AQ75" i="3"/>
  <c r="AQ76" i="3"/>
  <c r="AQ77" i="3"/>
  <c r="AQ78" i="3"/>
  <c r="AQ79" i="3"/>
  <c r="AQ80" i="3"/>
  <c r="AQ81" i="3"/>
  <c r="AQ82" i="3"/>
  <c r="AQ83" i="3"/>
  <c r="AQ84" i="3"/>
  <c r="AO52" i="3"/>
  <c r="AO53" i="3"/>
  <c r="AO54" i="3"/>
  <c r="AO55" i="3"/>
  <c r="AO56" i="3"/>
  <c r="AO57" i="3"/>
  <c r="AO58" i="3"/>
  <c r="AO59" i="3"/>
  <c r="AO60" i="3"/>
  <c r="AO61" i="3"/>
  <c r="AO62" i="3"/>
  <c r="AO63" i="3"/>
  <c r="AO64" i="3"/>
  <c r="AO65" i="3"/>
  <c r="AO66" i="3"/>
  <c r="AO67" i="3"/>
  <c r="AO68" i="3"/>
  <c r="AO69" i="3"/>
  <c r="AO70" i="3"/>
  <c r="AO71" i="3"/>
  <c r="AO72" i="3"/>
  <c r="AO73" i="3"/>
  <c r="AO74" i="3"/>
  <c r="AO75" i="3"/>
  <c r="AO76" i="3"/>
  <c r="AO77" i="3"/>
  <c r="AO78" i="3"/>
  <c r="AO79" i="3"/>
  <c r="AO80" i="3"/>
  <c r="AO81" i="3"/>
  <c r="AO82" i="3"/>
  <c r="AO83" i="3"/>
  <c r="AO84" i="3"/>
  <c r="AM52" i="3"/>
  <c r="AM53" i="3"/>
  <c r="AM54" i="3"/>
  <c r="AM55" i="3"/>
  <c r="AM56" i="3"/>
  <c r="AM57" i="3"/>
  <c r="AM58" i="3"/>
  <c r="AM59" i="3"/>
  <c r="AM60" i="3"/>
  <c r="AM61" i="3"/>
  <c r="AM62" i="3"/>
  <c r="AM63" i="3"/>
  <c r="AM64" i="3"/>
  <c r="AM65" i="3"/>
  <c r="AM66" i="3"/>
  <c r="AM67" i="3"/>
  <c r="AM68" i="3"/>
  <c r="AM69" i="3"/>
  <c r="AM70" i="3"/>
  <c r="AM71" i="3"/>
  <c r="AM72" i="3"/>
  <c r="AM73" i="3"/>
  <c r="AM74" i="3"/>
  <c r="AM75" i="3"/>
  <c r="AM76" i="3"/>
  <c r="AM77" i="3"/>
  <c r="AM78" i="3"/>
  <c r="AM79" i="3"/>
  <c r="AM80" i="3"/>
  <c r="AM81" i="3"/>
  <c r="AM82" i="3"/>
  <c r="AM83" i="3"/>
  <c r="AM84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K66" i="3"/>
  <c r="AK67" i="3"/>
  <c r="AK68" i="3"/>
  <c r="AK69" i="3"/>
  <c r="AK70" i="3"/>
  <c r="AK71" i="3"/>
  <c r="AK72" i="3"/>
  <c r="AK73" i="3"/>
  <c r="AK74" i="3"/>
  <c r="AK75" i="3"/>
  <c r="AK76" i="3"/>
  <c r="AK77" i="3"/>
  <c r="AK78" i="3"/>
  <c r="AK79" i="3"/>
  <c r="AK80" i="3"/>
  <c r="AK81" i="3"/>
  <c r="AK82" i="3"/>
  <c r="AK83" i="3"/>
  <c r="AK84" i="3"/>
  <c r="AI52" i="3"/>
  <c r="AI53" i="3"/>
  <c r="AI54" i="3"/>
  <c r="AI55" i="3"/>
  <c r="AI56" i="3"/>
  <c r="AI57" i="3"/>
  <c r="AI58" i="3"/>
  <c r="AI59" i="3"/>
  <c r="AI60" i="3"/>
  <c r="AI61" i="3"/>
  <c r="AI62" i="3"/>
  <c r="AI63" i="3"/>
  <c r="AI64" i="3"/>
  <c r="AI65" i="3"/>
  <c r="AI66" i="3"/>
  <c r="AI67" i="3"/>
  <c r="AI68" i="3"/>
  <c r="AI69" i="3"/>
  <c r="AI70" i="3"/>
  <c r="AI71" i="3"/>
  <c r="AI72" i="3"/>
  <c r="AI73" i="3"/>
  <c r="AI74" i="3"/>
  <c r="AI75" i="3"/>
  <c r="AI76" i="3"/>
  <c r="AI77" i="3"/>
  <c r="AI78" i="3"/>
  <c r="AI79" i="3"/>
  <c r="AI80" i="3"/>
  <c r="AI81" i="3"/>
  <c r="AI82" i="3"/>
  <c r="AI83" i="3"/>
  <c r="AI84" i="3"/>
  <c r="AG52" i="3"/>
  <c r="AG53" i="3"/>
  <c r="AG54" i="3"/>
  <c r="AG55" i="3"/>
  <c r="AG56" i="3"/>
  <c r="AG57" i="3"/>
  <c r="AG58" i="3"/>
  <c r="AG59" i="3"/>
  <c r="AG60" i="3"/>
  <c r="AG61" i="3"/>
  <c r="AG62" i="3"/>
  <c r="AG63" i="3"/>
  <c r="AG64" i="3"/>
  <c r="AG65" i="3"/>
  <c r="AG66" i="3"/>
  <c r="AG67" i="3"/>
  <c r="AG68" i="3"/>
  <c r="AG69" i="3"/>
  <c r="AG70" i="3"/>
  <c r="AG71" i="3"/>
  <c r="AG72" i="3"/>
  <c r="AG73" i="3"/>
  <c r="AG74" i="3"/>
  <c r="AG75" i="3"/>
  <c r="AG76" i="3"/>
  <c r="AG77" i="3"/>
  <c r="AG78" i="3"/>
  <c r="AG79" i="3"/>
  <c r="AG80" i="3"/>
  <c r="AG81" i="3"/>
  <c r="AG82" i="3"/>
  <c r="AG83" i="3"/>
  <c r="AG84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E65" i="3"/>
  <c r="AE66" i="3"/>
  <c r="AE67" i="3"/>
  <c r="AE68" i="3"/>
  <c r="AE69" i="3"/>
  <c r="AE70" i="3"/>
  <c r="AE71" i="3"/>
  <c r="AE72" i="3"/>
  <c r="AE73" i="3"/>
  <c r="AE74" i="3"/>
  <c r="AE75" i="3"/>
  <c r="AE76" i="3"/>
  <c r="AE77" i="3"/>
  <c r="AE78" i="3"/>
  <c r="AE79" i="3"/>
  <c r="AE80" i="3"/>
  <c r="AE81" i="3"/>
  <c r="AE82" i="3"/>
  <c r="AE83" i="3"/>
  <c r="AE84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AQ31" i="8" l="1"/>
  <c r="AQ32" i="8"/>
  <c r="AQ22" i="8"/>
  <c r="AQ23" i="8"/>
  <c r="AQ24" i="8"/>
  <c r="AQ25" i="8"/>
  <c r="AQ26" i="8"/>
  <c r="AQ27" i="8"/>
  <c r="AQ28" i="8"/>
  <c r="AQ29" i="8"/>
  <c r="AQ30" i="8"/>
  <c r="F10" i="8"/>
  <c r="AQ9" i="8"/>
  <c r="AQ10" i="8" s="1"/>
  <c r="AQ11" i="8" s="1"/>
  <c r="AQ12" i="8" s="1"/>
  <c r="AQ13" i="8" s="1"/>
  <c r="AQ14" i="8" s="1"/>
  <c r="AQ15" i="8" s="1"/>
  <c r="AQ16" i="8" s="1"/>
  <c r="AQ17" i="8" s="1"/>
  <c r="AQ18" i="8" s="1"/>
  <c r="AQ19" i="8" s="1"/>
  <c r="AQ20" i="8" s="1"/>
  <c r="AQ21" i="8" s="1"/>
  <c r="D9" i="8"/>
  <c r="AW56" i="8" l="1"/>
  <c r="BB100" i="7" l="1"/>
  <c r="AZ100" i="7"/>
  <c r="AX100" i="7"/>
  <c r="AV100" i="7"/>
  <c r="AT100" i="7"/>
  <c r="BP98" i="7"/>
  <c r="BN98" i="7"/>
  <c r="BL98" i="7"/>
  <c r="BI98" i="7"/>
  <c r="BH98" i="7"/>
  <c r="BG98" i="7"/>
  <c r="BD98" i="7"/>
  <c r="AS98" i="7"/>
  <c r="AQ98" i="7"/>
  <c r="BO98" i="7" s="1"/>
  <c r="AO98" i="7"/>
  <c r="AM98" i="7"/>
  <c r="AK98" i="7"/>
  <c r="AI98" i="7"/>
  <c r="AG98" i="7"/>
  <c r="AE98" i="7"/>
  <c r="AC98" i="7"/>
  <c r="BM98" i="7" s="1"/>
  <c r="AA98" i="7"/>
  <c r="Y98" i="7"/>
  <c r="W98" i="7"/>
  <c r="U98" i="7"/>
  <c r="S98" i="7"/>
  <c r="Q98" i="7"/>
  <c r="O98" i="7"/>
  <c r="M98" i="7"/>
  <c r="K98" i="7"/>
  <c r="I98" i="7"/>
  <c r="G98" i="7"/>
  <c r="BK98" i="7" s="1"/>
  <c r="BP97" i="7"/>
  <c r="BN97" i="7"/>
  <c r="BL97" i="7"/>
  <c r="BI97" i="7"/>
  <c r="BH97" i="7"/>
  <c r="BG97" i="7"/>
  <c r="BD97" i="7"/>
  <c r="AS97" i="7"/>
  <c r="AQ97" i="7"/>
  <c r="BO97" i="7" s="1"/>
  <c r="AO97" i="7"/>
  <c r="AM97" i="7"/>
  <c r="AK97" i="7"/>
  <c r="AI97" i="7"/>
  <c r="AG97" i="7"/>
  <c r="AE97" i="7"/>
  <c r="AC97" i="7"/>
  <c r="BM97" i="7" s="1"/>
  <c r="AA97" i="7"/>
  <c r="Y97" i="7"/>
  <c r="W97" i="7"/>
  <c r="U97" i="7"/>
  <c r="S97" i="7"/>
  <c r="Q97" i="7"/>
  <c r="O97" i="7"/>
  <c r="M97" i="7"/>
  <c r="K97" i="7"/>
  <c r="I97" i="7"/>
  <c r="G97" i="7"/>
  <c r="BK97" i="7" s="1"/>
  <c r="BP96" i="7"/>
  <c r="BN96" i="7"/>
  <c r="BL96" i="7"/>
  <c r="BI96" i="7"/>
  <c r="BH96" i="7"/>
  <c r="BG96" i="7"/>
  <c r="BD96" i="7"/>
  <c r="AS96" i="7"/>
  <c r="AQ96" i="7"/>
  <c r="BO96" i="7" s="1"/>
  <c r="AO96" i="7"/>
  <c r="AM96" i="7"/>
  <c r="AK96" i="7"/>
  <c r="AI96" i="7"/>
  <c r="AG96" i="7"/>
  <c r="AE96" i="7"/>
  <c r="AC96" i="7"/>
  <c r="BM96" i="7" s="1"/>
  <c r="AA96" i="7"/>
  <c r="Y96" i="7"/>
  <c r="W96" i="7"/>
  <c r="U96" i="7"/>
  <c r="S96" i="7"/>
  <c r="Q96" i="7"/>
  <c r="O96" i="7"/>
  <c r="M96" i="7"/>
  <c r="K96" i="7"/>
  <c r="I96" i="7"/>
  <c r="G96" i="7"/>
  <c r="BK96" i="7" s="1"/>
  <c r="BP95" i="7"/>
  <c r="BN95" i="7"/>
  <c r="BL95" i="7"/>
  <c r="BI95" i="7"/>
  <c r="BH95" i="7"/>
  <c r="BG95" i="7"/>
  <c r="BD95" i="7"/>
  <c r="AS95" i="7"/>
  <c r="AQ95" i="7"/>
  <c r="BO95" i="7" s="1"/>
  <c r="AO95" i="7"/>
  <c r="AM95" i="7"/>
  <c r="AK95" i="7"/>
  <c r="AI95" i="7"/>
  <c r="AG95" i="7"/>
  <c r="AE95" i="7"/>
  <c r="AC95" i="7"/>
  <c r="BM95" i="7" s="1"/>
  <c r="AA95" i="7"/>
  <c r="Y95" i="7"/>
  <c r="W95" i="7"/>
  <c r="U95" i="7"/>
  <c r="S95" i="7"/>
  <c r="Q95" i="7"/>
  <c r="O95" i="7"/>
  <c r="M95" i="7"/>
  <c r="K95" i="7"/>
  <c r="I95" i="7"/>
  <c r="G95" i="7"/>
  <c r="BK95" i="7" s="1"/>
  <c r="BP94" i="7"/>
  <c r="BN94" i="7"/>
  <c r="BL94" i="7"/>
  <c r="BI94" i="7"/>
  <c r="BH94" i="7"/>
  <c r="BG94" i="7"/>
  <c r="BD94" i="7"/>
  <c r="AS94" i="7"/>
  <c r="AQ94" i="7"/>
  <c r="BO94" i="7" s="1"/>
  <c r="AO94" i="7"/>
  <c r="AM94" i="7"/>
  <c r="AK94" i="7"/>
  <c r="AI94" i="7"/>
  <c r="AG94" i="7"/>
  <c r="AE94" i="7"/>
  <c r="AC94" i="7"/>
  <c r="BM94" i="7" s="1"/>
  <c r="AA94" i="7"/>
  <c r="Y94" i="7"/>
  <c r="W94" i="7"/>
  <c r="U94" i="7"/>
  <c r="S94" i="7"/>
  <c r="Q94" i="7"/>
  <c r="O94" i="7"/>
  <c r="M94" i="7"/>
  <c r="K94" i="7"/>
  <c r="I94" i="7"/>
  <c r="G94" i="7"/>
  <c r="BK94" i="7" s="1"/>
  <c r="BP93" i="7"/>
  <c r="BN93" i="7"/>
  <c r="BL93" i="7"/>
  <c r="BI93" i="7"/>
  <c r="BH93" i="7"/>
  <c r="BG93" i="7"/>
  <c r="BD93" i="7"/>
  <c r="AS93" i="7"/>
  <c r="AQ93" i="7"/>
  <c r="BO93" i="7" s="1"/>
  <c r="AO93" i="7"/>
  <c r="AM93" i="7"/>
  <c r="AK93" i="7"/>
  <c r="AI93" i="7"/>
  <c r="AG93" i="7"/>
  <c r="AE93" i="7"/>
  <c r="AC93" i="7"/>
  <c r="BM93" i="7" s="1"/>
  <c r="AA93" i="7"/>
  <c r="Y93" i="7"/>
  <c r="W93" i="7"/>
  <c r="U93" i="7"/>
  <c r="S93" i="7"/>
  <c r="Q93" i="7"/>
  <c r="O93" i="7"/>
  <c r="M93" i="7"/>
  <c r="K93" i="7"/>
  <c r="I93" i="7"/>
  <c r="G93" i="7"/>
  <c r="BK93" i="7" s="1"/>
  <c r="BP92" i="7"/>
  <c r="BN92" i="7"/>
  <c r="BL92" i="7"/>
  <c r="BI92" i="7"/>
  <c r="BH92" i="7"/>
  <c r="BG92" i="7"/>
  <c r="BD92" i="7"/>
  <c r="AS92" i="7"/>
  <c r="AQ92" i="7"/>
  <c r="BO92" i="7" s="1"/>
  <c r="AO92" i="7"/>
  <c r="AM92" i="7"/>
  <c r="AK92" i="7"/>
  <c r="AI92" i="7"/>
  <c r="AG92" i="7"/>
  <c r="AE92" i="7"/>
  <c r="AC92" i="7"/>
  <c r="BM92" i="7" s="1"/>
  <c r="AA92" i="7"/>
  <c r="Y92" i="7"/>
  <c r="W92" i="7"/>
  <c r="U92" i="7"/>
  <c r="S92" i="7"/>
  <c r="Q92" i="7"/>
  <c r="O92" i="7"/>
  <c r="M92" i="7"/>
  <c r="K92" i="7"/>
  <c r="I92" i="7"/>
  <c r="G92" i="7"/>
  <c r="BK92" i="7" s="1"/>
  <c r="BP91" i="7"/>
  <c r="BN91" i="7"/>
  <c r="BL91" i="7"/>
  <c r="BI91" i="7"/>
  <c r="BH91" i="7"/>
  <c r="BG91" i="7"/>
  <c r="BD91" i="7"/>
  <c r="AS91" i="7"/>
  <c r="AQ91" i="7"/>
  <c r="BO91" i="7" s="1"/>
  <c r="AO91" i="7"/>
  <c r="AM91" i="7"/>
  <c r="AK91" i="7"/>
  <c r="AI91" i="7"/>
  <c r="AG91" i="7"/>
  <c r="AE91" i="7"/>
  <c r="AC91" i="7"/>
  <c r="BM91" i="7" s="1"/>
  <c r="AA91" i="7"/>
  <c r="Y91" i="7"/>
  <c r="W91" i="7"/>
  <c r="U91" i="7"/>
  <c r="S91" i="7"/>
  <c r="Q91" i="7"/>
  <c r="O91" i="7"/>
  <c r="M91" i="7"/>
  <c r="K91" i="7"/>
  <c r="I91" i="7"/>
  <c r="G91" i="7"/>
  <c r="BK91" i="7" s="1"/>
  <c r="BP90" i="7"/>
  <c r="BN90" i="7"/>
  <c r="BL90" i="7"/>
  <c r="BI90" i="7"/>
  <c r="BH90" i="7"/>
  <c r="BG90" i="7"/>
  <c r="BD90" i="7"/>
  <c r="AS90" i="7"/>
  <c r="AQ90" i="7"/>
  <c r="BO90" i="7" s="1"/>
  <c r="AO90" i="7"/>
  <c r="AM90" i="7"/>
  <c r="AK90" i="7"/>
  <c r="AI90" i="7"/>
  <c r="AG90" i="7"/>
  <c r="AE90" i="7"/>
  <c r="AC90" i="7"/>
  <c r="BM90" i="7" s="1"/>
  <c r="AA90" i="7"/>
  <c r="Y90" i="7"/>
  <c r="W90" i="7"/>
  <c r="U90" i="7"/>
  <c r="S90" i="7"/>
  <c r="Q90" i="7"/>
  <c r="O90" i="7"/>
  <c r="M90" i="7"/>
  <c r="K90" i="7"/>
  <c r="I90" i="7"/>
  <c r="G90" i="7"/>
  <c r="BK90" i="7" s="1"/>
  <c r="BP89" i="7"/>
  <c r="BN89" i="7"/>
  <c r="BL89" i="7"/>
  <c r="BI89" i="7"/>
  <c r="BH89" i="7"/>
  <c r="BG89" i="7"/>
  <c r="BD89" i="7"/>
  <c r="AS89" i="7"/>
  <c r="AQ89" i="7"/>
  <c r="BO89" i="7" s="1"/>
  <c r="AO89" i="7"/>
  <c r="AM89" i="7"/>
  <c r="AK89" i="7"/>
  <c r="AI89" i="7"/>
  <c r="AG89" i="7"/>
  <c r="AE89" i="7"/>
  <c r="AC89" i="7"/>
  <c r="BM89" i="7" s="1"/>
  <c r="AA89" i="7"/>
  <c r="Y89" i="7"/>
  <c r="W89" i="7"/>
  <c r="U89" i="7"/>
  <c r="S89" i="7"/>
  <c r="Q89" i="7"/>
  <c r="O89" i="7"/>
  <c r="M89" i="7"/>
  <c r="K89" i="7"/>
  <c r="I89" i="7"/>
  <c r="G89" i="7"/>
  <c r="BK89" i="7" s="1"/>
  <c r="BP88" i="7"/>
  <c r="BN88" i="7"/>
  <c r="BL88" i="7"/>
  <c r="BI88" i="7"/>
  <c r="BH88" i="7"/>
  <c r="BG88" i="7"/>
  <c r="BD88" i="7"/>
  <c r="AS88" i="7"/>
  <c r="AQ88" i="7"/>
  <c r="BO88" i="7" s="1"/>
  <c r="AO88" i="7"/>
  <c r="AM88" i="7"/>
  <c r="AK88" i="7"/>
  <c r="AI88" i="7"/>
  <c r="AG88" i="7"/>
  <c r="AE88" i="7"/>
  <c r="AC88" i="7"/>
  <c r="BM88" i="7" s="1"/>
  <c r="AA88" i="7"/>
  <c r="Y88" i="7"/>
  <c r="W88" i="7"/>
  <c r="U88" i="7"/>
  <c r="S88" i="7"/>
  <c r="Q88" i="7"/>
  <c r="O88" i="7"/>
  <c r="M88" i="7"/>
  <c r="K88" i="7"/>
  <c r="I88" i="7"/>
  <c r="G88" i="7"/>
  <c r="BK88" i="7" s="1"/>
  <c r="BP87" i="7"/>
  <c r="BN87" i="7"/>
  <c r="BL87" i="7"/>
  <c r="BI87" i="7"/>
  <c r="BH87" i="7"/>
  <c r="BG87" i="7"/>
  <c r="BD87" i="7"/>
  <c r="AS87" i="7"/>
  <c r="AQ87" i="7"/>
  <c r="BO87" i="7" s="1"/>
  <c r="AO87" i="7"/>
  <c r="AM87" i="7"/>
  <c r="AK87" i="7"/>
  <c r="AI87" i="7"/>
  <c r="AG87" i="7"/>
  <c r="AE87" i="7"/>
  <c r="AC87" i="7"/>
  <c r="BM87" i="7" s="1"/>
  <c r="AA87" i="7"/>
  <c r="Y87" i="7"/>
  <c r="W87" i="7"/>
  <c r="U87" i="7"/>
  <c r="S87" i="7"/>
  <c r="Q87" i="7"/>
  <c r="O87" i="7"/>
  <c r="M87" i="7"/>
  <c r="K87" i="7"/>
  <c r="I87" i="7"/>
  <c r="G87" i="7"/>
  <c r="BK87" i="7" s="1"/>
  <c r="BP86" i="7"/>
  <c r="BN86" i="7"/>
  <c r="BL86" i="7"/>
  <c r="BI86" i="7"/>
  <c r="BH86" i="7"/>
  <c r="BG86" i="7"/>
  <c r="BD86" i="7"/>
  <c r="AS86" i="7"/>
  <c r="AQ86" i="7"/>
  <c r="BO86" i="7" s="1"/>
  <c r="AO86" i="7"/>
  <c r="AM86" i="7"/>
  <c r="AK86" i="7"/>
  <c r="AI86" i="7"/>
  <c r="AG86" i="7"/>
  <c r="AE86" i="7"/>
  <c r="AC86" i="7"/>
  <c r="BM86" i="7" s="1"/>
  <c r="AA86" i="7"/>
  <c r="Y86" i="7"/>
  <c r="W86" i="7"/>
  <c r="U86" i="7"/>
  <c r="S86" i="7"/>
  <c r="Q86" i="7"/>
  <c r="O86" i="7"/>
  <c r="M86" i="7"/>
  <c r="K86" i="7"/>
  <c r="I86" i="7"/>
  <c r="G86" i="7"/>
  <c r="BK86" i="7" s="1"/>
  <c r="BP85" i="7"/>
  <c r="BN85" i="7"/>
  <c r="BL85" i="7"/>
  <c r="BI85" i="7"/>
  <c r="BH85" i="7"/>
  <c r="BG85" i="7"/>
  <c r="BD85" i="7"/>
  <c r="AS85" i="7"/>
  <c r="AQ85" i="7"/>
  <c r="BO85" i="7" s="1"/>
  <c r="AO85" i="7"/>
  <c r="AM85" i="7"/>
  <c r="AK85" i="7"/>
  <c r="AI85" i="7"/>
  <c r="AG85" i="7"/>
  <c r="AE85" i="7"/>
  <c r="AC85" i="7"/>
  <c r="BM85" i="7" s="1"/>
  <c r="AA85" i="7"/>
  <c r="Y85" i="7"/>
  <c r="W85" i="7"/>
  <c r="U85" i="7"/>
  <c r="S85" i="7"/>
  <c r="Q85" i="7"/>
  <c r="O85" i="7"/>
  <c r="M85" i="7"/>
  <c r="K85" i="7"/>
  <c r="I85" i="7"/>
  <c r="G85" i="7"/>
  <c r="BK85" i="7" s="1"/>
  <c r="BP84" i="7"/>
  <c r="BN84" i="7"/>
  <c r="BL84" i="7"/>
  <c r="BI84" i="7"/>
  <c r="BH84" i="7"/>
  <c r="BG84" i="7"/>
  <c r="BD84" i="7"/>
  <c r="AS84" i="7"/>
  <c r="AQ84" i="7"/>
  <c r="BO84" i="7" s="1"/>
  <c r="AO84" i="7"/>
  <c r="AM84" i="7"/>
  <c r="AK84" i="7"/>
  <c r="AI84" i="7"/>
  <c r="AG84" i="7"/>
  <c r="AE84" i="7"/>
  <c r="AC84" i="7"/>
  <c r="BM84" i="7" s="1"/>
  <c r="AA84" i="7"/>
  <c r="Y84" i="7"/>
  <c r="W84" i="7"/>
  <c r="U84" i="7"/>
  <c r="S84" i="7"/>
  <c r="Q84" i="7"/>
  <c r="O84" i="7"/>
  <c r="M84" i="7"/>
  <c r="K84" i="7"/>
  <c r="I84" i="7"/>
  <c r="G84" i="7"/>
  <c r="BK84" i="7" s="1"/>
  <c r="BP83" i="7"/>
  <c r="BN83" i="7"/>
  <c r="BL83" i="7"/>
  <c r="BI83" i="7"/>
  <c r="BH83" i="7"/>
  <c r="BG83" i="7"/>
  <c r="BD83" i="7"/>
  <c r="AS83" i="7"/>
  <c r="AQ83" i="7"/>
  <c r="BO83" i="7" s="1"/>
  <c r="AO83" i="7"/>
  <c r="AM83" i="7"/>
  <c r="AK83" i="7"/>
  <c r="AI83" i="7"/>
  <c r="AG83" i="7"/>
  <c r="AE83" i="7"/>
  <c r="AC83" i="7"/>
  <c r="BM83" i="7" s="1"/>
  <c r="AA83" i="7"/>
  <c r="Y83" i="7"/>
  <c r="W83" i="7"/>
  <c r="U83" i="7"/>
  <c r="S83" i="7"/>
  <c r="Q83" i="7"/>
  <c r="O83" i="7"/>
  <c r="M83" i="7"/>
  <c r="K83" i="7"/>
  <c r="I83" i="7"/>
  <c r="G83" i="7"/>
  <c r="BK83" i="7" s="1"/>
  <c r="BP82" i="7"/>
  <c r="BN82" i="7"/>
  <c r="BL82" i="7"/>
  <c r="BI82" i="7"/>
  <c r="BH82" i="7"/>
  <c r="BG82" i="7"/>
  <c r="BD82" i="7"/>
  <c r="AS82" i="7"/>
  <c r="AQ82" i="7"/>
  <c r="BO82" i="7" s="1"/>
  <c r="AO82" i="7"/>
  <c r="AM82" i="7"/>
  <c r="AK82" i="7"/>
  <c r="AI82" i="7"/>
  <c r="AG82" i="7"/>
  <c r="AE82" i="7"/>
  <c r="AC82" i="7"/>
  <c r="BM82" i="7" s="1"/>
  <c r="AA82" i="7"/>
  <c r="Y82" i="7"/>
  <c r="W82" i="7"/>
  <c r="U82" i="7"/>
  <c r="S82" i="7"/>
  <c r="Q82" i="7"/>
  <c r="O82" i="7"/>
  <c r="M82" i="7"/>
  <c r="K82" i="7"/>
  <c r="I82" i="7"/>
  <c r="G82" i="7"/>
  <c r="BK82" i="7" s="1"/>
  <c r="BP81" i="7"/>
  <c r="BN81" i="7"/>
  <c r="BL81" i="7"/>
  <c r="BI81" i="7"/>
  <c r="BH81" i="7"/>
  <c r="BG81" i="7"/>
  <c r="BD81" i="7"/>
  <c r="AS81" i="7"/>
  <c r="AQ81" i="7"/>
  <c r="BO81" i="7" s="1"/>
  <c r="AO81" i="7"/>
  <c r="AM81" i="7"/>
  <c r="AK81" i="7"/>
  <c r="AI81" i="7"/>
  <c r="AG81" i="7"/>
  <c r="AE81" i="7"/>
  <c r="AC81" i="7"/>
  <c r="BM81" i="7" s="1"/>
  <c r="AA81" i="7"/>
  <c r="Y81" i="7"/>
  <c r="W81" i="7"/>
  <c r="U81" i="7"/>
  <c r="S81" i="7"/>
  <c r="Q81" i="7"/>
  <c r="O81" i="7"/>
  <c r="M81" i="7"/>
  <c r="K81" i="7"/>
  <c r="I81" i="7"/>
  <c r="G81" i="7"/>
  <c r="BK81" i="7" s="1"/>
  <c r="BP80" i="7"/>
  <c r="BN80" i="7"/>
  <c r="BL80" i="7"/>
  <c r="BI80" i="7"/>
  <c r="BH80" i="7"/>
  <c r="BG80" i="7"/>
  <c r="BD80" i="7"/>
  <c r="AS80" i="7"/>
  <c r="AQ80" i="7"/>
  <c r="BO80" i="7" s="1"/>
  <c r="AO80" i="7"/>
  <c r="AM80" i="7"/>
  <c r="AK80" i="7"/>
  <c r="AI80" i="7"/>
  <c r="AG80" i="7"/>
  <c r="AE80" i="7"/>
  <c r="AC80" i="7"/>
  <c r="BM80" i="7" s="1"/>
  <c r="AA80" i="7"/>
  <c r="Y80" i="7"/>
  <c r="W80" i="7"/>
  <c r="U80" i="7"/>
  <c r="S80" i="7"/>
  <c r="Q80" i="7"/>
  <c r="O80" i="7"/>
  <c r="M80" i="7"/>
  <c r="K80" i="7"/>
  <c r="I80" i="7"/>
  <c r="G80" i="7"/>
  <c r="BK80" i="7" s="1"/>
  <c r="BP79" i="7"/>
  <c r="BN79" i="7"/>
  <c r="BL79" i="7"/>
  <c r="BI79" i="7"/>
  <c r="BH79" i="7"/>
  <c r="BG79" i="7"/>
  <c r="BD79" i="7"/>
  <c r="AS79" i="7"/>
  <c r="AQ79" i="7"/>
  <c r="BO79" i="7" s="1"/>
  <c r="AO79" i="7"/>
  <c r="AM79" i="7"/>
  <c r="AK79" i="7"/>
  <c r="AI79" i="7"/>
  <c r="AG79" i="7"/>
  <c r="AE79" i="7"/>
  <c r="AC79" i="7"/>
  <c r="BM79" i="7" s="1"/>
  <c r="AA79" i="7"/>
  <c r="Y79" i="7"/>
  <c r="W79" i="7"/>
  <c r="U79" i="7"/>
  <c r="S79" i="7"/>
  <c r="Q79" i="7"/>
  <c r="O79" i="7"/>
  <c r="M79" i="7"/>
  <c r="K79" i="7"/>
  <c r="I79" i="7"/>
  <c r="G79" i="7"/>
  <c r="BK79" i="7" s="1"/>
  <c r="BP78" i="7"/>
  <c r="BN78" i="7"/>
  <c r="BL78" i="7"/>
  <c r="BI78" i="7"/>
  <c r="BH78" i="7"/>
  <c r="BG78" i="7"/>
  <c r="BD78" i="7"/>
  <c r="AS78" i="7"/>
  <c r="AQ78" i="7"/>
  <c r="BO78" i="7" s="1"/>
  <c r="AO78" i="7"/>
  <c r="AM78" i="7"/>
  <c r="AK78" i="7"/>
  <c r="AI78" i="7"/>
  <c r="AG78" i="7"/>
  <c r="AE78" i="7"/>
  <c r="AC78" i="7"/>
  <c r="BM78" i="7" s="1"/>
  <c r="AA78" i="7"/>
  <c r="Y78" i="7"/>
  <c r="W78" i="7"/>
  <c r="U78" i="7"/>
  <c r="S78" i="7"/>
  <c r="Q78" i="7"/>
  <c r="O78" i="7"/>
  <c r="M78" i="7"/>
  <c r="K78" i="7"/>
  <c r="I78" i="7"/>
  <c r="G78" i="7"/>
  <c r="BK78" i="7" s="1"/>
  <c r="BP77" i="7"/>
  <c r="BN77" i="7"/>
  <c r="BL77" i="7"/>
  <c r="BI77" i="7"/>
  <c r="BH77" i="7"/>
  <c r="BG77" i="7"/>
  <c r="BD77" i="7"/>
  <c r="AS77" i="7"/>
  <c r="AQ77" i="7"/>
  <c r="BO77" i="7" s="1"/>
  <c r="AO77" i="7"/>
  <c r="AM77" i="7"/>
  <c r="AK77" i="7"/>
  <c r="AI77" i="7"/>
  <c r="AG77" i="7"/>
  <c r="AE77" i="7"/>
  <c r="AC77" i="7"/>
  <c r="BM77" i="7" s="1"/>
  <c r="AA77" i="7"/>
  <c r="Y77" i="7"/>
  <c r="W77" i="7"/>
  <c r="U77" i="7"/>
  <c r="S77" i="7"/>
  <c r="Q77" i="7"/>
  <c r="O77" i="7"/>
  <c r="M77" i="7"/>
  <c r="K77" i="7"/>
  <c r="I77" i="7"/>
  <c r="G77" i="7"/>
  <c r="BK77" i="7" s="1"/>
  <c r="BP76" i="7"/>
  <c r="BN76" i="7"/>
  <c r="BL76" i="7"/>
  <c r="BI76" i="7"/>
  <c r="BH76" i="7"/>
  <c r="BG76" i="7"/>
  <c r="BD76" i="7"/>
  <c r="AS76" i="7"/>
  <c r="AQ76" i="7"/>
  <c r="BO76" i="7" s="1"/>
  <c r="AO76" i="7"/>
  <c r="AM76" i="7"/>
  <c r="AK76" i="7"/>
  <c r="AI76" i="7"/>
  <c r="AG76" i="7"/>
  <c r="AE76" i="7"/>
  <c r="AC76" i="7"/>
  <c r="BM76" i="7" s="1"/>
  <c r="AA76" i="7"/>
  <c r="Y76" i="7"/>
  <c r="W76" i="7"/>
  <c r="U76" i="7"/>
  <c r="S76" i="7"/>
  <c r="Q76" i="7"/>
  <c r="O76" i="7"/>
  <c r="M76" i="7"/>
  <c r="K76" i="7"/>
  <c r="I76" i="7"/>
  <c r="G76" i="7"/>
  <c r="BK76" i="7" s="1"/>
  <c r="BP75" i="7"/>
  <c r="BN75" i="7"/>
  <c r="BL75" i="7"/>
  <c r="BI75" i="7"/>
  <c r="BH75" i="7"/>
  <c r="BG75" i="7"/>
  <c r="BD75" i="7"/>
  <c r="AS75" i="7"/>
  <c r="AQ75" i="7"/>
  <c r="BO75" i="7" s="1"/>
  <c r="AO75" i="7"/>
  <c r="AM75" i="7"/>
  <c r="AK75" i="7"/>
  <c r="AI75" i="7"/>
  <c r="AG75" i="7"/>
  <c r="AE75" i="7"/>
  <c r="AC75" i="7"/>
  <c r="BM75" i="7" s="1"/>
  <c r="AA75" i="7"/>
  <c r="Y75" i="7"/>
  <c r="W75" i="7"/>
  <c r="U75" i="7"/>
  <c r="S75" i="7"/>
  <c r="Q75" i="7"/>
  <c r="O75" i="7"/>
  <c r="M75" i="7"/>
  <c r="K75" i="7"/>
  <c r="I75" i="7"/>
  <c r="G75" i="7"/>
  <c r="BK75" i="7" s="1"/>
  <c r="BP74" i="7"/>
  <c r="BN74" i="7"/>
  <c r="BL74" i="7"/>
  <c r="BI74" i="7"/>
  <c r="BH74" i="7"/>
  <c r="BG74" i="7"/>
  <c r="BD74" i="7"/>
  <c r="AS74" i="7"/>
  <c r="AQ74" i="7"/>
  <c r="BO74" i="7" s="1"/>
  <c r="AO74" i="7"/>
  <c r="AM74" i="7"/>
  <c r="AK74" i="7"/>
  <c r="AI74" i="7"/>
  <c r="AG74" i="7"/>
  <c r="AE74" i="7"/>
  <c r="AC74" i="7"/>
  <c r="BM74" i="7" s="1"/>
  <c r="AA74" i="7"/>
  <c r="Y74" i="7"/>
  <c r="W74" i="7"/>
  <c r="U74" i="7"/>
  <c r="S74" i="7"/>
  <c r="Q74" i="7"/>
  <c r="O74" i="7"/>
  <c r="M74" i="7"/>
  <c r="K74" i="7"/>
  <c r="I74" i="7"/>
  <c r="G74" i="7"/>
  <c r="BK74" i="7" s="1"/>
  <c r="BP73" i="7"/>
  <c r="BN73" i="7"/>
  <c r="BL73" i="7"/>
  <c r="BI73" i="7"/>
  <c r="BH73" i="7"/>
  <c r="BG73" i="7"/>
  <c r="BD73" i="7"/>
  <c r="AS73" i="7"/>
  <c r="AQ73" i="7"/>
  <c r="BO73" i="7" s="1"/>
  <c r="AO73" i="7"/>
  <c r="AM73" i="7"/>
  <c r="AK73" i="7"/>
  <c r="AI73" i="7"/>
  <c r="AG73" i="7"/>
  <c r="AE73" i="7"/>
  <c r="AC73" i="7"/>
  <c r="BM73" i="7" s="1"/>
  <c r="AA73" i="7"/>
  <c r="Y73" i="7"/>
  <c r="W73" i="7"/>
  <c r="U73" i="7"/>
  <c r="S73" i="7"/>
  <c r="Q73" i="7"/>
  <c r="O73" i="7"/>
  <c r="M73" i="7"/>
  <c r="K73" i="7"/>
  <c r="I73" i="7"/>
  <c r="G73" i="7"/>
  <c r="BK73" i="7" s="1"/>
  <c r="BP72" i="7"/>
  <c r="BN72" i="7"/>
  <c r="BL72" i="7"/>
  <c r="BI72" i="7"/>
  <c r="BH72" i="7"/>
  <c r="BG72" i="7"/>
  <c r="BD72" i="7"/>
  <c r="AS72" i="7"/>
  <c r="AQ72" i="7"/>
  <c r="BO72" i="7" s="1"/>
  <c r="AO72" i="7"/>
  <c r="AM72" i="7"/>
  <c r="AK72" i="7"/>
  <c r="AI72" i="7"/>
  <c r="AG72" i="7"/>
  <c r="AE72" i="7"/>
  <c r="AC72" i="7"/>
  <c r="BM72" i="7" s="1"/>
  <c r="AA72" i="7"/>
  <c r="Y72" i="7"/>
  <c r="W72" i="7"/>
  <c r="U72" i="7"/>
  <c r="S72" i="7"/>
  <c r="Q72" i="7"/>
  <c r="O72" i="7"/>
  <c r="M72" i="7"/>
  <c r="K72" i="7"/>
  <c r="I72" i="7"/>
  <c r="G72" i="7"/>
  <c r="BK72" i="7" s="1"/>
  <c r="BP71" i="7"/>
  <c r="BN71" i="7"/>
  <c r="BL71" i="7"/>
  <c r="BI71" i="7"/>
  <c r="BH71" i="7"/>
  <c r="BG71" i="7"/>
  <c r="BD71" i="7"/>
  <c r="AS71" i="7"/>
  <c r="AQ71" i="7"/>
  <c r="BO71" i="7" s="1"/>
  <c r="AO71" i="7"/>
  <c r="AM71" i="7"/>
  <c r="AK71" i="7"/>
  <c r="AI71" i="7"/>
  <c r="AG71" i="7"/>
  <c r="AE71" i="7"/>
  <c r="AC71" i="7"/>
  <c r="BM71" i="7" s="1"/>
  <c r="AA71" i="7"/>
  <c r="Y71" i="7"/>
  <c r="W71" i="7"/>
  <c r="U71" i="7"/>
  <c r="S71" i="7"/>
  <c r="Q71" i="7"/>
  <c r="O71" i="7"/>
  <c r="M71" i="7"/>
  <c r="K71" i="7"/>
  <c r="I71" i="7"/>
  <c r="G71" i="7"/>
  <c r="BK71" i="7" s="1"/>
  <c r="BP70" i="7"/>
  <c r="BN70" i="7"/>
  <c r="BL70" i="7"/>
  <c r="BI70" i="7"/>
  <c r="BH70" i="7"/>
  <c r="BG70" i="7"/>
  <c r="BD70" i="7"/>
  <c r="AS70" i="7"/>
  <c r="AQ70" i="7"/>
  <c r="BO70" i="7" s="1"/>
  <c r="AO70" i="7"/>
  <c r="AM70" i="7"/>
  <c r="AK70" i="7"/>
  <c r="AI70" i="7"/>
  <c r="AG70" i="7"/>
  <c r="AE70" i="7"/>
  <c r="AC70" i="7"/>
  <c r="BM70" i="7" s="1"/>
  <c r="AA70" i="7"/>
  <c r="Y70" i="7"/>
  <c r="W70" i="7"/>
  <c r="U70" i="7"/>
  <c r="S70" i="7"/>
  <c r="Q70" i="7"/>
  <c r="O70" i="7"/>
  <c r="M70" i="7"/>
  <c r="K70" i="7"/>
  <c r="I70" i="7"/>
  <c r="G70" i="7"/>
  <c r="BK70" i="7" s="1"/>
  <c r="BP69" i="7"/>
  <c r="BN69" i="7"/>
  <c r="BL69" i="7"/>
  <c r="BI69" i="7"/>
  <c r="BH69" i="7"/>
  <c r="BG69" i="7"/>
  <c r="BD69" i="7"/>
  <c r="AS69" i="7"/>
  <c r="AQ69" i="7"/>
  <c r="BO69" i="7" s="1"/>
  <c r="AO69" i="7"/>
  <c r="AM69" i="7"/>
  <c r="AK69" i="7"/>
  <c r="AI69" i="7"/>
  <c r="AG69" i="7"/>
  <c r="AE69" i="7"/>
  <c r="AC69" i="7"/>
  <c r="BM69" i="7" s="1"/>
  <c r="AA69" i="7"/>
  <c r="Y69" i="7"/>
  <c r="W69" i="7"/>
  <c r="U69" i="7"/>
  <c r="S69" i="7"/>
  <c r="Q69" i="7"/>
  <c r="O69" i="7"/>
  <c r="M69" i="7"/>
  <c r="K69" i="7"/>
  <c r="I69" i="7"/>
  <c r="G69" i="7"/>
  <c r="BK69" i="7" s="1"/>
  <c r="BP68" i="7"/>
  <c r="BN68" i="7"/>
  <c r="BL68" i="7"/>
  <c r="BI68" i="7"/>
  <c r="BH68" i="7"/>
  <c r="BG68" i="7"/>
  <c r="BD68" i="7"/>
  <c r="AS68" i="7"/>
  <c r="AQ68" i="7"/>
  <c r="BO68" i="7" s="1"/>
  <c r="AO68" i="7"/>
  <c r="AM68" i="7"/>
  <c r="AK68" i="7"/>
  <c r="AI68" i="7"/>
  <c r="AG68" i="7"/>
  <c r="AE68" i="7"/>
  <c r="AC68" i="7"/>
  <c r="BM68" i="7" s="1"/>
  <c r="AA68" i="7"/>
  <c r="Y68" i="7"/>
  <c r="W68" i="7"/>
  <c r="U68" i="7"/>
  <c r="S68" i="7"/>
  <c r="Q68" i="7"/>
  <c r="O68" i="7"/>
  <c r="M68" i="7"/>
  <c r="K68" i="7"/>
  <c r="I68" i="7"/>
  <c r="G68" i="7"/>
  <c r="BK68" i="7" s="1"/>
  <c r="BP67" i="7"/>
  <c r="BN67" i="7"/>
  <c r="BL67" i="7"/>
  <c r="BI67" i="7"/>
  <c r="BH67" i="7"/>
  <c r="BG67" i="7"/>
  <c r="BD67" i="7"/>
  <c r="AS67" i="7"/>
  <c r="AQ67" i="7"/>
  <c r="BO67" i="7" s="1"/>
  <c r="AO67" i="7"/>
  <c r="AM67" i="7"/>
  <c r="AK67" i="7"/>
  <c r="AI67" i="7"/>
  <c r="AG67" i="7"/>
  <c r="AE67" i="7"/>
  <c r="AC67" i="7"/>
  <c r="BM67" i="7" s="1"/>
  <c r="AA67" i="7"/>
  <c r="Y67" i="7"/>
  <c r="W67" i="7"/>
  <c r="U67" i="7"/>
  <c r="S67" i="7"/>
  <c r="Q67" i="7"/>
  <c r="O67" i="7"/>
  <c r="M67" i="7"/>
  <c r="K67" i="7"/>
  <c r="I67" i="7"/>
  <c r="G67" i="7"/>
  <c r="BK67" i="7" s="1"/>
  <c r="BP66" i="7"/>
  <c r="BN66" i="7"/>
  <c r="BL66" i="7"/>
  <c r="BI66" i="7"/>
  <c r="BH66" i="7"/>
  <c r="BG66" i="7"/>
  <c r="BD66" i="7"/>
  <c r="AS66" i="7"/>
  <c r="AQ66" i="7"/>
  <c r="BO66" i="7" s="1"/>
  <c r="AO66" i="7"/>
  <c r="AM66" i="7"/>
  <c r="AK66" i="7"/>
  <c r="AI66" i="7"/>
  <c r="AG66" i="7"/>
  <c r="AE66" i="7"/>
  <c r="AC66" i="7"/>
  <c r="BM66" i="7" s="1"/>
  <c r="AA66" i="7"/>
  <c r="Y66" i="7"/>
  <c r="W66" i="7"/>
  <c r="U66" i="7"/>
  <c r="S66" i="7"/>
  <c r="Q66" i="7"/>
  <c r="O66" i="7"/>
  <c r="M66" i="7"/>
  <c r="K66" i="7"/>
  <c r="I66" i="7"/>
  <c r="G66" i="7"/>
  <c r="BK66" i="7" s="1"/>
  <c r="BP65" i="7"/>
  <c r="BN65" i="7"/>
  <c r="BL65" i="7"/>
  <c r="BI65" i="7"/>
  <c r="BH65" i="7"/>
  <c r="BG65" i="7"/>
  <c r="BD65" i="7"/>
  <c r="AS65" i="7"/>
  <c r="AQ65" i="7"/>
  <c r="BO65" i="7" s="1"/>
  <c r="AO65" i="7"/>
  <c r="AM65" i="7"/>
  <c r="AK65" i="7"/>
  <c r="AI65" i="7"/>
  <c r="AG65" i="7"/>
  <c r="AE65" i="7"/>
  <c r="AC65" i="7"/>
  <c r="BM65" i="7" s="1"/>
  <c r="AA65" i="7"/>
  <c r="Y65" i="7"/>
  <c r="W65" i="7"/>
  <c r="U65" i="7"/>
  <c r="S65" i="7"/>
  <c r="Q65" i="7"/>
  <c r="O65" i="7"/>
  <c r="M65" i="7"/>
  <c r="K65" i="7"/>
  <c r="I65" i="7"/>
  <c r="G65" i="7"/>
  <c r="BK65" i="7" s="1"/>
  <c r="BP64" i="7"/>
  <c r="BN64" i="7"/>
  <c r="BL64" i="7"/>
  <c r="BI64" i="7"/>
  <c r="BH64" i="7"/>
  <c r="BG64" i="7"/>
  <c r="BD64" i="7"/>
  <c r="AS64" i="7"/>
  <c r="AQ64" i="7"/>
  <c r="BO64" i="7" s="1"/>
  <c r="AO64" i="7"/>
  <c r="AM64" i="7"/>
  <c r="AK64" i="7"/>
  <c r="AI64" i="7"/>
  <c r="AG64" i="7"/>
  <c r="AE64" i="7"/>
  <c r="AC64" i="7"/>
  <c r="BM64" i="7" s="1"/>
  <c r="AA64" i="7"/>
  <c r="Y64" i="7"/>
  <c r="W64" i="7"/>
  <c r="U64" i="7"/>
  <c r="S64" i="7"/>
  <c r="Q64" i="7"/>
  <c r="O64" i="7"/>
  <c r="M64" i="7"/>
  <c r="K64" i="7"/>
  <c r="I64" i="7"/>
  <c r="G64" i="7"/>
  <c r="BK64" i="7" s="1"/>
  <c r="BP63" i="7"/>
  <c r="BN63" i="7"/>
  <c r="BL63" i="7"/>
  <c r="BI63" i="7"/>
  <c r="BH63" i="7"/>
  <c r="BG63" i="7"/>
  <c r="BD63" i="7"/>
  <c r="AS63" i="7"/>
  <c r="AQ63" i="7"/>
  <c r="BO63" i="7" s="1"/>
  <c r="AO63" i="7"/>
  <c r="AM63" i="7"/>
  <c r="AK63" i="7"/>
  <c r="AI63" i="7"/>
  <c r="AG63" i="7"/>
  <c r="AE63" i="7"/>
  <c r="AC63" i="7"/>
  <c r="BM63" i="7" s="1"/>
  <c r="AA63" i="7"/>
  <c r="Y63" i="7"/>
  <c r="W63" i="7"/>
  <c r="U63" i="7"/>
  <c r="S63" i="7"/>
  <c r="Q63" i="7"/>
  <c r="O63" i="7"/>
  <c r="M63" i="7"/>
  <c r="K63" i="7"/>
  <c r="I63" i="7"/>
  <c r="G63" i="7"/>
  <c r="BK63" i="7" s="1"/>
  <c r="BP62" i="7"/>
  <c r="BN62" i="7"/>
  <c r="BL62" i="7"/>
  <c r="BI62" i="7"/>
  <c r="BH62" i="7"/>
  <c r="BG62" i="7"/>
  <c r="BD62" i="7"/>
  <c r="AS62" i="7"/>
  <c r="AQ62" i="7"/>
  <c r="BO62" i="7" s="1"/>
  <c r="AO62" i="7"/>
  <c r="AM62" i="7"/>
  <c r="AK62" i="7"/>
  <c r="AI62" i="7"/>
  <c r="AG62" i="7"/>
  <c r="AE62" i="7"/>
  <c r="AC62" i="7"/>
  <c r="BM62" i="7" s="1"/>
  <c r="AA62" i="7"/>
  <c r="Y62" i="7"/>
  <c r="W62" i="7"/>
  <c r="U62" i="7"/>
  <c r="S62" i="7"/>
  <c r="Q62" i="7"/>
  <c r="O62" i="7"/>
  <c r="M62" i="7"/>
  <c r="K62" i="7"/>
  <c r="I62" i="7"/>
  <c r="G62" i="7"/>
  <c r="BK62" i="7" s="1"/>
  <c r="BP61" i="7"/>
  <c r="BN61" i="7"/>
  <c r="BL61" i="7"/>
  <c r="BI61" i="7"/>
  <c r="BH61" i="7"/>
  <c r="BG61" i="7"/>
  <c r="BD61" i="7"/>
  <c r="AS61" i="7"/>
  <c r="AQ61" i="7"/>
  <c r="BO61" i="7" s="1"/>
  <c r="AO61" i="7"/>
  <c r="AM61" i="7"/>
  <c r="AK61" i="7"/>
  <c r="AI61" i="7"/>
  <c r="AG61" i="7"/>
  <c r="AE61" i="7"/>
  <c r="AC61" i="7"/>
  <c r="BM61" i="7" s="1"/>
  <c r="AA61" i="7"/>
  <c r="Y61" i="7"/>
  <c r="W61" i="7"/>
  <c r="U61" i="7"/>
  <c r="S61" i="7"/>
  <c r="Q61" i="7"/>
  <c r="O61" i="7"/>
  <c r="M61" i="7"/>
  <c r="K61" i="7"/>
  <c r="I61" i="7"/>
  <c r="G61" i="7"/>
  <c r="BK61" i="7" s="1"/>
  <c r="BP60" i="7"/>
  <c r="BN60" i="7"/>
  <c r="BL60" i="7"/>
  <c r="BI60" i="7"/>
  <c r="BH60" i="7"/>
  <c r="BG60" i="7"/>
  <c r="BD60" i="7"/>
  <c r="AS60" i="7"/>
  <c r="AQ60" i="7"/>
  <c r="BO60" i="7" s="1"/>
  <c r="AO60" i="7"/>
  <c r="AM60" i="7"/>
  <c r="AK60" i="7"/>
  <c r="AI60" i="7"/>
  <c r="AG60" i="7"/>
  <c r="AE60" i="7"/>
  <c r="AC60" i="7"/>
  <c r="BM60" i="7" s="1"/>
  <c r="AA60" i="7"/>
  <c r="Y60" i="7"/>
  <c r="W60" i="7"/>
  <c r="U60" i="7"/>
  <c r="S60" i="7"/>
  <c r="Q60" i="7"/>
  <c r="O60" i="7"/>
  <c r="M60" i="7"/>
  <c r="K60" i="7"/>
  <c r="I60" i="7"/>
  <c r="G60" i="7"/>
  <c r="BK60" i="7" s="1"/>
  <c r="BP59" i="7"/>
  <c r="BN59" i="7"/>
  <c r="BL59" i="7"/>
  <c r="BI59" i="7"/>
  <c r="BH59" i="7"/>
  <c r="BG59" i="7"/>
  <c r="BD59" i="7"/>
  <c r="AS59" i="7"/>
  <c r="AQ59" i="7"/>
  <c r="BO59" i="7" s="1"/>
  <c r="AO59" i="7"/>
  <c r="AM59" i="7"/>
  <c r="AK59" i="7"/>
  <c r="AI59" i="7"/>
  <c r="AG59" i="7"/>
  <c r="AE59" i="7"/>
  <c r="AC59" i="7"/>
  <c r="BM59" i="7" s="1"/>
  <c r="AA59" i="7"/>
  <c r="Y59" i="7"/>
  <c r="W59" i="7"/>
  <c r="U59" i="7"/>
  <c r="S59" i="7"/>
  <c r="Q59" i="7"/>
  <c r="O59" i="7"/>
  <c r="M59" i="7"/>
  <c r="K59" i="7"/>
  <c r="I59" i="7"/>
  <c r="G59" i="7"/>
  <c r="BK59" i="7" s="1"/>
  <c r="BP58" i="7"/>
  <c r="BN58" i="7"/>
  <c r="BL58" i="7"/>
  <c r="BI58" i="7"/>
  <c r="BH58" i="7"/>
  <c r="BG58" i="7"/>
  <c r="BD58" i="7"/>
  <c r="AS58" i="7"/>
  <c r="AQ58" i="7"/>
  <c r="BO58" i="7" s="1"/>
  <c r="AO58" i="7"/>
  <c r="AM58" i="7"/>
  <c r="AK58" i="7"/>
  <c r="AI58" i="7"/>
  <c r="AG58" i="7"/>
  <c r="AE58" i="7"/>
  <c r="AC58" i="7"/>
  <c r="BM58" i="7" s="1"/>
  <c r="AA58" i="7"/>
  <c r="Y58" i="7"/>
  <c r="W58" i="7"/>
  <c r="U58" i="7"/>
  <c r="S58" i="7"/>
  <c r="Q58" i="7"/>
  <c r="O58" i="7"/>
  <c r="M58" i="7"/>
  <c r="K58" i="7"/>
  <c r="I58" i="7"/>
  <c r="G58" i="7"/>
  <c r="BK58" i="7" s="1"/>
  <c r="BP57" i="7"/>
  <c r="BN57" i="7"/>
  <c r="BL57" i="7"/>
  <c r="BI57" i="7"/>
  <c r="BH57" i="7"/>
  <c r="BG57" i="7"/>
  <c r="BD57" i="7"/>
  <c r="AS57" i="7"/>
  <c r="AQ57" i="7"/>
  <c r="BO57" i="7" s="1"/>
  <c r="AO57" i="7"/>
  <c r="AM57" i="7"/>
  <c r="AK57" i="7"/>
  <c r="AI57" i="7"/>
  <c r="AG57" i="7"/>
  <c r="AE57" i="7"/>
  <c r="AC57" i="7"/>
  <c r="BM57" i="7" s="1"/>
  <c r="AA57" i="7"/>
  <c r="Y57" i="7"/>
  <c r="W57" i="7"/>
  <c r="U57" i="7"/>
  <c r="S57" i="7"/>
  <c r="Q57" i="7"/>
  <c r="O57" i="7"/>
  <c r="M57" i="7"/>
  <c r="K57" i="7"/>
  <c r="I57" i="7"/>
  <c r="G57" i="7"/>
  <c r="BK57" i="7" s="1"/>
  <c r="BP56" i="7"/>
  <c r="BN56" i="7"/>
  <c r="BL56" i="7"/>
  <c r="BI56" i="7"/>
  <c r="BH56" i="7"/>
  <c r="BG56" i="7"/>
  <c r="BD56" i="7"/>
  <c r="AS56" i="7"/>
  <c r="AQ56" i="7"/>
  <c r="BO56" i="7" s="1"/>
  <c r="AO56" i="7"/>
  <c r="AM56" i="7"/>
  <c r="AK56" i="7"/>
  <c r="AI56" i="7"/>
  <c r="AG56" i="7"/>
  <c r="AE56" i="7"/>
  <c r="AC56" i="7"/>
  <c r="BM56" i="7" s="1"/>
  <c r="AA56" i="7"/>
  <c r="Y56" i="7"/>
  <c r="W56" i="7"/>
  <c r="U56" i="7"/>
  <c r="S56" i="7"/>
  <c r="Q56" i="7"/>
  <c r="O56" i="7"/>
  <c r="M56" i="7"/>
  <c r="K56" i="7"/>
  <c r="I56" i="7"/>
  <c r="G56" i="7"/>
  <c r="BK56" i="7" s="1"/>
  <c r="BP55" i="7"/>
  <c r="BN55" i="7"/>
  <c r="BL55" i="7"/>
  <c r="BI55" i="7"/>
  <c r="BH55" i="7"/>
  <c r="BG55" i="7"/>
  <c r="BD55" i="7"/>
  <c r="AS55" i="7"/>
  <c r="AQ55" i="7"/>
  <c r="BO55" i="7" s="1"/>
  <c r="AO55" i="7"/>
  <c r="AM55" i="7"/>
  <c r="AK55" i="7"/>
  <c r="AI55" i="7"/>
  <c r="AG55" i="7"/>
  <c r="AE55" i="7"/>
  <c r="AC55" i="7"/>
  <c r="BM55" i="7" s="1"/>
  <c r="AA55" i="7"/>
  <c r="Y55" i="7"/>
  <c r="W55" i="7"/>
  <c r="U55" i="7"/>
  <c r="S55" i="7"/>
  <c r="Q55" i="7"/>
  <c r="O55" i="7"/>
  <c r="M55" i="7"/>
  <c r="K55" i="7"/>
  <c r="I55" i="7"/>
  <c r="G55" i="7"/>
  <c r="BK55" i="7" s="1"/>
  <c r="B55" i="7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AS54" i="7"/>
  <c r="AQ54" i="7"/>
  <c r="BO54" i="7" s="1"/>
  <c r="BP54" i="7" s="1"/>
  <c r="AO54" i="7"/>
  <c r="AM54" i="7"/>
  <c r="AK54" i="7"/>
  <c r="AI54" i="7"/>
  <c r="AG54" i="7"/>
  <c r="AE54" i="7"/>
  <c r="AC54" i="7"/>
  <c r="BM54" i="7" s="1"/>
  <c r="BN54" i="7" s="1"/>
  <c r="AA54" i="7"/>
  <c r="Y54" i="7"/>
  <c r="W54" i="7"/>
  <c r="U54" i="7"/>
  <c r="S54" i="7"/>
  <c r="Q54" i="7"/>
  <c r="O54" i="7"/>
  <c r="M54" i="7"/>
  <c r="K54" i="7"/>
  <c r="I54" i="7"/>
  <c r="G54" i="7"/>
  <c r="BK54" i="7" s="1"/>
  <c r="BL54" i="7" s="1"/>
  <c r="BJ53" i="7"/>
  <c r="AS53" i="7"/>
  <c r="AQ53" i="7"/>
  <c r="BO53" i="7" s="1"/>
  <c r="BP53" i="7" s="1"/>
  <c r="AO53" i="7"/>
  <c r="AM53" i="7"/>
  <c r="AK53" i="7"/>
  <c r="AI53" i="7"/>
  <c r="AG53" i="7"/>
  <c r="AE53" i="7"/>
  <c r="AC53" i="7"/>
  <c r="BM53" i="7" s="1"/>
  <c r="BN53" i="7" s="1"/>
  <c r="AA53" i="7"/>
  <c r="Y53" i="7"/>
  <c r="W53" i="7"/>
  <c r="U53" i="7"/>
  <c r="S53" i="7"/>
  <c r="Q53" i="7"/>
  <c r="O53" i="7"/>
  <c r="M53" i="7"/>
  <c r="K53" i="7"/>
  <c r="I53" i="7"/>
  <c r="G53" i="7"/>
  <c r="BK53" i="7" s="1"/>
  <c r="BL53" i="7" s="1"/>
  <c r="AS52" i="7"/>
  <c r="AR100" i="7" s="1"/>
  <c r="AQ52" i="7"/>
  <c r="AP100" i="7" s="1"/>
  <c r="AO52" i="7"/>
  <c r="AN100" i="7" s="1"/>
  <c r="AM52" i="7"/>
  <c r="AL100" i="7" s="1"/>
  <c r="AK52" i="7"/>
  <c r="AJ100" i="7" s="1"/>
  <c r="AI52" i="7"/>
  <c r="AH100" i="7" s="1"/>
  <c r="AG52" i="7"/>
  <c r="AF100" i="7" s="1"/>
  <c r="AE52" i="7"/>
  <c r="AD100" i="7" s="1"/>
  <c r="AC52" i="7"/>
  <c r="AB100" i="7" s="1"/>
  <c r="AA52" i="7"/>
  <c r="Z100" i="7" s="1"/>
  <c r="Y52" i="7"/>
  <c r="X100" i="7" s="1"/>
  <c r="W52" i="7"/>
  <c r="V100" i="7" s="1"/>
  <c r="U52" i="7"/>
  <c r="T100" i="7" s="1"/>
  <c r="S52" i="7"/>
  <c r="R100" i="7" s="1"/>
  <c r="Q52" i="7"/>
  <c r="P100" i="7" s="1"/>
  <c r="O52" i="7"/>
  <c r="N100" i="7" s="1"/>
  <c r="M52" i="7"/>
  <c r="L100" i="7" s="1"/>
  <c r="K52" i="7"/>
  <c r="J100" i="7" s="1"/>
  <c r="I52" i="7"/>
  <c r="H100" i="7" s="1"/>
  <c r="G52" i="7"/>
  <c r="F100" i="7" s="1"/>
  <c r="BO48" i="7"/>
  <c r="CL77" i="7" s="1"/>
  <c r="BM48" i="7"/>
  <c r="CL76" i="7" s="1"/>
  <c r="BK48" i="7"/>
  <c r="CL75" i="7" s="1"/>
  <c r="C41" i="7"/>
  <c r="F44" i="7" s="1"/>
  <c r="F45" i="7" s="1"/>
  <c r="BK37" i="7"/>
  <c r="B17" i="7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14" i="7"/>
  <c r="F12" i="7"/>
  <c r="F11" i="7"/>
  <c r="BB100" i="6"/>
  <c r="AZ100" i="6"/>
  <c r="AX100" i="6"/>
  <c r="AV100" i="6"/>
  <c r="AT100" i="6"/>
  <c r="BP98" i="6"/>
  <c r="BN98" i="6"/>
  <c r="BL98" i="6"/>
  <c r="BI98" i="6"/>
  <c r="BH98" i="6"/>
  <c r="BG98" i="6"/>
  <c r="BD98" i="6"/>
  <c r="AS98" i="6"/>
  <c r="AQ98" i="6"/>
  <c r="BO98" i="6" s="1"/>
  <c r="AO98" i="6"/>
  <c r="AM98" i="6"/>
  <c r="AK98" i="6"/>
  <c r="AI98" i="6"/>
  <c r="AG98" i="6"/>
  <c r="AE98" i="6"/>
  <c r="AC98" i="6"/>
  <c r="BM98" i="6" s="1"/>
  <c r="AA98" i="6"/>
  <c r="Y98" i="6"/>
  <c r="W98" i="6"/>
  <c r="U98" i="6"/>
  <c r="S98" i="6"/>
  <c r="Q98" i="6"/>
  <c r="O98" i="6"/>
  <c r="M98" i="6"/>
  <c r="K98" i="6"/>
  <c r="I98" i="6"/>
  <c r="G98" i="6"/>
  <c r="BK98" i="6" s="1"/>
  <c r="BP97" i="6"/>
  <c r="BN97" i="6"/>
  <c r="BL97" i="6"/>
  <c r="BI97" i="6"/>
  <c r="BH97" i="6"/>
  <c r="BG97" i="6"/>
  <c r="BD97" i="6"/>
  <c r="AS97" i="6"/>
  <c r="AQ97" i="6"/>
  <c r="BO97" i="6" s="1"/>
  <c r="AO97" i="6"/>
  <c r="AM97" i="6"/>
  <c r="AK97" i="6"/>
  <c r="AI97" i="6"/>
  <c r="AG97" i="6"/>
  <c r="AE97" i="6"/>
  <c r="AC97" i="6"/>
  <c r="BM97" i="6" s="1"/>
  <c r="AA97" i="6"/>
  <c r="Y97" i="6"/>
  <c r="W97" i="6"/>
  <c r="U97" i="6"/>
  <c r="S97" i="6"/>
  <c r="Q97" i="6"/>
  <c r="O97" i="6"/>
  <c r="M97" i="6"/>
  <c r="K97" i="6"/>
  <c r="I97" i="6"/>
  <c r="G97" i="6"/>
  <c r="BK97" i="6" s="1"/>
  <c r="BP96" i="6"/>
  <c r="BN96" i="6"/>
  <c r="BL96" i="6"/>
  <c r="BI96" i="6"/>
  <c r="BH96" i="6"/>
  <c r="BG96" i="6"/>
  <c r="BD96" i="6"/>
  <c r="AS96" i="6"/>
  <c r="AQ96" i="6"/>
  <c r="BO96" i="6" s="1"/>
  <c r="AO96" i="6"/>
  <c r="AM96" i="6"/>
  <c r="AK96" i="6"/>
  <c r="AI96" i="6"/>
  <c r="AG96" i="6"/>
  <c r="AE96" i="6"/>
  <c r="AC96" i="6"/>
  <c r="BM96" i="6" s="1"/>
  <c r="AA96" i="6"/>
  <c r="Y96" i="6"/>
  <c r="W96" i="6"/>
  <c r="U96" i="6"/>
  <c r="S96" i="6"/>
  <c r="Q96" i="6"/>
  <c r="O96" i="6"/>
  <c r="M96" i="6"/>
  <c r="K96" i="6"/>
  <c r="I96" i="6"/>
  <c r="G96" i="6"/>
  <c r="BK96" i="6" s="1"/>
  <c r="BP95" i="6"/>
  <c r="BN95" i="6"/>
  <c r="BL95" i="6"/>
  <c r="BI95" i="6"/>
  <c r="BH95" i="6"/>
  <c r="BG95" i="6"/>
  <c r="BD95" i="6"/>
  <c r="AS95" i="6"/>
  <c r="AQ95" i="6"/>
  <c r="BO95" i="6" s="1"/>
  <c r="AO95" i="6"/>
  <c r="AM95" i="6"/>
  <c r="AK95" i="6"/>
  <c r="AI95" i="6"/>
  <c r="AG95" i="6"/>
  <c r="AE95" i="6"/>
  <c r="AC95" i="6"/>
  <c r="BM95" i="6" s="1"/>
  <c r="AA95" i="6"/>
  <c r="Y95" i="6"/>
  <c r="W95" i="6"/>
  <c r="U95" i="6"/>
  <c r="S95" i="6"/>
  <c r="Q95" i="6"/>
  <c r="O95" i="6"/>
  <c r="M95" i="6"/>
  <c r="K95" i="6"/>
  <c r="I95" i="6"/>
  <c r="G95" i="6"/>
  <c r="BK95" i="6" s="1"/>
  <c r="BP94" i="6"/>
  <c r="BN94" i="6"/>
  <c r="BL94" i="6"/>
  <c r="BI94" i="6"/>
  <c r="BH94" i="6"/>
  <c r="BG94" i="6"/>
  <c r="BD94" i="6"/>
  <c r="AS94" i="6"/>
  <c r="AQ94" i="6"/>
  <c r="BO94" i="6" s="1"/>
  <c r="AO94" i="6"/>
  <c r="AM94" i="6"/>
  <c r="AK94" i="6"/>
  <c r="AI94" i="6"/>
  <c r="AG94" i="6"/>
  <c r="AE94" i="6"/>
  <c r="AC94" i="6"/>
  <c r="BM94" i="6" s="1"/>
  <c r="AA94" i="6"/>
  <c r="Y94" i="6"/>
  <c r="W94" i="6"/>
  <c r="U94" i="6"/>
  <c r="S94" i="6"/>
  <c r="Q94" i="6"/>
  <c r="O94" i="6"/>
  <c r="M94" i="6"/>
  <c r="K94" i="6"/>
  <c r="I94" i="6"/>
  <c r="G94" i="6"/>
  <c r="BK94" i="6" s="1"/>
  <c r="BP93" i="6"/>
  <c r="BN93" i="6"/>
  <c r="BL93" i="6"/>
  <c r="BI93" i="6"/>
  <c r="BH93" i="6"/>
  <c r="BG93" i="6"/>
  <c r="BD93" i="6"/>
  <c r="AS93" i="6"/>
  <c r="AQ93" i="6"/>
  <c r="BO93" i="6" s="1"/>
  <c r="AO93" i="6"/>
  <c r="AM93" i="6"/>
  <c r="AK93" i="6"/>
  <c r="AI93" i="6"/>
  <c r="AG93" i="6"/>
  <c r="AE93" i="6"/>
  <c r="AC93" i="6"/>
  <c r="BM93" i="6" s="1"/>
  <c r="AA93" i="6"/>
  <c r="Y93" i="6"/>
  <c r="W93" i="6"/>
  <c r="U93" i="6"/>
  <c r="S93" i="6"/>
  <c r="Q93" i="6"/>
  <c r="O93" i="6"/>
  <c r="M93" i="6"/>
  <c r="K93" i="6"/>
  <c r="I93" i="6"/>
  <c r="G93" i="6"/>
  <c r="BK93" i="6" s="1"/>
  <c r="BP92" i="6"/>
  <c r="BN92" i="6"/>
  <c r="BL92" i="6"/>
  <c r="BI92" i="6"/>
  <c r="BH92" i="6"/>
  <c r="BG92" i="6"/>
  <c r="BD92" i="6"/>
  <c r="AS92" i="6"/>
  <c r="AQ92" i="6"/>
  <c r="BO92" i="6" s="1"/>
  <c r="AO92" i="6"/>
  <c r="AM92" i="6"/>
  <c r="AK92" i="6"/>
  <c r="AI92" i="6"/>
  <c r="AG92" i="6"/>
  <c r="AE92" i="6"/>
  <c r="AC92" i="6"/>
  <c r="BM92" i="6" s="1"/>
  <c r="AA92" i="6"/>
  <c r="Y92" i="6"/>
  <c r="W92" i="6"/>
  <c r="U92" i="6"/>
  <c r="S92" i="6"/>
  <c r="Q92" i="6"/>
  <c r="O92" i="6"/>
  <c r="M92" i="6"/>
  <c r="K92" i="6"/>
  <c r="I92" i="6"/>
  <c r="G92" i="6"/>
  <c r="BK92" i="6" s="1"/>
  <c r="BP91" i="6"/>
  <c r="BN91" i="6"/>
  <c r="BL91" i="6"/>
  <c r="BI91" i="6"/>
  <c r="BH91" i="6"/>
  <c r="BG91" i="6"/>
  <c r="BD91" i="6"/>
  <c r="AS91" i="6"/>
  <c r="AQ91" i="6"/>
  <c r="BO91" i="6" s="1"/>
  <c r="AO91" i="6"/>
  <c r="AM91" i="6"/>
  <c r="AK91" i="6"/>
  <c r="AI91" i="6"/>
  <c r="AG91" i="6"/>
  <c r="AE91" i="6"/>
  <c r="AC91" i="6"/>
  <c r="BM91" i="6" s="1"/>
  <c r="AA91" i="6"/>
  <c r="Y91" i="6"/>
  <c r="W91" i="6"/>
  <c r="U91" i="6"/>
  <c r="S91" i="6"/>
  <c r="Q91" i="6"/>
  <c r="O91" i="6"/>
  <c r="M91" i="6"/>
  <c r="K91" i="6"/>
  <c r="I91" i="6"/>
  <c r="G91" i="6"/>
  <c r="BK91" i="6" s="1"/>
  <c r="BP90" i="6"/>
  <c r="BN90" i="6"/>
  <c r="BL90" i="6"/>
  <c r="BI90" i="6"/>
  <c r="BH90" i="6"/>
  <c r="BG90" i="6"/>
  <c r="BD90" i="6"/>
  <c r="AS90" i="6"/>
  <c r="AQ90" i="6"/>
  <c r="BO90" i="6" s="1"/>
  <c r="AO90" i="6"/>
  <c r="AM90" i="6"/>
  <c r="AK90" i="6"/>
  <c r="AI90" i="6"/>
  <c r="AG90" i="6"/>
  <c r="AE90" i="6"/>
  <c r="AC90" i="6"/>
  <c r="BM90" i="6" s="1"/>
  <c r="AA90" i="6"/>
  <c r="Y90" i="6"/>
  <c r="W90" i="6"/>
  <c r="U90" i="6"/>
  <c r="S90" i="6"/>
  <c r="Q90" i="6"/>
  <c r="O90" i="6"/>
  <c r="M90" i="6"/>
  <c r="K90" i="6"/>
  <c r="I90" i="6"/>
  <c r="G90" i="6"/>
  <c r="BK90" i="6" s="1"/>
  <c r="BP89" i="6"/>
  <c r="BN89" i="6"/>
  <c r="BL89" i="6"/>
  <c r="BI89" i="6"/>
  <c r="BH89" i="6"/>
  <c r="BG89" i="6"/>
  <c r="BD89" i="6"/>
  <c r="AS89" i="6"/>
  <c r="AQ89" i="6"/>
  <c r="BO89" i="6" s="1"/>
  <c r="AO89" i="6"/>
  <c r="AM89" i="6"/>
  <c r="AK89" i="6"/>
  <c r="AI89" i="6"/>
  <c r="AG89" i="6"/>
  <c r="AE89" i="6"/>
  <c r="AC89" i="6"/>
  <c r="BM89" i="6" s="1"/>
  <c r="AA89" i="6"/>
  <c r="Y89" i="6"/>
  <c r="W89" i="6"/>
  <c r="U89" i="6"/>
  <c r="S89" i="6"/>
  <c r="Q89" i="6"/>
  <c r="O89" i="6"/>
  <c r="M89" i="6"/>
  <c r="K89" i="6"/>
  <c r="I89" i="6"/>
  <c r="G89" i="6"/>
  <c r="BK89" i="6" s="1"/>
  <c r="BP88" i="6"/>
  <c r="BN88" i="6"/>
  <c r="BL88" i="6"/>
  <c r="BI88" i="6"/>
  <c r="BH88" i="6"/>
  <c r="BG88" i="6"/>
  <c r="BD88" i="6"/>
  <c r="AS88" i="6"/>
  <c r="AQ88" i="6"/>
  <c r="BO88" i="6" s="1"/>
  <c r="AO88" i="6"/>
  <c r="AM88" i="6"/>
  <c r="AK88" i="6"/>
  <c r="AI88" i="6"/>
  <c r="AG88" i="6"/>
  <c r="AE88" i="6"/>
  <c r="AC88" i="6"/>
  <c r="BM88" i="6" s="1"/>
  <c r="AA88" i="6"/>
  <c r="Y88" i="6"/>
  <c r="W88" i="6"/>
  <c r="U88" i="6"/>
  <c r="S88" i="6"/>
  <c r="Q88" i="6"/>
  <c r="O88" i="6"/>
  <c r="M88" i="6"/>
  <c r="K88" i="6"/>
  <c r="I88" i="6"/>
  <c r="G88" i="6"/>
  <c r="BK88" i="6" s="1"/>
  <c r="BP87" i="6"/>
  <c r="BN87" i="6"/>
  <c r="BL87" i="6"/>
  <c r="BI87" i="6"/>
  <c r="BH87" i="6"/>
  <c r="BG87" i="6"/>
  <c r="BD87" i="6"/>
  <c r="AS87" i="6"/>
  <c r="AQ87" i="6"/>
  <c r="BO87" i="6" s="1"/>
  <c r="AO87" i="6"/>
  <c r="AM87" i="6"/>
  <c r="AK87" i="6"/>
  <c r="AI87" i="6"/>
  <c r="AG87" i="6"/>
  <c r="AE87" i="6"/>
  <c r="AC87" i="6"/>
  <c r="BM87" i="6" s="1"/>
  <c r="AA87" i="6"/>
  <c r="Y87" i="6"/>
  <c r="W87" i="6"/>
  <c r="U87" i="6"/>
  <c r="S87" i="6"/>
  <c r="Q87" i="6"/>
  <c r="O87" i="6"/>
  <c r="M87" i="6"/>
  <c r="K87" i="6"/>
  <c r="I87" i="6"/>
  <c r="G87" i="6"/>
  <c r="BK87" i="6" s="1"/>
  <c r="BP86" i="6"/>
  <c r="BN86" i="6"/>
  <c r="BL86" i="6"/>
  <c r="BI86" i="6"/>
  <c r="BH86" i="6"/>
  <c r="BG86" i="6"/>
  <c r="BD86" i="6"/>
  <c r="AS86" i="6"/>
  <c r="AQ86" i="6"/>
  <c r="BO86" i="6" s="1"/>
  <c r="AO86" i="6"/>
  <c r="AM86" i="6"/>
  <c r="AK86" i="6"/>
  <c r="AI86" i="6"/>
  <c r="AG86" i="6"/>
  <c r="AE86" i="6"/>
  <c r="AC86" i="6"/>
  <c r="BM86" i="6" s="1"/>
  <c r="AA86" i="6"/>
  <c r="Y86" i="6"/>
  <c r="W86" i="6"/>
  <c r="U86" i="6"/>
  <c r="S86" i="6"/>
  <c r="Q86" i="6"/>
  <c r="O86" i="6"/>
  <c r="M86" i="6"/>
  <c r="K86" i="6"/>
  <c r="I86" i="6"/>
  <c r="G86" i="6"/>
  <c r="BK86" i="6" s="1"/>
  <c r="BP85" i="6"/>
  <c r="BN85" i="6"/>
  <c r="BL85" i="6"/>
  <c r="BI85" i="6"/>
  <c r="BH85" i="6"/>
  <c r="BG85" i="6"/>
  <c r="BD85" i="6"/>
  <c r="AS85" i="6"/>
  <c r="AQ85" i="6"/>
  <c r="BO85" i="6" s="1"/>
  <c r="AO85" i="6"/>
  <c r="AM85" i="6"/>
  <c r="AK85" i="6"/>
  <c r="AI85" i="6"/>
  <c r="AG85" i="6"/>
  <c r="AE85" i="6"/>
  <c r="AC85" i="6"/>
  <c r="BM85" i="6" s="1"/>
  <c r="AA85" i="6"/>
  <c r="Y85" i="6"/>
  <c r="W85" i="6"/>
  <c r="U85" i="6"/>
  <c r="S85" i="6"/>
  <c r="Q85" i="6"/>
  <c r="O85" i="6"/>
  <c r="M85" i="6"/>
  <c r="K85" i="6"/>
  <c r="I85" i="6"/>
  <c r="G85" i="6"/>
  <c r="BK85" i="6" s="1"/>
  <c r="BP84" i="6"/>
  <c r="BN84" i="6"/>
  <c r="BL84" i="6"/>
  <c r="BI84" i="6"/>
  <c r="BH84" i="6"/>
  <c r="BG84" i="6"/>
  <c r="BD84" i="6"/>
  <c r="AS84" i="6"/>
  <c r="AQ84" i="6"/>
  <c r="BO84" i="6" s="1"/>
  <c r="AO84" i="6"/>
  <c r="AM84" i="6"/>
  <c r="AK84" i="6"/>
  <c r="AI84" i="6"/>
  <c r="AG84" i="6"/>
  <c r="AE84" i="6"/>
  <c r="AC84" i="6"/>
  <c r="BM84" i="6" s="1"/>
  <c r="AA84" i="6"/>
  <c r="Y84" i="6"/>
  <c r="W84" i="6"/>
  <c r="U84" i="6"/>
  <c r="S84" i="6"/>
  <c r="Q84" i="6"/>
  <c r="O84" i="6"/>
  <c r="M84" i="6"/>
  <c r="K84" i="6"/>
  <c r="I84" i="6"/>
  <c r="G84" i="6"/>
  <c r="BK84" i="6" s="1"/>
  <c r="BP83" i="6"/>
  <c r="BN83" i="6"/>
  <c r="BL83" i="6"/>
  <c r="BI83" i="6"/>
  <c r="BH83" i="6"/>
  <c r="BG83" i="6"/>
  <c r="BD83" i="6"/>
  <c r="AS83" i="6"/>
  <c r="AQ83" i="6"/>
  <c r="BO83" i="6" s="1"/>
  <c r="AO83" i="6"/>
  <c r="AM83" i="6"/>
  <c r="AK83" i="6"/>
  <c r="AI83" i="6"/>
  <c r="AG83" i="6"/>
  <c r="AE83" i="6"/>
  <c r="AC83" i="6"/>
  <c r="BM83" i="6" s="1"/>
  <c r="AA83" i="6"/>
  <c r="Y83" i="6"/>
  <c r="W83" i="6"/>
  <c r="U83" i="6"/>
  <c r="S83" i="6"/>
  <c r="Q83" i="6"/>
  <c r="O83" i="6"/>
  <c r="M83" i="6"/>
  <c r="K83" i="6"/>
  <c r="I83" i="6"/>
  <c r="G83" i="6"/>
  <c r="BK83" i="6" s="1"/>
  <c r="BP82" i="6"/>
  <c r="BN82" i="6"/>
  <c r="BL82" i="6"/>
  <c r="BI82" i="6"/>
  <c r="BH82" i="6"/>
  <c r="BG82" i="6"/>
  <c r="BD82" i="6"/>
  <c r="AS82" i="6"/>
  <c r="AQ82" i="6"/>
  <c r="BO82" i="6" s="1"/>
  <c r="AO82" i="6"/>
  <c r="AM82" i="6"/>
  <c r="AK82" i="6"/>
  <c r="AI82" i="6"/>
  <c r="AG82" i="6"/>
  <c r="AE82" i="6"/>
  <c r="AC82" i="6"/>
  <c r="BM82" i="6" s="1"/>
  <c r="AA82" i="6"/>
  <c r="Y82" i="6"/>
  <c r="W82" i="6"/>
  <c r="U82" i="6"/>
  <c r="S82" i="6"/>
  <c r="Q82" i="6"/>
  <c r="O82" i="6"/>
  <c r="M82" i="6"/>
  <c r="K82" i="6"/>
  <c r="I82" i="6"/>
  <c r="G82" i="6"/>
  <c r="BK82" i="6" s="1"/>
  <c r="BP81" i="6"/>
  <c r="BN81" i="6"/>
  <c r="BL81" i="6"/>
  <c r="BI81" i="6"/>
  <c r="BH81" i="6"/>
  <c r="BG81" i="6"/>
  <c r="BD81" i="6"/>
  <c r="AS81" i="6"/>
  <c r="AQ81" i="6"/>
  <c r="BO81" i="6" s="1"/>
  <c r="AO81" i="6"/>
  <c r="AM81" i="6"/>
  <c r="AK81" i="6"/>
  <c r="AI81" i="6"/>
  <c r="AG81" i="6"/>
  <c r="AE81" i="6"/>
  <c r="AC81" i="6"/>
  <c r="BM81" i="6" s="1"/>
  <c r="AA81" i="6"/>
  <c r="Y81" i="6"/>
  <c r="W81" i="6"/>
  <c r="U81" i="6"/>
  <c r="S81" i="6"/>
  <c r="Q81" i="6"/>
  <c r="O81" i="6"/>
  <c r="M81" i="6"/>
  <c r="K81" i="6"/>
  <c r="I81" i="6"/>
  <c r="G81" i="6"/>
  <c r="BK81" i="6" s="1"/>
  <c r="BP80" i="6"/>
  <c r="BN80" i="6"/>
  <c r="BL80" i="6"/>
  <c r="BI80" i="6"/>
  <c r="BH80" i="6"/>
  <c r="BG80" i="6"/>
  <c r="BD80" i="6"/>
  <c r="AS80" i="6"/>
  <c r="AQ80" i="6"/>
  <c r="BO80" i="6" s="1"/>
  <c r="AO80" i="6"/>
  <c r="AM80" i="6"/>
  <c r="AK80" i="6"/>
  <c r="AI80" i="6"/>
  <c r="AG80" i="6"/>
  <c r="AE80" i="6"/>
  <c r="AC80" i="6"/>
  <c r="BM80" i="6" s="1"/>
  <c r="AA80" i="6"/>
  <c r="Y80" i="6"/>
  <c r="W80" i="6"/>
  <c r="U80" i="6"/>
  <c r="S80" i="6"/>
  <c r="Q80" i="6"/>
  <c r="O80" i="6"/>
  <c r="M80" i="6"/>
  <c r="K80" i="6"/>
  <c r="I80" i="6"/>
  <c r="G80" i="6"/>
  <c r="BK80" i="6" s="1"/>
  <c r="BP79" i="6"/>
  <c r="BN79" i="6"/>
  <c r="BL79" i="6"/>
  <c r="BI79" i="6"/>
  <c r="BH79" i="6"/>
  <c r="BG79" i="6"/>
  <c r="BD79" i="6"/>
  <c r="AS79" i="6"/>
  <c r="AQ79" i="6"/>
  <c r="BO79" i="6" s="1"/>
  <c r="AO79" i="6"/>
  <c r="AM79" i="6"/>
  <c r="AK79" i="6"/>
  <c r="AI79" i="6"/>
  <c r="AG79" i="6"/>
  <c r="AE79" i="6"/>
  <c r="AC79" i="6"/>
  <c r="BM79" i="6" s="1"/>
  <c r="AA79" i="6"/>
  <c r="Y79" i="6"/>
  <c r="W79" i="6"/>
  <c r="U79" i="6"/>
  <c r="S79" i="6"/>
  <c r="Q79" i="6"/>
  <c r="O79" i="6"/>
  <c r="M79" i="6"/>
  <c r="K79" i="6"/>
  <c r="I79" i="6"/>
  <c r="G79" i="6"/>
  <c r="BK79" i="6" s="1"/>
  <c r="BP78" i="6"/>
  <c r="BN78" i="6"/>
  <c r="BL78" i="6"/>
  <c r="BI78" i="6"/>
  <c r="BH78" i="6"/>
  <c r="BG78" i="6"/>
  <c r="BD78" i="6"/>
  <c r="AS78" i="6"/>
  <c r="AQ78" i="6"/>
  <c r="BO78" i="6" s="1"/>
  <c r="AO78" i="6"/>
  <c r="AM78" i="6"/>
  <c r="AK78" i="6"/>
  <c r="AI78" i="6"/>
  <c r="AG78" i="6"/>
  <c r="AE78" i="6"/>
  <c r="AC78" i="6"/>
  <c r="BM78" i="6" s="1"/>
  <c r="AA78" i="6"/>
  <c r="Y78" i="6"/>
  <c r="W78" i="6"/>
  <c r="U78" i="6"/>
  <c r="S78" i="6"/>
  <c r="Q78" i="6"/>
  <c r="O78" i="6"/>
  <c r="M78" i="6"/>
  <c r="K78" i="6"/>
  <c r="I78" i="6"/>
  <c r="G78" i="6"/>
  <c r="BK78" i="6" s="1"/>
  <c r="BP77" i="6"/>
  <c r="BN77" i="6"/>
  <c r="BL77" i="6"/>
  <c r="BI77" i="6"/>
  <c r="BH77" i="6"/>
  <c r="BG77" i="6"/>
  <c r="BD77" i="6"/>
  <c r="AS77" i="6"/>
  <c r="AQ77" i="6"/>
  <c r="BO77" i="6" s="1"/>
  <c r="AO77" i="6"/>
  <c r="AM77" i="6"/>
  <c r="AK77" i="6"/>
  <c r="AI77" i="6"/>
  <c r="AG77" i="6"/>
  <c r="AE77" i="6"/>
  <c r="AC77" i="6"/>
  <c r="BM77" i="6" s="1"/>
  <c r="AA77" i="6"/>
  <c r="Y77" i="6"/>
  <c r="W77" i="6"/>
  <c r="U77" i="6"/>
  <c r="S77" i="6"/>
  <c r="Q77" i="6"/>
  <c r="O77" i="6"/>
  <c r="M77" i="6"/>
  <c r="K77" i="6"/>
  <c r="I77" i="6"/>
  <c r="G77" i="6"/>
  <c r="BK77" i="6" s="1"/>
  <c r="BP76" i="6"/>
  <c r="BN76" i="6"/>
  <c r="BL76" i="6"/>
  <c r="BI76" i="6"/>
  <c r="BH76" i="6"/>
  <c r="BG76" i="6"/>
  <c r="BD76" i="6"/>
  <c r="AS76" i="6"/>
  <c r="AQ76" i="6"/>
  <c r="BO76" i="6" s="1"/>
  <c r="AO76" i="6"/>
  <c r="AM76" i="6"/>
  <c r="AK76" i="6"/>
  <c r="AI76" i="6"/>
  <c r="AG76" i="6"/>
  <c r="AE76" i="6"/>
  <c r="AC76" i="6"/>
  <c r="BM76" i="6" s="1"/>
  <c r="AA76" i="6"/>
  <c r="Y76" i="6"/>
  <c r="W76" i="6"/>
  <c r="U76" i="6"/>
  <c r="S76" i="6"/>
  <c r="Q76" i="6"/>
  <c r="O76" i="6"/>
  <c r="M76" i="6"/>
  <c r="K76" i="6"/>
  <c r="I76" i="6"/>
  <c r="G76" i="6"/>
  <c r="BK76" i="6" s="1"/>
  <c r="BP75" i="6"/>
  <c r="BN75" i="6"/>
  <c r="BL75" i="6"/>
  <c r="BI75" i="6"/>
  <c r="BH75" i="6"/>
  <c r="BG75" i="6"/>
  <c r="BD75" i="6"/>
  <c r="AS75" i="6"/>
  <c r="AQ75" i="6"/>
  <c r="BO75" i="6" s="1"/>
  <c r="AO75" i="6"/>
  <c r="AM75" i="6"/>
  <c r="AK75" i="6"/>
  <c r="AI75" i="6"/>
  <c r="AG75" i="6"/>
  <c r="AE75" i="6"/>
  <c r="AC75" i="6"/>
  <c r="BM75" i="6" s="1"/>
  <c r="AA75" i="6"/>
  <c r="Y75" i="6"/>
  <c r="W75" i="6"/>
  <c r="U75" i="6"/>
  <c r="S75" i="6"/>
  <c r="Q75" i="6"/>
  <c r="O75" i="6"/>
  <c r="M75" i="6"/>
  <c r="K75" i="6"/>
  <c r="I75" i="6"/>
  <c r="G75" i="6"/>
  <c r="BK75" i="6" s="1"/>
  <c r="BP74" i="6"/>
  <c r="BN74" i="6"/>
  <c r="BL74" i="6"/>
  <c r="BI74" i="6"/>
  <c r="BH74" i="6"/>
  <c r="BG74" i="6"/>
  <c r="BD74" i="6"/>
  <c r="AS74" i="6"/>
  <c r="AQ74" i="6"/>
  <c r="BO74" i="6" s="1"/>
  <c r="AO74" i="6"/>
  <c r="AM74" i="6"/>
  <c r="AK74" i="6"/>
  <c r="AI74" i="6"/>
  <c r="AG74" i="6"/>
  <c r="AE74" i="6"/>
  <c r="AC74" i="6"/>
  <c r="BM74" i="6" s="1"/>
  <c r="AA74" i="6"/>
  <c r="Y74" i="6"/>
  <c r="W74" i="6"/>
  <c r="U74" i="6"/>
  <c r="S74" i="6"/>
  <c r="Q74" i="6"/>
  <c r="O74" i="6"/>
  <c r="M74" i="6"/>
  <c r="K74" i="6"/>
  <c r="I74" i="6"/>
  <c r="G74" i="6"/>
  <c r="BK74" i="6" s="1"/>
  <c r="BP73" i="6"/>
  <c r="BN73" i="6"/>
  <c r="BL73" i="6"/>
  <c r="BI73" i="6"/>
  <c r="BH73" i="6"/>
  <c r="BG73" i="6"/>
  <c r="BD73" i="6"/>
  <c r="AS73" i="6"/>
  <c r="AQ73" i="6"/>
  <c r="BO73" i="6" s="1"/>
  <c r="AO73" i="6"/>
  <c r="AM73" i="6"/>
  <c r="AK73" i="6"/>
  <c r="AI73" i="6"/>
  <c r="AG73" i="6"/>
  <c r="AE73" i="6"/>
  <c r="AC73" i="6"/>
  <c r="BM73" i="6" s="1"/>
  <c r="AA73" i="6"/>
  <c r="Y73" i="6"/>
  <c r="W73" i="6"/>
  <c r="U73" i="6"/>
  <c r="S73" i="6"/>
  <c r="Q73" i="6"/>
  <c r="O73" i="6"/>
  <c r="M73" i="6"/>
  <c r="K73" i="6"/>
  <c r="I73" i="6"/>
  <c r="G73" i="6"/>
  <c r="BK73" i="6" s="1"/>
  <c r="BP72" i="6"/>
  <c r="BN72" i="6"/>
  <c r="BL72" i="6"/>
  <c r="BI72" i="6"/>
  <c r="BH72" i="6"/>
  <c r="BG72" i="6"/>
  <c r="BD72" i="6"/>
  <c r="AS72" i="6"/>
  <c r="AQ72" i="6"/>
  <c r="BO72" i="6" s="1"/>
  <c r="AO72" i="6"/>
  <c r="AM72" i="6"/>
  <c r="AK72" i="6"/>
  <c r="AI72" i="6"/>
  <c r="AG72" i="6"/>
  <c r="AE72" i="6"/>
  <c r="AC72" i="6"/>
  <c r="BM72" i="6" s="1"/>
  <c r="AA72" i="6"/>
  <c r="Y72" i="6"/>
  <c r="W72" i="6"/>
  <c r="U72" i="6"/>
  <c r="S72" i="6"/>
  <c r="Q72" i="6"/>
  <c r="O72" i="6"/>
  <c r="M72" i="6"/>
  <c r="K72" i="6"/>
  <c r="I72" i="6"/>
  <c r="G72" i="6"/>
  <c r="BK72" i="6" s="1"/>
  <c r="BP71" i="6"/>
  <c r="BN71" i="6"/>
  <c r="BL71" i="6"/>
  <c r="BI71" i="6"/>
  <c r="BH71" i="6"/>
  <c r="BG71" i="6"/>
  <c r="BD71" i="6"/>
  <c r="AS71" i="6"/>
  <c r="AQ71" i="6"/>
  <c r="BO71" i="6" s="1"/>
  <c r="AO71" i="6"/>
  <c r="AM71" i="6"/>
  <c r="AK71" i="6"/>
  <c r="AI71" i="6"/>
  <c r="AG71" i="6"/>
  <c r="AE71" i="6"/>
  <c r="AC71" i="6"/>
  <c r="BM71" i="6" s="1"/>
  <c r="AA71" i="6"/>
  <c r="Y71" i="6"/>
  <c r="W71" i="6"/>
  <c r="U71" i="6"/>
  <c r="S71" i="6"/>
  <c r="Q71" i="6"/>
  <c r="O71" i="6"/>
  <c r="M71" i="6"/>
  <c r="K71" i="6"/>
  <c r="I71" i="6"/>
  <c r="G71" i="6"/>
  <c r="BK71" i="6" s="1"/>
  <c r="BP70" i="6"/>
  <c r="BN70" i="6"/>
  <c r="BL70" i="6"/>
  <c r="BI70" i="6"/>
  <c r="BH70" i="6"/>
  <c r="BG70" i="6"/>
  <c r="BD70" i="6"/>
  <c r="AS70" i="6"/>
  <c r="AQ70" i="6"/>
  <c r="BO70" i="6" s="1"/>
  <c r="AO70" i="6"/>
  <c r="AM70" i="6"/>
  <c r="AK70" i="6"/>
  <c r="AI70" i="6"/>
  <c r="AG70" i="6"/>
  <c r="AE70" i="6"/>
  <c r="AC70" i="6"/>
  <c r="BM70" i="6" s="1"/>
  <c r="AA70" i="6"/>
  <c r="Y70" i="6"/>
  <c r="W70" i="6"/>
  <c r="U70" i="6"/>
  <c r="S70" i="6"/>
  <c r="Q70" i="6"/>
  <c r="O70" i="6"/>
  <c r="M70" i="6"/>
  <c r="K70" i="6"/>
  <c r="I70" i="6"/>
  <c r="G70" i="6"/>
  <c r="BK70" i="6" s="1"/>
  <c r="BP69" i="6"/>
  <c r="BN69" i="6"/>
  <c r="BL69" i="6"/>
  <c r="BI69" i="6"/>
  <c r="BH69" i="6"/>
  <c r="BG69" i="6"/>
  <c r="BD69" i="6"/>
  <c r="AS69" i="6"/>
  <c r="AQ69" i="6"/>
  <c r="BO69" i="6" s="1"/>
  <c r="AO69" i="6"/>
  <c r="AM69" i="6"/>
  <c r="AK69" i="6"/>
  <c r="AI69" i="6"/>
  <c r="AG69" i="6"/>
  <c r="AE69" i="6"/>
  <c r="AC69" i="6"/>
  <c r="BM69" i="6" s="1"/>
  <c r="AA69" i="6"/>
  <c r="Y69" i="6"/>
  <c r="W69" i="6"/>
  <c r="U69" i="6"/>
  <c r="S69" i="6"/>
  <c r="Q69" i="6"/>
  <c r="O69" i="6"/>
  <c r="M69" i="6"/>
  <c r="K69" i="6"/>
  <c r="I69" i="6"/>
  <c r="G69" i="6"/>
  <c r="BK69" i="6" s="1"/>
  <c r="BP68" i="6"/>
  <c r="BN68" i="6"/>
  <c r="BL68" i="6"/>
  <c r="BI68" i="6"/>
  <c r="BH68" i="6"/>
  <c r="BG68" i="6"/>
  <c r="BD68" i="6"/>
  <c r="AS68" i="6"/>
  <c r="AQ68" i="6"/>
  <c r="BO68" i="6" s="1"/>
  <c r="AO68" i="6"/>
  <c r="AM68" i="6"/>
  <c r="AK68" i="6"/>
  <c r="AI68" i="6"/>
  <c r="AG68" i="6"/>
  <c r="AE68" i="6"/>
  <c r="AC68" i="6"/>
  <c r="BM68" i="6" s="1"/>
  <c r="AA68" i="6"/>
  <c r="Y68" i="6"/>
  <c r="W68" i="6"/>
  <c r="U68" i="6"/>
  <c r="S68" i="6"/>
  <c r="Q68" i="6"/>
  <c r="O68" i="6"/>
  <c r="M68" i="6"/>
  <c r="K68" i="6"/>
  <c r="I68" i="6"/>
  <c r="G68" i="6"/>
  <c r="BK68" i="6" s="1"/>
  <c r="BP67" i="6"/>
  <c r="BN67" i="6"/>
  <c r="BL67" i="6"/>
  <c r="BI67" i="6"/>
  <c r="BH67" i="6"/>
  <c r="BG67" i="6"/>
  <c r="BD67" i="6"/>
  <c r="AS67" i="6"/>
  <c r="AQ67" i="6"/>
  <c r="BO67" i="6" s="1"/>
  <c r="AO67" i="6"/>
  <c r="AM67" i="6"/>
  <c r="AK67" i="6"/>
  <c r="AI67" i="6"/>
  <c r="AG67" i="6"/>
  <c r="AE67" i="6"/>
  <c r="AC67" i="6"/>
  <c r="BM67" i="6" s="1"/>
  <c r="AA67" i="6"/>
  <c r="Y67" i="6"/>
  <c r="W67" i="6"/>
  <c r="U67" i="6"/>
  <c r="S67" i="6"/>
  <c r="Q67" i="6"/>
  <c r="O67" i="6"/>
  <c r="M67" i="6"/>
  <c r="K67" i="6"/>
  <c r="I67" i="6"/>
  <c r="G67" i="6"/>
  <c r="BK67" i="6" s="1"/>
  <c r="BP66" i="6"/>
  <c r="BN66" i="6"/>
  <c r="BL66" i="6"/>
  <c r="BI66" i="6"/>
  <c r="BH66" i="6"/>
  <c r="BG66" i="6"/>
  <c r="BD66" i="6"/>
  <c r="AS66" i="6"/>
  <c r="AQ66" i="6"/>
  <c r="BO66" i="6" s="1"/>
  <c r="AO66" i="6"/>
  <c r="AM66" i="6"/>
  <c r="AK66" i="6"/>
  <c r="AI66" i="6"/>
  <c r="AG66" i="6"/>
  <c r="AE66" i="6"/>
  <c r="AC66" i="6"/>
  <c r="BM66" i="6" s="1"/>
  <c r="AA66" i="6"/>
  <c r="Y66" i="6"/>
  <c r="W66" i="6"/>
  <c r="U66" i="6"/>
  <c r="S66" i="6"/>
  <c r="Q66" i="6"/>
  <c r="O66" i="6"/>
  <c r="M66" i="6"/>
  <c r="K66" i="6"/>
  <c r="I66" i="6"/>
  <c r="G66" i="6"/>
  <c r="BK66" i="6" s="1"/>
  <c r="BP65" i="6"/>
  <c r="BN65" i="6"/>
  <c r="BL65" i="6"/>
  <c r="BI65" i="6"/>
  <c r="BH65" i="6"/>
  <c r="BG65" i="6"/>
  <c r="BD65" i="6"/>
  <c r="AS65" i="6"/>
  <c r="AQ65" i="6"/>
  <c r="BO65" i="6" s="1"/>
  <c r="AO65" i="6"/>
  <c r="AM65" i="6"/>
  <c r="AK65" i="6"/>
  <c r="AI65" i="6"/>
  <c r="AG65" i="6"/>
  <c r="AE65" i="6"/>
  <c r="AC65" i="6"/>
  <c r="BM65" i="6" s="1"/>
  <c r="AA65" i="6"/>
  <c r="Y65" i="6"/>
  <c r="W65" i="6"/>
  <c r="U65" i="6"/>
  <c r="S65" i="6"/>
  <c r="Q65" i="6"/>
  <c r="O65" i="6"/>
  <c r="M65" i="6"/>
  <c r="K65" i="6"/>
  <c r="I65" i="6"/>
  <c r="G65" i="6"/>
  <c r="BK65" i="6" s="1"/>
  <c r="BP64" i="6"/>
  <c r="BN64" i="6"/>
  <c r="BL64" i="6"/>
  <c r="BI64" i="6"/>
  <c r="BH64" i="6"/>
  <c r="BG64" i="6"/>
  <c r="BD64" i="6"/>
  <c r="AS64" i="6"/>
  <c r="AQ64" i="6"/>
  <c r="BO64" i="6" s="1"/>
  <c r="AO64" i="6"/>
  <c r="AM64" i="6"/>
  <c r="AK64" i="6"/>
  <c r="AI64" i="6"/>
  <c r="AG64" i="6"/>
  <c r="AE64" i="6"/>
  <c r="AC64" i="6"/>
  <c r="BM64" i="6" s="1"/>
  <c r="AA64" i="6"/>
  <c r="Y64" i="6"/>
  <c r="W64" i="6"/>
  <c r="U64" i="6"/>
  <c r="S64" i="6"/>
  <c r="Q64" i="6"/>
  <c r="O64" i="6"/>
  <c r="M64" i="6"/>
  <c r="K64" i="6"/>
  <c r="I64" i="6"/>
  <c r="G64" i="6"/>
  <c r="BK64" i="6" s="1"/>
  <c r="BP63" i="6"/>
  <c r="BN63" i="6"/>
  <c r="BL63" i="6"/>
  <c r="BI63" i="6"/>
  <c r="BH63" i="6"/>
  <c r="BG63" i="6"/>
  <c r="BD63" i="6"/>
  <c r="AS63" i="6"/>
  <c r="AQ63" i="6"/>
  <c r="BO63" i="6" s="1"/>
  <c r="AO63" i="6"/>
  <c r="AM63" i="6"/>
  <c r="AK63" i="6"/>
  <c r="AI63" i="6"/>
  <c r="AG63" i="6"/>
  <c r="AE63" i="6"/>
  <c r="AC63" i="6"/>
  <c r="BM63" i="6" s="1"/>
  <c r="AA63" i="6"/>
  <c r="Y63" i="6"/>
  <c r="W63" i="6"/>
  <c r="U63" i="6"/>
  <c r="S63" i="6"/>
  <c r="Q63" i="6"/>
  <c r="O63" i="6"/>
  <c r="M63" i="6"/>
  <c r="K63" i="6"/>
  <c r="I63" i="6"/>
  <c r="G63" i="6"/>
  <c r="BK63" i="6" s="1"/>
  <c r="BP62" i="6"/>
  <c r="BN62" i="6"/>
  <c r="BL62" i="6"/>
  <c r="BI62" i="6"/>
  <c r="BH62" i="6"/>
  <c r="BG62" i="6"/>
  <c r="BD62" i="6"/>
  <c r="AS62" i="6"/>
  <c r="AQ62" i="6"/>
  <c r="BO62" i="6" s="1"/>
  <c r="AO62" i="6"/>
  <c r="AM62" i="6"/>
  <c r="AK62" i="6"/>
  <c r="AI62" i="6"/>
  <c r="AG62" i="6"/>
  <c r="AE62" i="6"/>
  <c r="AC62" i="6"/>
  <c r="BM62" i="6" s="1"/>
  <c r="AA62" i="6"/>
  <c r="Y62" i="6"/>
  <c r="W62" i="6"/>
  <c r="U62" i="6"/>
  <c r="S62" i="6"/>
  <c r="Q62" i="6"/>
  <c r="O62" i="6"/>
  <c r="M62" i="6"/>
  <c r="K62" i="6"/>
  <c r="I62" i="6"/>
  <c r="G62" i="6"/>
  <c r="BK62" i="6" s="1"/>
  <c r="BP61" i="6"/>
  <c r="BN61" i="6"/>
  <c r="BL61" i="6"/>
  <c r="BI61" i="6"/>
  <c r="BH61" i="6"/>
  <c r="BG61" i="6"/>
  <c r="BD61" i="6"/>
  <c r="AS61" i="6"/>
  <c r="AQ61" i="6"/>
  <c r="BO61" i="6" s="1"/>
  <c r="AO61" i="6"/>
  <c r="AM61" i="6"/>
  <c r="AK61" i="6"/>
  <c r="AI61" i="6"/>
  <c r="AG61" i="6"/>
  <c r="AE61" i="6"/>
  <c r="AC61" i="6"/>
  <c r="BM61" i="6" s="1"/>
  <c r="AA61" i="6"/>
  <c r="Y61" i="6"/>
  <c r="W61" i="6"/>
  <c r="U61" i="6"/>
  <c r="S61" i="6"/>
  <c r="Q61" i="6"/>
  <c r="O61" i="6"/>
  <c r="M61" i="6"/>
  <c r="K61" i="6"/>
  <c r="I61" i="6"/>
  <c r="G61" i="6"/>
  <c r="BK61" i="6" s="1"/>
  <c r="BP60" i="6"/>
  <c r="BN60" i="6"/>
  <c r="BL60" i="6"/>
  <c r="BI60" i="6"/>
  <c r="BH60" i="6"/>
  <c r="BG60" i="6"/>
  <c r="BD60" i="6"/>
  <c r="AS60" i="6"/>
  <c r="AQ60" i="6"/>
  <c r="BO60" i="6" s="1"/>
  <c r="AO60" i="6"/>
  <c r="AM60" i="6"/>
  <c r="AK60" i="6"/>
  <c r="AI60" i="6"/>
  <c r="AG60" i="6"/>
  <c r="AE60" i="6"/>
  <c r="AC60" i="6"/>
  <c r="BM60" i="6" s="1"/>
  <c r="AA60" i="6"/>
  <c r="Y60" i="6"/>
  <c r="W60" i="6"/>
  <c r="U60" i="6"/>
  <c r="S60" i="6"/>
  <c r="Q60" i="6"/>
  <c r="O60" i="6"/>
  <c r="M60" i="6"/>
  <c r="K60" i="6"/>
  <c r="I60" i="6"/>
  <c r="G60" i="6"/>
  <c r="BK60" i="6" s="1"/>
  <c r="BP59" i="6"/>
  <c r="BN59" i="6"/>
  <c r="BL59" i="6"/>
  <c r="BI59" i="6"/>
  <c r="BH59" i="6"/>
  <c r="BG59" i="6"/>
  <c r="BD59" i="6"/>
  <c r="AS59" i="6"/>
  <c r="AQ59" i="6"/>
  <c r="BO59" i="6" s="1"/>
  <c r="AO59" i="6"/>
  <c r="AM59" i="6"/>
  <c r="AK59" i="6"/>
  <c r="AI59" i="6"/>
  <c r="AG59" i="6"/>
  <c r="AE59" i="6"/>
  <c r="AC59" i="6"/>
  <c r="BM59" i="6" s="1"/>
  <c r="AA59" i="6"/>
  <c r="Y59" i="6"/>
  <c r="W59" i="6"/>
  <c r="U59" i="6"/>
  <c r="S59" i="6"/>
  <c r="Q59" i="6"/>
  <c r="O59" i="6"/>
  <c r="M59" i="6"/>
  <c r="K59" i="6"/>
  <c r="I59" i="6"/>
  <c r="G59" i="6"/>
  <c r="BK59" i="6" s="1"/>
  <c r="BP58" i="6"/>
  <c r="BN58" i="6"/>
  <c r="BL58" i="6"/>
  <c r="BI58" i="6"/>
  <c r="BH58" i="6"/>
  <c r="BG58" i="6"/>
  <c r="BD58" i="6"/>
  <c r="AS58" i="6"/>
  <c r="AQ58" i="6"/>
  <c r="BO58" i="6" s="1"/>
  <c r="AO58" i="6"/>
  <c r="AM58" i="6"/>
  <c r="AK58" i="6"/>
  <c r="AI58" i="6"/>
  <c r="AG58" i="6"/>
  <c r="AE58" i="6"/>
  <c r="AC58" i="6"/>
  <c r="BM58" i="6" s="1"/>
  <c r="AA58" i="6"/>
  <c r="Y58" i="6"/>
  <c r="W58" i="6"/>
  <c r="U58" i="6"/>
  <c r="S58" i="6"/>
  <c r="Q58" i="6"/>
  <c r="O58" i="6"/>
  <c r="M58" i="6"/>
  <c r="K58" i="6"/>
  <c r="I58" i="6"/>
  <c r="G58" i="6"/>
  <c r="BK58" i="6" s="1"/>
  <c r="BP57" i="6"/>
  <c r="BN57" i="6"/>
  <c r="BL57" i="6"/>
  <c r="BI57" i="6"/>
  <c r="BH57" i="6"/>
  <c r="BG57" i="6"/>
  <c r="BD57" i="6"/>
  <c r="AS57" i="6"/>
  <c r="AQ57" i="6"/>
  <c r="BO57" i="6" s="1"/>
  <c r="AO57" i="6"/>
  <c r="AM57" i="6"/>
  <c r="AK57" i="6"/>
  <c r="AI57" i="6"/>
  <c r="AG57" i="6"/>
  <c r="AE57" i="6"/>
  <c r="AC57" i="6"/>
  <c r="BM57" i="6" s="1"/>
  <c r="AA57" i="6"/>
  <c r="Y57" i="6"/>
  <c r="W57" i="6"/>
  <c r="U57" i="6"/>
  <c r="S57" i="6"/>
  <c r="Q57" i="6"/>
  <c r="O57" i="6"/>
  <c r="M57" i="6"/>
  <c r="K57" i="6"/>
  <c r="I57" i="6"/>
  <c r="G57" i="6"/>
  <c r="BK57" i="6" s="1"/>
  <c r="BP56" i="6"/>
  <c r="BN56" i="6"/>
  <c r="BL56" i="6"/>
  <c r="BI56" i="6"/>
  <c r="BH56" i="6"/>
  <c r="BG56" i="6"/>
  <c r="BD56" i="6"/>
  <c r="AS56" i="6"/>
  <c r="AQ56" i="6"/>
  <c r="BO56" i="6" s="1"/>
  <c r="AO56" i="6"/>
  <c r="AM56" i="6"/>
  <c r="AK56" i="6"/>
  <c r="AI56" i="6"/>
  <c r="AG56" i="6"/>
  <c r="AE56" i="6"/>
  <c r="AC56" i="6"/>
  <c r="BM56" i="6" s="1"/>
  <c r="AA56" i="6"/>
  <c r="Y56" i="6"/>
  <c r="W56" i="6"/>
  <c r="U56" i="6"/>
  <c r="S56" i="6"/>
  <c r="Q56" i="6"/>
  <c r="O56" i="6"/>
  <c r="M56" i="6"/>
  <c r="K56" i="6"/>
  <c r="I56" i="6"/>
  <c r="G56" i="6"/>
  <c r="BK56" i="6" s="1"/>
  <c r="BP55" i="6"/>
  <c r="BN55" i="6"/>
  <c r="BL55" i="6"/>
  <c r="BI55" i="6"/>
  <c r="BH55" i="6"/>
  <c r="BG55" i="6"/>
  <c r="BD55" i="6"/>
  <c r="AS55" i="6"/>
  <c r="AQ55" i="6"/>
  <c r="BO55" i="6" s="1"/>
  <c r="AO55" i="6"/>
  <c r="AM55" i="6"/>
  <c r="AK55" i="6"/>
  <c r="AI55" i="6"/>
  <c r="AG55" i="6"/>
  <c r="AE55" i="6"/>
  <c r="AC55" i="6"/>
  <c r="BM55" i="6" s="1"/>
  <c r="AA55" i="6"/>
  <c r="Y55" i="6"/>
  <c r="W55" i="6"/>
  <c r="U55" i="6"/>
  <c r="S55" i="6"/>
  <c r="Q55" i="6"/>
  <c r="O55" i="6"/>
  <c r="M55" i="6"/>
  <c r="K55" i="6"/>
  <c r="I55" i="6"/>
  <c r="G55" i="6"/>
  <c r="BK55" i="6" s="1"/>
  <c r="B55" i="6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AS54" i="6"/>
  <c r="AQ54" i="6"/>
  <c r="BO54" i="6" s="1"/>
  <c r="BP54" i="6" s="1"/>
  <c r="AO54" i="6"/>
  <c r="AM54" i="6"/>
  <c r="AK54" i="6"/>
  <c r="AI54" i="6"/>
  <c r="AG54" i="6"/>
  <c r="AE54" i="6"/>
  <c r="AC54" i="6"/>
  <c r="BM54" i="6" s="1"/>
  <c r="BN54" i="6" s="1"/>
  <c r="AA54" i="6"/>
  <c r="Y54" i="6"/>
  <c r="W54" i="6"/>
  <c r="U54" i="6"/>
  <c r="S54" i="6"/>
  <c r="Q54" i="6"/>
  <c r="O54" i="6"/>
  <c r="M54" i="6"/>
  <c r="K54" i="6"/>
  <c r="I54" i="6"/>
  <c r="G54" i="6"/>
  <c r="BK54" i="6" s="1"/>
  <c r="BL54" i="6" s="1"/>
  <c r="BJ53" i="6"/>
  <c r="AS53" i="6"/>
  <c r="AQ53" i="6"/>
  <c r="BO53" i="6" s="1"/>
  <c r="BP53" i="6" s="1"/>
  <c r="AO53" i="6"/>
  <c r="AM53" i="6"/>
  <c r="AK53" i="6"/>
  <c r="AI53" i="6"/>
  <c r="AG53" i="6"/>
  <c r="AE53" i="6"/>
  <c r="AC53" i="6"/>
  <c r="BM53" i="6" s="1"/>
  <c r="BN53" i="6" s="1"/>
  <c r="AA53" i="6"/>
  <c r="Y53" i="6"/>
  <c r="W53" i="6"/>
  <c r="U53" i="6"/>
  <c r="S53" i="6"/>
  <c r="Q53" i="6"/>
  <c r="O53" i="6"/>
  <c r="M53" i="6"/>
  <c r="K53" i="6"/>
  <c r="I53" i="6"/>
  <c r="G53" i="6"/>
  <c r="BK53" i="6" s="1"/>
  <c r="BL53" i="6" s="1"/>
  <c r="AS52" i="6"/>
  <c r="AR100" i="6" s="1"/>
  <c r="AQ52" i="6"/>
  <c r="AP100" i="6" s="1"/>
  <c r="AO52" i="6"/>
  <c r="AN100" i="6" s="1"/>
  <c r="AM52" i="6"/>
  <c r="AL100" i="6" s="1"/>
  <c r="AK52" i="6"/>
  <c r="AJ100" i="6" s="1"/>
  <c r="AI52" i="6"/>
  <c r="AH100" i="6" s="1"/>
  <c r="AG52" i="6"/>
  <c r="AF100" i="6" s="1"/>
  <c r="AE52" i="6"/>
  <c r="AD100" i="6" s="1"/>
  <c r="AC52" i="6"/>
  <c r="AB100" i="6" s="1"/>
  <c r="AA52" i="6"/>
  <c r="Z100" i="6" s="1"/>
  <c r="Y52" i="6"/>
  <c r="X100" i="6" s="1"/>
  <c r="W52" i="6"/>
  <c r="V100" i="6" s="1"/>
  <c r="U52" i="6"/>
  <c r="T100" i="6" s="1"/>
  <c r="S52" i="6"/>
  <c r="R100" i="6" s="1"/>
  <c r="Q52" i="6"/>
  <c r="P100" i="6" s="1"/>
  <c r="O52" i="6"/>
  <c r="N100" i="6" s="1"/>
  <c r="M52" i="6"/>
  <c r="L100" i="6" s="1"/>
  <c r="K52" i="6"/>
  <c r="J100" i="6" s="1"/>
  <c r="I52" i="6"/>
  <c r="H100" i="6" s="1"/>
  <c r="G52" i="6"/>
  <c r="F100" i="6" s="1"/>
  <c r="BO48" i="6"/>
  <c r="CL77" i="6" s="1"/>
  <c r="BM48" i="6"/>
  <c r="CL76" i="6" s="1"/>
  <c r="BK48" i="6"/>
  <c r="CL75" i="6" s="1"/>
  <c r="C41" i="6"/>
  <c r="F44" i="6" s="1"/>
  <c r="F45" i="6" s="1"/>
  <c r="BK37" i="6"/>
  <c r="B17" i="6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14" i="6"/>
  <c r="F12" i="6"/>
  <c r="F11" i="6"/>
  <c r="BJ53" i="3"/>
  <c r="F11" i="3"/>
  <c r="F11" i="8" s="1"/>
  <c r="BI86" i="3"/>
  <c r="BI87" i="3"/>
  <c r="BI88" i="3"/>
  <c r="BI89" i="3"/>
  <c r="BI90" i="3"/>
  <c r="BI91" i="3"/>
  <c r="BI92" i="3"/>
  <c r="BI93" i="3"/>
  <c r="BI94" i="3"/>
  <c r="BI95" i="3"/>
  <c r="BI96" i="3"/>
  <c r="BI97" i="3"/>
  <c r="BI98" i="3"/>
  <c r="BH86" i="3"/>
  <c r="BH87" i="3"/>
  <c r="BH88" i="3"/>
  <c r="BH89" i="3"/>
  <c r="BH90" i="3"/>
  <c r="BH91" i="3"/>
  <c r="BH92" i="3"/>
  <c r="BH93" i="3"/>
  <c r="BH94" i="3"/>
  <c r="BH95" i="3"/>
  <c r="BH96" i="3"/>
  <c r="BH97" i="3"/>
  <c r="BH98" i="3"/>
  <c r="CL75" i="3"/>
  <c r="CL76" i="3"/>
  <c r="CL77" i="3"/>
  <c r="F12" i="3"/>
  <c r="F12" i="8" s="1"/>
  <c r="B14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K37" i="3"/>
  <c r="B38" i="3"/>
  <c r="B39" i="3"/>
  <c r="B40" i="3"/>
  <c r="C41" i="3"/>
  <c r="F44" i="3"/>
  <c r="F45" i="3"/>
  <c r="BK48" i="3"/>
  <c r="BM48" i="3"/>
  <c r="BO48" i="3"/>
  <c r="BO52" i="3"/>
  <c r="BP52" i="3" s="1"/>
  <c r="BD53" i="3"/>
  <c r="BE53" i="3" s="1"/>
  <c r="BG53" i="3" s="1"/>
  <c r="BK53" i="3"/>
  <c r="BL53" i="3" s="1"/>
  <c r="BM53" i="3"/>
  <c r="BN53" i="3" s="1"/>
  <c r="BO53" i="3"/>
  <c r="BP53" i="3"/>
  <c r="BD54" i="3"/>
  <c r="BE54" i="3" s="1"/>
  <c r="BG54" i="3" s="1"/>
  <c r="BK54" i="3"/>
  <c r="BL54" i="3" s="1"/>
  <c r="BM54" i="3"/>
  <c r="BN54" i="3"/>
  <c r="BO54" i="3"/>
  <c r="BP54" i="3" s="1"/>
  <c r="B55" i="3"/>
  <c r="BD55" i="3"/>
  <c r="BE55" i="3" s="1"/>
  <c r="BG55" i="3" s="1"/>
  <c r="BK55" i="3"/>
  <c r="BL55" i="3" s="1"/>
  <c r="BM55" i="3"/>
  <c r="BN55" i="3" s="1"/>
  <c r="BO55" i="3"/>
  <c r="BP55" i="3" s="1"/>
  <c r="B56" i="3"/>
  <c r="BO56" i="3"/>
  <c r="BD56" i="3"/>
  <c r="BF56" i="3" s="1"/>
  <c r="BK56" i="3"/>
  <c r="BL56" i="3" s="1"/>
  <c r="BM56" i="3"/>
  <c r="BN56" i="3" s="1"/>
  <c r="BP56" i="3"/>
  <c r="B57" i="3"/>
  <c r="BD57" i="3"/>
  <c r="BF57" i="3" s="1"/>
  <c r="BK57" i="3"/>
  <c r="BL57" i="3" s="1"/>
  <c r="BM57" i="3"/>
  <c r="BN57" i="3" s="1"/>
  <c r="BO57" i="3"/>
  <c r="BP57" i="3" s="1"/>
  <c r="B58" i="3"/>
  <c r="BD58" i="3"/>
  <c r="BE58" i="3" s="1"/>
  <c r="BG58" i="3" s="1"/>
  <c r="BK58" i="3"/>
  <c r="BL58" i="3" s="1"/>
  <c r="BM58" i="3"/>
  <c r="BN58" i="3" s="1"/>
  <c r="BO58" i="3"/>
  <c r="BP58" i="3" s="1"/>
  <c r="B59" i="3"/>
  <c r="BD59" i="3"/>
  <c r="BE59" i="3" s="1"/>
  <c r="BG59" i="3" s="1"/>
  <c r="BK59" i="3"/>
  <c r="BL59" i="3" s="1"/>
  <c r="BM59" i="3"/>
  <c r="BN59" i="3" s="1"/>
  <c r="BO59" i="3"/>
  <c r="BP59" i="3"/>
  <c r="B60" i="3"/>
  <c r="BD60" i="3"/>
  <c r="BE60" i="3" s="1"/>
  <c r="BG60" i="3" s="1"/>
  <c r="BK60" i="3"/>
  <c r="BL60" i="3" s="1"/>
  <c r="BM60" i="3"/>
  <c r="BN60" i="3" s="1"/>
  <c r="BO60" i="3"/>
  <c r="BP60" i="3" s="1"/>
  <c r="B61" i="3"/>
  <c r="BD61" i="3"/>
  <c r="BF61" i="3" s="1"/>
  <c r="BK61" i="3"/>
  <c r="BL61" i="3" s="1"/>
  <c r="BM61" i="3"/>
  <c r="BN61" i="3" s="1"/>
  <c r="BO61" i="3"/>
  <c r="BP61" i="3"/>
  <c r="B62" i="3"/>
  <c r="BD62" i="3"/>
  <c r="BF62" i="3" s="1"/>
  <c r="BK62" i="3"/>
  <c r="BL62" i="3" s="1"/>
  <c r="BM62" i="3"/>
  <c r="BN62" i="3"/>
  <c r="BO62" i="3"/>
  <c r="BP62" i="3" s="1"/>
  <c r="B63" i="3"/>
  <c r="BD63" i="3"/>
  <c r="BE63" i="3" s="1"/>
  <c r="BG63" i="3" s="1"/>
  <c r="BK63" i="3"/>
  <c r="BL63" i="3" s="1"/>
  <c r="BM63" i="3"/>
  <c r="BN63" i="3" s="1"/>
  <c r="BO63" i="3"/>
  <c r="BP63" i="3" s="1"/>
  <c r="B64" i="3"/>
  <c r="BD64" i="3"/>
  <c r="BE64" i="3" s="1"/>
  <c r="BG64" i="3" s="1"/>
  <c r="BK64" i="3"/>
  <c r="BL64" i="3" s="1"/>
  <c r="BM64" i="3"/>
  <c r="BN64" i="3" s="1"/>
  <c r="BO64" i="3"/>
  <c r="BP64" i="3" s="1"/>
  <c r="B65" i="3"/>
  <c r="BD65" i="3"/>
  <c r="BF65" i="3" s="1"/>
  <c r="BK65" i="3"/>
  <c r="BL65" i="3" s="1"/>
  <c r="BM65" i="3"/>
  <c r="BN65" i="3" s="1"/>
  <c r="BO65" i="3"/>
  <c r="BP65" i="3" s="1"/>
  <c r="B66" i="3"/>
  <c r="BD66" i="3"/>
  <c r="BE66" i="3" s="1"/>
  <c r="BG66" i="3" s="1"/>
  <c r="BK66" i="3"/>
  <c r="BL66" i="3" s="1"/>
  <c r="BM66" i="3"/>
  <c r="BN66" i="3" s="1"/>
  <c r="BO66" i="3"/>
  <c r="BP66" i="3" s="1"/>
  <c r="B67" i="3"/>
  <c r="BD67" i="3"/>
  <c r="BE67" i="3" s="1"/>
  <c r="BG67" i="3" s="1"/>
  <c r="BK67" i="3"/>
  <c r="BL67" i="3" s="1"/>
  <c r="BM67" i="3"/>
  <c r="BN67" i="3" s="1"/>
  <c r="BO67" i="3"/>
  <c r="BP67" i="3" s="1"/>
  <c r="B68" i="3"/>
  <c r="BD68" i="3"/>
  <c r="BE68" i="3" s="1"/>
  <c r="BG68" i="3" s="1"/>
  <c r="BK68" i="3"/>
  <c r="BL68" i="3" s="1"/>
  <c r="BM68" i="3"/>
  <c r="BN68" i="3" s="1"/>
  <c r="BO68" i="3"/>
  <c r="BP68" i="3"/>
  <c r="B69" i="3"/>
  <c r="BD69" i="3"/>
  <c r="BF69" i="3" s="1"/>
  <c r="BK69" i="3"/>
  <c r="BL69" i="3" s="1"/>
  <c r="BM69" i="3"/>
  <c r="BN69" i="3" s="1"/>
  <c r="BO69" i="3"/>
  <c r="BP69" i="3" s="1"/>
  <c r="B70" i="3"/>
  <c r="BD70" i="3"/>
  <c r="BE70" i="3" s="1"/>
  <c r="BG70" i="3" s="1"/>
  <c r="BK70" i="3"/>
  <c r="BL70" i="3" s="1"/>
  <c r="BM70" i="3"/>
  <c r="BN70" i="3" s="1"/>
  <c r="BO70" i="3"/>
  <c r="BP70" i="3" s="1"/>
  <c r="B71" i="3"/>
  <c r="BD71" i="3"/>
  <c r="BE71" i="3" s="1"/>
  <c r="BG71" i="3" s="1"/>
  <c r="BK71" i="3"/>
  <c r="BL71" i="3" s="1"/>
  <c r="BM71" i="3"/>
  <c r="BN71" i="3" s="1"/>
  <c r="BO71" i="3"/>
  <c r="BP71" i="3" s="1"/>
  <c r="B72" i="3"/>
  <c r="BD72" i="3"/>
  <c r="BE72" i="3" s="1"/>
  <c r="BG72" i="3" s="1"/>
  <c r="BK72" i="3"/>
  <c r="BL72" i="3" s="1"/>
  <c r="BM72" i="3"/>
  <c r="BN72" i="3" s="1"/>
  <c r="BO72" i="3"/>
  <c r="BP72" i="3" s="1"/>
  <c r="B73" i="3"/>
  <c r="BD73" i="3"/>
  <c r="BF73" i="3" s="1"/>
  <c r="BK73" i="3"/>
  <c r="BL73" i="3" s="1"/>
  <c r="BM73" i="3"/>
  <c r="BN73" i="3" s="1"/>
  <c r="BO73" i="3"/>
  <c r="BP73" i="3" s="1"/>
  <c r="B74" i="3"/>
  <c r="BD74" i="3"/>
  <c r="BE74" i="3" s="1"/>
  <c r="BG74" i="3" s="1"/>
  <c r="BK74" i="3"/>
  <c r="BL74" i="3" s="1"/>
  <c r="BM74" i="3"/>
  <c r="BN74" i="3" s="1"/>
  <c r="BO74" i="3"/>
  <c r="BP74" i="3" s="1"/>
  <c r="B75" i="3"/>
  <c r="BD75" i="3"/>
  <c r="BE75" i="3" s="1"/>
  <c r="BG75" i="3" s="1"/>
  <c r="BK75" i="3"/>
  <c r="BL75" i="3" s="1"/>
  <c r="BM75" i="3"/>
  <c r="BN75" i="3" s="1"/>
  <c r="BO75" i="3"/>
  <c r="BP75" i="3" s="1"/>
  <c r="B76" i="3"/>
  <c r="BD76" i="3"/>
  <c r="BE76" i="3" s="1"/>
  <c r="BG76" i="3" s="1"/>
  <c r="BK76" i="3"/>
  <c r="BL76" i="3" s="1"/>
  <c r="BM76" i="3"/>
  <c r="BN76" i="3" s="1"/>
  <c r="BO76" i="3"/>
  <c r="BP76" i="3" s="1"/>
  <c r="B77" i="3"/>
  <c r="BD77" i="3"/>
  <c r="BF77" i="3" s="1"/>
  <c r="BK77" i="3"/>
  <c r="BL77" i="3" s="1"/>
  <c r="BM77" i="3"/>
  <c r="BN77" i="3" s="1"/>
  <c r="BO77" i="3"/>
  <c r="BP77" i="3" s="1"/>
  <c r="B78" i="3"/>
  <c r="BD78" i="3"/>
  <c r="BF78" i="3" s="1"/>
  <c r="BK78" i="3"/>
  <c r="BL78" i="3" s="1"/>
  <c r="BM78" i="3"/>
  <c r="BN78" i="3" s="1"/>
  <c r="BO78" i="3"/>
  <c r="BP78" i="3" s="1"/>
  <c r="B79" i="3"/>
  <c r="BD79" i="3"/>
  <c r="BE79" i="3" s="1"/>
  <c r="BG79" i="3" s="1"/>
  <c r="BK79" i="3"/>
  <c r="BL79" i="3" s="1"/>
  <c r="BM79" i="3"/>
  <c r="BN79" i="3" s="1"/>
  <c r="BO79" i="3"/>
  <c r="BP79" i="3" s="1"/>
  <c r="B80" i="3"/>
  <c r="BD80" i="3"/>
  <c r="BE80" i="3" s="1"/>
  <c r="BG80" i="3" s="1"/>
  <c r="BK80" i="3"/>
  <c r="BL80" i="3" s="1"/>
  <c r="BM80" i="3"/>
  <c r="BN80" i="3" s="1"/>
  <c r="BO80" i="3"/>
  <c r="BP80" i="3" s="1"/>
  <c r="B81" i="3"/>
  <c r="BD81" i="3"/>
  <c r="BF81" i="3" s="1"/>
  <c r="BK81" i="3"/>
  <c r="BL81" i="3" s="1"/>
  <c r="BM81" i="3"/>
  <c r="BN81" i="3" s="1"/>
  <c r="BO81" i="3"/>
  <c r="BP81" i="3" s="1"/>
  <c r="B82" i="3"/>
  <c r="BD82" i="3"/>
  <c r="BF82" i="3" s="1"/>
  <c r="BK82" i="3"/>
  <c r="BL82" i="3" s="1"/>
  <c r="BM82" i="3"/>
  <c r="BN82" i="3" s="1"/>
  <c r="BO82" i="3"/>
  <c r="BP82" i="3" s="1"/>
  <c r="B83" i="3"/>
  <c r="BD83" i="3"/>
  <c r="BE83" i="3" s="1"/>
  <c r="BG83" i="3" s="1"/>
  <c r="BK83" i="3"/>
  <c r="BL83" i="3" s="1"/>
  <c r="BM83" i="3"/>
  <c r="BN83" i="3" s="1"/>
  <c r="BO83" i="3"/>
  <c r="BP83" i="3" s="1"/>
  <c r="B84" i="3"/>
  <c r="BD84" i="3"/>
  <c r="BE84" i="3" s="1"/>
  <c r="BG84" i="3" s="1"/>
  <c r="BK84" i="3"/>
  <c r="BL84" i="3" s="1"/>
  <c r="BM84" i="3"/>
  <c r="BN84" i="3" s="1"/>
  <c r="BO84" i="3"/>
  <c r="BP84" i="3"/>
  <c r="B85" i="3"/>
  <c r="G85" i="3"/>
  <c r="I85" i="3"/>
  <c r="K85" i="3"/>
  <c r="M85" i="3"/>
  <c r="O85" i="3"/>
  <c r="Q85" i="3"/>
  <c r="S85" i="3"/>
  <c r="U85" i="3"/>
  <c r="W85" i="3"/>
  <c r="Y85" i="3"/>
  <c r="AA85" i="3"/>
  <c r="AC85" i="3"/>
  <c r="AE85" i="3"/>
  <c r="AG85" i="3"/>
  <c r="AI85" i="3"/>
  <c r="AK85" i="3"/>
  <c r="AM85" i="3"/>
  <c r="AO85" i="3"/>
  <c r="AQ85" i="3"/>
  <c r="BO85" i="3" s="1"/>
  <c r="AS85" i="3"/>
  <c r="BD85" i="3"/>
  <c r="BE85" i="3" s="1"/>
  <c r="BG85" i="3" s="1"/>
  <c r="BK85" i="3"/>
  <c r="BL85" i="3"/>
  <c r="BN85" i="3"/>
  <c r="BP85" i="3"/>
  <c r="B86" i="3"/>
  <c r="G86" i="3"/>
  <c r="I86" i="3"/>
  <c r="K86" i="3"/>
  <c r="M86" i="3"/>
  <c r="O86" i="3"/>
  <c r="Q86" i="3"/>
  <c r="S86" i="3"/>
  <c r="U86" i="3"/>
  <c r="W86" i="3"/>
  <c r="Y86" i="3"/>
  <c r="AA86" i="3"/>
  <c r="AC86" i="3"/>
  <c r="AE86" i="3"/>
  <c r="AG86" i="3"/>
  <c r="AI86" i="3"/>
  <c r="AK86" i="3"/>
  <c r="AM86" i="3"/>
  <c r="AO86" i="3"/>
  <c r="AQ86" i="3"/>
  <c r="BO86" i="3" s="1"/>
  <c r="AS86" i="3"/>
  <c r="BD86" i="3"/>
  <c r="BF86" i="3" s="1"/>
  <c r="BG86" i="3"/>
  <c r="BL86" i="3"/>
  <c r="BN86" i="3"/>
  <c r="BP86" i="3"/>
  <c r="B87" i="3"/>
  <c r="G87" i="3"/>
  <c r="I87" i="3"/>
  <c r="K87" i="3"/>
  <c r="M87" i="3"/>
  <c r="O87" i="3"/>
  <c r="Q87" i="3"/>
  <c r="S87" i="3"/>
  <c r="U87" i="3"/>
  <c r="W87" i="3"/>
  <c r="Y87" i="3"/>
  <c r="AA87" i="3"/>
  <c r="AC87" i="3"/>
  <c r="BM87" i="3" s="1"/>
  <c r="AE87" i="3"/>
  <c r="AG87" i="3"/>
  <c r="AI87" i="3"/>
  <c r="AK87" i="3"/>
  <c r="AM87" i="3"/>
  <c r="AO87" i="3"/>
  <c r="AQ87" i="3"/>
  <c r="AS87" i="3"/>
  <c r="BO87" i="3" s="1"/>
  <c r="BD87" i="3"/>
  <c r="BE87" i="3" s="1"/>
  <c r="BG87" i="3"/>
  <c r="BL87" i="3"/>
  <c r="BN87" i="3"/>
  <c r="BP87" i="3"/>
  <c r="B88" i="3"/>
  <c r="G88" i="3"/>
  <c r="BK88" i="3" s="1"/>
  <c r="I88" i="3"/>
  <c r="K88" i="3"/>
  <c r="M88" i="3"/>
  <c r="O88" i="3"/>
  <c r="Q88" i="3"/>
  <c r="S88" i="3"/>
  <c r="U88" i="3"/>
  <c r="W88" i="3"/>
  <c r="Y88" i="3"/>
  <c r="AA88" i="3"/>
  <c r="AC88" i="3"/>
  <c r="AE88" i="3"/>
  <c r="AG88" i="3"/>
  <c r="AI88" i="3"/>
  <c r="AK88" i="3"/>
  <c r="AM88" i="3"/>
  <c r="AO88" i="3"/>
  <c r="AQ88" i="3"/>
  <c r="BO88" i="3" s="1"/>
  <c r="AS88" i="3"/>
  <c r="BD88" i="3"/>
  <c r="BE88" i="3" s="1"/>
  <c r="BG88" i="3"/>
  <c r="BL88" i="3"/>
  <c r="BN88" i="3"/>
  <c r="BP88" i="3"/>
  <c r="B89" i="3"/>
  <c r="G89" i="3"/>
  <c r="I89" i="3"/>
  <c r="K89" i="3"/>
  <c r="M89" i="3"/>
  <c r="O89" i="3"/>
  <c r="Q89" i="3"/>
  <c r="S89" i="3"/>
  <c r="U89" i="3"/>
  <c r="W89" i="3"/>
  <c r="Y89" i="3"/>
  <c r="AA89" i="3"/>
  <c r="AC89" i="3"/>
  <c r="AE89" i="3"/>
  <c r="AG89" i="3"/>
  <c r="AI89" i="3"/>
  <c r="AK89" i="3"/>
  <c r="AM89" i="3"/>
  <c r="AO89" i="3"/>
  <c r="AQ89" i="3"/>
  <c r="BO89" i="3" s="1"/>
  <c r="AS89" i="3"/>
  <c r="BD89" i="3"/>
  <c r="BE89" i="3" s="1"/>
  <c r="BG89" i="3"/>
  <c r="BL89" i="3"/>
  <c r="BM89" i="3"/>
  <c r="BN89" i="3"/>
  <c r="BP89" i="3"/>
  <c r="B90" i="3"/>
  <c r="G90" i="3"/>
  <c r="I90" i="3"/>
  <c r="K90" i="3"/>
  <c r="M90" i="3"/>
  <c r="O90" i="3"/>
  <c r="Q90" i="3"/>
  <c r="S90" i="3"/>
  <c r="U90" i="3"/>
  <c r="W90" i="3"/>
  <c r="Y90" i="3"/>
  <c r="AA90" i="3"/>
  <c r="AC90" i="3"/>
  <c r="AE90" i="3"/>
  <c r="AG90" i="3"/>
  <c r="AI90" i="3"/>
  <c r="AK90" i="3"/>
  <c r="AM90" i="3"/>
  <c r="AO90" i="3"/>
  <c r="AQ90" i="3"/>
  <c r="AS90" i="3"/>
  <c r="BD90" i="3"/>
  <c r="BE90" i="3" s="1"/>
  <c r="BG90" i="3"/>
  <c r="BL90" i="3"/>
  <c r="BN90" i="3"/>
  <c r="BP90" i="3"/>
  <c r="B91" i="3"/>
  <c r="G91" i="3"/>
  <c r="I91" i="3"/>
  <c r="K91" i="3"/>
  <c r="M91" i="3"/>
  <c r="O91" i="3"/>
  <c r="Q91" i="3"/>
  <c r="S91" i="3"/>
  <c r="U91" i="3"/>
  <c r="W91" i="3"/>
  <c r="Y91" i="3"/>
  <c r="AA91" i="3"/>
  <c r="AC91" i="3"/>
  <c r="AE91" i="3"/>
  <c r="AG91" i="3"/>
  <c r="AI91" i="3"/>
  <c r="AK91" i="3"/>
  <c r="AM91" i="3"/>
  <c r="AO91" i="3"/>
  <c r="AQ91" i="3"/>
  <c r="BO91" i="3" s="1"/>
  <c r="AS91" i="3"/>
  <c r="BD91" i="3"/>
  <c r="BF91" i="3" s="1"/>
  <c r="BG91" i="3"/>
  <c r="BK91" i="3"/>
  <c r="BL91" i="3"/>
  <c r="BN91" i="3"/>
  <c r="BP91" i="3"/>
  <c r="B92" i="3"/>
  <c r="G92" i="3"/>
  <c r="I92" i="3"/>
  <c r="K92" i="3"/>
  <c r="M92" i="3"/>
  <c r="O92" i="3"/>
  <c r="Q92" i="3"/>
  <c r="S92" i="3"/>
  <c r="U92" i="3"/>
  <c r="W92" i="3"/>
  <c r="Y92" i="3"/>
  <c r="AA92" i="3"/>
  <c r="AC92" i="3"/>
  <c r="AE92" i="3"/>
  <c r="AG92" i="3"/>
  <c r="AI92" i="3"/>
  <c r="AK92" i="3"/>
  <c r="AM92" i="3"/>
  <c r="AO92" i="3"/>
  <c r="AQ92" i="3"/>
  <c r="BO92" i="3" s="1"/>
  <c r="AS92" i="3"/>
  <c r="BD92" i="3"/>
  <c r="BF92" i="3" s="1"/>
  <c r="BG92" i="3"/>
  <c r="BL92" i="3"/>
  <c r="BN92" i="3"/>
  <c r="BP92" i="3"/>
  <c r="B93" i="3"/>
  <c r="G93" i="3"/>
  <c r="I93" i="3"/>
  <c r="K93" i="3"/>
  <c r="M93" i="3"/>
  <c r="O93" i="3"/>
  <c r="Q93" i="3"/>
  <c r="S93" i="3"/>
  <c r="U93" i="3"/>
  <c r="W93" i="3"/>
  <c r="Y93" i="3"/>
  <c r="AA93" i="3"/>
  <c r="AC93" i="3"/>
  <c r="AE93" i="3"/>
  <c r="AG93" i="3"/>
  <c r="AI93" i="3"/>
  <c r="AK93" i="3"/>
  <c r="AM93" i="3"/>
  <c r="AO93" i="3"/>
  <c r="AQ93" i="3"/>
  <c r="BO93" i="3" s="1"/>
  <c r="AS93" i="3"/>
  <c r="BD93" i="3"/>
  <c r="BF93" i="3" s="1"/>
  <c r="BG93" i="3"/>
  <c r="BK93" i="3"/>
  <c r="BL93" i="3"/>
  <c r="BN93" i="3"/>
  <c r="BP93" i="3"/>
  <c r="B94" i="3"/>
  <c r="G94" i="3"/>
  <c r="I94" i="3"/>
  <c r="K94" i="3"/>
  <c r="M94" i="3"/>
  <c r="O94" i="3"/>
  <c r="Q94" i="3"/>
  <c r="S94" i="3"/>
  <c r="U94" i="3"/>
  <c r="W94" i="3"/>
  <c r="Y94" i="3"/>
  <c r="AA94" i="3"/>
  <c r="AC94" i="3"/>
  <c r="AE94" i="3"/>
  <c r="AG94" i="3"/>
  <c r="AI94" i="3"/>
  <c r="BM94" i="3" s="1"/>
  <c r="AK94" i="3"/>
  <c r="AM94" i="3"/>
  <c r="AO94" i="3"/>
  <c r="AQ94" i="3"/>
  <c r="BO94" i="3" s="1"/>
  <c r="AS94" i="3"/>
  <c r="BD94" i="3"/>
  <c r="BE94" i="3" s="1"/>
  <c r="BG94" i="3"/>
  <c r="BL94" i="3"/>
  <c r="BN94" i="3"/>
  <c r="BP94" i="3"/>
  <c r="B95" i="3"/>
  <c r="G95" i="3"/>
  <c r="I95" i="3"/>
  <c r="K95" i="3"/>
  <c r="M95" i="3"/>
  <c r="O95" i="3"/>
  <c r="Q95" i="3"/>
  <c r="S95" i="3"/>
  <c r="U95" i="3"/>
  <c r="W95" i="3"/>
  <c r="Y95" i="3"/>
  <c r="AA95" i="3"/>
  <c r="AC95" i="3"/>
  <c r="AE95" i="3"/>
  <c r="AG95" i="3"/>
  <c r="AI95" i="3"/>
  <c r="AK95" i="3"/>
  <c r="AM95" i="3"/>
  <c r="AO95" i="3"/>
  <c r="AQ95" i="3"/>
  <c r="AS95" i="3"/>
  <c r="BD95" i="3"/>
  <c r="BF95" i="3" s="1"/>
  <c r="BG95" i="3"/>
  <c r="BL95" i="3"/>
  <c r="BN95" i="3"/>
  <c r="BP95" i="3"/>
  <c r="B96" i="3"/>
  <c r="G96" i="3"/>
  <c r="I96" i="3"/>
  <c r="K96" i="3"/>
  <c r="M96" i="3"/>
  <c r="O96" i="3"/>
  <c r="Q96" i="3"/>
  <c r="S96" i="3"/>
  <c r="U96" i="3"/>
  <c r="W96" i="3"/>
  <c r="Y96" i="3"/>
  <c r="AA96" i="3"/>
  <c r="AC96" i="3"/>
  <c r="AE96" i="3"/>
  <c r="BM96" i="3" s="1"/>
  <c r="AG96" i="3"/>
  <c r="AI96" i="3"/>
  <c r="AK96" i="3"/>
  <c r="AM96" i="3"/>
  <c r="AO96" i="3"/>
  <c r="AQ96" i="3"/>
  <c r="BO96" i="3" s="1"/>
  <c r="AS96" i="3"/>
  <c r="BD96" i="3"/>
  <c r="BF96" i="3" s="1"/>
  <c r="BG96" i="3"/>
  <c r="BL96" i="3"/>
  <c r="BN96" i="3"/>
  <c r="BP96" i="3"/>
  <c r="B97" i="3"/>
  <c r="G97" i="3"/>
  <c r="I97" i="3"/>
  <c r="K97" i="3"/>
  <c r="M97" i="3"/>
  <c r="O97" i="3"/>
  <c r="Q97" i="3"/>
  <c r="S97" i="3"/>
  <c r="U97" i="3"/>
  <c r="W97" i="3"/>
  <c r="Y97" i="3"/>
  <c r="AA97" i="3"/>
  <c r="AC97" i="3"/>
  <c r="BM97" i="3" s="1"/>
  <c r="AE97" i="3"/>
  <c r="AG97" i="3"/>
  <c r="AI97" i="3"/>
  <c r="AK97" i="3"/>
  <c r="AM97" i="3"/>
  <c r="AO97" i="3"/>
  <c r="AQ97" i="3"/>
  <c r="AS97" i="3"/>
  <c r="BD97" i="3"/>
  <c r="BE97" i="3" s="1"/>
  <c r="BF97" i="3"/>
  <c r="BG97" i="3"/>
  <c r="BL97" i="3"/>
  <c r="BN97" i="3"/>
  <c r="BP97" i="3"/>
  <c r="G98" i="3"/>
  <c r="I98" i="3"/>
  <c r="K98" i="3"/>
  <c r="M98" i="3"/>
  <c r="O98" i="3"/>
  <c r="Q98" i="3"/>
  <c r="S98" i="3"/>
  <c r="U98" i="3"/>
  <c r="W98" i="3"/>
  <c r="Y98" i="3"/>
  <c r="AA98" i="3"/>
  <c r="AC98" i="3"/>
  <c r="AE98" i="3"/>
  <c r="AG98" i="3"/>
  <c r="AI98" i="3"/>
  <c r="AK98" i="3"/>
  <c r="AM98" i="3"/>
  <c r="AO98" i="3"/>
  <c r="AQ98" i="3"/>
  <c r="AS98" i="3"/>
  <c r="BD98" i="3"/>
  <c r="BF98" i="3" s="1"/>
  <c r="BE98" i="3"/>
  <c r="BG98" i="3"/>
  <c r="BL98" i="3"/>
  <c r="BN98" i="3"/>
  <c r="BO98" i="3"/>
  <c r="BP98" i="3"/>
  <c r="F100" i="3"/>
  <c r="H100" i="3"/>
  <c r="J100" i="3"/>
  <c r="L100" i="3"/>
  <c r="N100" i="3"/>
  <c r="P100" i="3"/>
  <c r="R100" i="3"/>
  <c r="T100" i="3"/>
  <c r="V100" i="3"/>
  <c r="X100" i="3"/>
  <c r="Z100" i="3"/>
  <c r="AB100" i="3"/>
  <c r="AD100" i="3"/>
  <c r="AF100" i="3"/>
  <c r="AH100" i="3"/>
  <c r="AJ100" i="3"/>
  <c r="AL100" i="3"/>
  <c r="AN100" i="3"/>
  <c r="AP100" i="3"/>
  <c r="AR100" i="3"/>
  <c r="AT100" i="3"/>
  <c r="AV100" i="3"/>
  <c r="AX100" i="3"/>
  <c r="AZ100" i="3"/>
  <c r="BB100" i="3"/>
  <c r="BK89" i="3" l="1"/>
  <c r="BE96" i="3"/>
  <c r="BK96" i="3"/>
  <c r="BO95" i="3"/>
  <c r="BM95" i="3"/>
  <c r="BK95" i="3"/>
  <c r="BM93" i="3"/>
  <c r="BM91" i="3"/>
  <c r="BF89" i="3"/>
  <c r="BK87" i="3"/>
  <c r="BM85" i="3"/>
  <c r="BK98" i="3"/>
  <c r="BM98" i="3"/>
  <c r="BO97" i="3"/>
  <c r="BK97" i="3"/>
  <c r="BF94" i="3"/>
  <c r="BE92" i="3"/>
  <c r="BK92" i="3"/>
  <c r="BO90" i="3"/>
  <c r="BM90" i="3"/>
  <c r="BK90" i="3"/>
  <c r="BM88" i="3"/>
  <c r="BM86" i="3"/>
  <c r="BF85" i="3"/>
  <c r="BK94" i="3"/>
  <c r="BM92" i="3"/>
  <c r="BK86" i="3"/>
  <c r="BF87" i="3"/>
  <c r="BE95" i="3"/>
  <c r="BE86" i="3"/>
  <c r="BE93" i="3"/>
  <c r="BE91" i="3"/>
  <c r="BF90" i="3"/>
  <c r="BF88" i="3"/>
  <c r="BB101" i="3"/>
  <c r="BB103" i="3" s="1"/>
  <c r="AK18" i="8" s="1"/>
  <c r="AT101" i="3"/>
  <c r="AT103" i="3" s="1"/>
  <c r="AG18" i="8" s="1"/>
  <c r="AL101" i="3"/>
  <c r="AL103" i="3" s="1"/>
  <c r="AC18" i="8" s="1"/>
  <c r="AD101" i="3"/>
  <c r="AD103" i="3" s="1"/>
  <c r="Y18" i="8" s="1"/>
  <c r="AZ101" i="3"/>
  <c r="AZ103" i="3" s="1"/>
  <c r="AJ18" i="8" s="1"/>
  <c r="AR101" i="3"/>
  <c r="AR103" i="3" s="1"/>
  <c r="AF18" i="8" s="1"/>
  <c r="AJ101" i="3"/>
  <c r="AJ103" i="3" s="1"/>
  <c r="AB18" i="8" s="1"/>
  <c r="AB101" i="3"/>
  <c r="AB103" i="3" s="1"/>
  <c r="X18" i="8" s="1"/>
  <c r="T101" i="3"/>
  <c r="T103" i="3" s="1"/>
  <c r="T18" i="8" s="1"/>
  <c r="L101" i="3"/>
  <c r="L103" i="3" s="1"/>
  <c r="P18" i="8" s="1"/>
  <c r="AV101" i="3"/>
  <c r="AV103" i="3" s="1"/>
  <c r="AH18" i="8" s="1"/>
  <c r="AN101" i="3"/>
  <c r="AN103" i="3" s="1"/>
  <c r="AD18" i="8" s="1"/>
  <c r="AF101" i="3"/>
  <c r="AF103" i="3" s="1"/>
  <c r="Z18" i="8" s="1"/>
  <c r="X101" i="3"/>
  <c r="X103" i="3" s="1"/>
  <c r="V18" i="8" s="1"/>
  <c r="P101" i="3"/>
  <c r="P103" i="3" s="1"/>
  <c r="R18" i="8" s="1"/>
  <c r="H101" i="3"/>
  <c r="H103" i="3" s="1"/>
  <c r="N18" i="8" s="1"/>
  <c r="AX101" i="3"/>
  <c r="AX103" i="3" s="1"/>
  <c r="AP101" i="3"/>
  <c r="AP103" i="3" s="1"/>
  <c r="AE18" i="8" s="1"/>
  <c r="AH101" i="3"/>
  <c r="AH103" i="3" s="1"/>
  <c r="AA18" i="8" s="1"/>
  <c r="Z101" i="3"/>
  <c r="Z103" i="3" s="1"/>
  <c r="W18" i="8" s="1"/>
  <c r="R101" i="3"/>
  <c r="R103" i="3" s="1"/>
  <c r="S18" i="8" s="1"/>
  <c r="J101" i="3"/>
  <c r="J103" i="3" s="1"/>
  <c r="O18" i="8" s="1"/>
  <c r="BF58" i="3"/>
  <c r="BE69" i="3"/>
  <c r="BG69" i="3" s="1"/>
  <c r="BF54" i="3"/>
  <c r="BE56" i="3"/>
  <c r="BG56" i="3" s="1"/>
  <c r="BE82" i="3"/>
  <c r="BG82" i="3" s="1"/>
  <c r="BE65" i="3"/>
  <c r="BG65" i="3" s="1"/>
  <c r="BE62" i="3"/>
  <c r="BG62" i="3" s="1"/>
  <c r="BE78" i="3"/>
  <c r="BG78" i="3" s="1"/>
  <c r="BE73" i="3"/>
  <c r="BG73" i="3" s="1"/>
  <c r="BF83" i="3"/>
  <c r="BF79" i="3"/>
  <c r="BF74" i="3"/>
  <c r="BF70" i="3"/>
  <c r="BF66" i="3"/>
  <c r="BF63" i="3"/>
  <c r="BF59" i="3"/>
  <c r="BF55" i="3"/>
  <c r="BE81" i="3"/>
  <c r="BG81" i="3" s="1"/>
  <c r="BE77" i="3"/>
  <c r="BG77" i="3" s="1"/>
  <c r="BF75" i="3"/>
  <c r="BF71" i="3"/>
  <c r="BF67" i="3"/>
  <c r="BE61" i="3"/>
  <c r="BG61" i="3" s="1"/>
  <c r="V101" i="3"/>
  <c r="V103" i="3" s="1"/>
  <c r="U18" i="8" s="1"/>
  <c r="N101" i="3"/>
  <c r="N103" i="3" s="1"/>
  <c r="Q18" i="8" s="1"/>
  <c r="F101" i="3"/>
  <c r="F103" i="3" s="1"/>
  <c r="M18" i="8" s="1"/>
  <c r="BE57" i="3"/>
  <c r="BG57" i="3" s="1"/>
  <c r="BF84" i="3"/>
  <c r="BF80" i="3"/>
  <c r="BF76" i="3"/>
  <c r="BF72" i="3"/>
  <c r="BF68" i="3"/>
  <c r="BF64" i="3"/>
  <c r="BF60" i="3"/>
  <c r="BF53" i="3"/>
  <c r="BF55" i="7"/>
  <c r="BF56" i="7"/>
  <c r="BF57" i="7"/>
  <c r="BF58" i="7"/>
  <c r="BF59" i="7"/>
  <c r="BF60" i="7"/>
  <c r="BF61" i="7"/>
  <c r="BF62" i="7"/>
  <c r="BF63" i="7"/>
  <c r="BF64" i="7"/>
  <c r="BF65" i="7"/>
  <c r="BF66" i="7"/>
  <c r="BF67" i="7"/>
  <c r="BF68" i="7"/>
  <c r="BF69" i="7"/>
  <c r="BF70" i="7"/>
  <c r="F101" i="7"/>
  <c r="H101" i="7"/>
  <c r="H103" i="7" s="1"/>
  <c r="N20" i="8" s="1"/>
  <c r="J101" i="7"/>
  <c r="J103" i="7" s="1"/>
  <c r="O20" i="8" s="1"/>
  <c r="L101" i="7"/>
  <c r="L103" i="7" s="1"/>
  <c r="P20" i="8" s="1"/>
  <c r="N101" i="7"/>
  <c r="N103" i="7" s="1"/>
  <c r="Q20" i="8" s="1"/>
  <c r="P101" i="7"/>
  <c r="P103" i="7" s="1"/>
  <c r="R20" i="8" s="1"/>
  <c r="R101" i="7"/>
  <c r="R103" i="7" s="1"/>
  <c r="S20" i="8" s="1"/>
  <c r="T101" i="7"/>
  <c r="T103" i="7" s="1"/>
  <c r="T20" i="8" s="1"/>
  <c r="V101" i="7"/>
  <c r="V103" i="7" s="1"/>
  <c r="U20" i="8" s="1"/>
  <c r="X101" i="7"/>
  <c r="X103" i="7" s="1"/>
  <c r="V20" i="8" s="1"/>
  <c r="Z101" i="7"/>
  <c r="Z103" i="7" s="1"/>
  <c r="W20" i="8" s="1"/>
  <c r="AB101" i="7"/>
  <c r="AD101" i="7"/>
  <c r="AD103" i="7" s="1"/>
  <c r="Y20" i="8" s="1"/>
  <c r="AF101" i="7"/>
  <c r="AF103" i="7" s="1"/>
  <c r="Z20" i="8" s="1"/>
  <c r="AH101" i="7"/>
  <c r="AH103" i="7" s="1"/>
  <c r="AA20" i="8" s="1"/>
  <c r="AJ101" i="7"/>
  <c r="AJ103" i="7" s="1"/>
  <c r="AB20" i="8" s="1"/>
  <c r="AL101" i="7"/>
  <c r="AL103" i="7" s="1"/>
  <c r="AC20" i="8" s="1"/>
  <c r="AN101" i="7"/>
  <c r="AN103" i="7" s="1"/>
  <c r="AD20" i="8" s="1"/>
  <c r="AP101" i="7"/>
  <c r="AR101" i="7"/>
  <c r="AR103" i="7" s="1"/>
  <c r="AF20" i="8" s="1"/>
  <c r="BD52" i="7"/>
  <c r="BK52" i="7"/>
  <c r="BL52" i="7" s="1"/>
  <c r="BM52" i="7"/>
  <c r="BN52" i="7" s="1"/>
  <c r="BO52" i="7"/>
  <c r="BP52" i="7" s="1"/>
  <c r="BD53" i="7"/>
  <c r="BD54" i="7"/>
  <c r="BE55" i="7"/>
  <c r="BE56" i="7"/>
  <c r="BE57" i="7"/>
  <c r="BE58" i="7"/>
  <c r="BE59" i="7"/>
  <c r="BE60" i="7"/>
  <c r="BE61" i="7"/>
  <c r="BE62" i="7"/>
  <c r="BE63" i="7"/>
  <c r="BE64" i="7"/>
  <c r="BE65" i="7"/>
  <c r="BE66" i="7"/>
  <c r="BE67" i="7"/>
  <c r="BE68" i="7"/>
  <c r="BE69" i="7"/>
  <c r="BE70" i="7"/>
  <c r="BF71" i="7"/>
  <c r="BE71" i="7"/>
  <c r="BF72" i="7"/>
  <c r="BF73" i="7"/>
  <c r="BF74" i="7"/>
  <c r="BF75" i="7"/>
  <c r="BF76" i="7"/>
  <c r="BF77" i="7"/>
  <c r="BF78" i="7"/>
  <c r="BF79" i="7"/>
  <c r="BF80" i="7"/>
  <c r="BF81" i="7"/>
  <c r="BF82" i="7"/>
  <c r="BF83" i="7"/>
  <c r="BF84" i="7"/>
  <c r="BF85" i="7"/>
  <c r="BF86" i="7"/>
  <c r="BF87" i="7"/>
  <c r="BF88" i="7"/>
  <c r="BF89" i="7"/>
  <c r="BF90" i="7"/>
  <c r="BF91" i="7"/>
  <c r="BF92" i="7"/>
  <c r="BF93" i="7"/>
  <c r="BF94" i="7"/>
  <c r="BF95" i="7"/>
  <c r="BF96" i="7"/>
  <c r="BE72" i="7"/>
  <c r="BE73" i="7"/>
  <c r="BE74" i="7"/>
  <c r="BE75" i="7"/>
  <c r="BE76" i="7"/>
  <c r="BE77" i="7"/>
  <c r="BE78" i="7"/>
  <c r="BE79" i="7"/>
  <c r="BE80" i="7"/>
  <c r="BE81" i="7"/>
  <c r="BE82" i="7"/>
  <c r="BE83" i="7"/>
  <c r="BE84" i="7"/>
  <c r="BE85" i="7"/>
  <c r="BE86" i="7"/>
  <c r="BE87" i="7"/>
  <c r="BE88" i="7"/>
  <c r="BE89" i="7"/>
  <c r="BE90" i="7"/>
  <c r="BE91" i="7"/>
  <c r="BE92" i="7"/>
  <c r="BE93" i="7"/>
  <c r="BE94" i="7"/>
  <c r="BE95" i="7"/>
  <c r="BE96" i="7"/>
  <c r="BF97" i="7"/>
  <c r="BE97" i="7"/>
  <c r="BF98" i="7"/>
  <c r="AT101" i="7"/>
  <c r="AT103" i="7" s="1"/>
  <c r="AG20" i="8" s="1"/>
  <c r="AV101" i="7"/>
  <c r="AV103" i="7" s="1"/>
  <c r="AX101" i="7"/>
  <c r="AX103" i="7" s="1"/>
  <c r="AZ101" i="7"/>
  <c r="AZ103" i="7" s="1"/>
  <c r="AJ20" i="8" s="1"/>
  <c r="BB101" i="7"/>
  <c r="BB103" i="7" s="1"/>
  <c r="AK20" i="8" s="1"/>
  <c r="BE98" i="7"/>
  <c r="BF55" i="6"/>
  <c r="BF56" i="6"/>
  <c r="BF57" i="6"/>
  <c r="BF58" i="6"/>
  <c r="BF59" i="6"/>
  <c r="BF60" i="6"/>
  <c r="BF61" i="6"/>
  <c r="BF62" i="6"/>
  <c r="BF63" i="6"/>
  <c r="BF64" i="6"/>
  <c r="BF65" i="6"/>
  <c r="BF66" i="6"/>
  <c r="BF67" i="6"/>
  <c r="BF68" i="6"/>
  <c r="BF69" i="6"/>
  <c r="BF70" i="6"/>
  <c r="F101" i="6"/>
  <c r="H101" i="6"/>
  <c r="H103" i="6" s="1"/>
  <c r="N19" i="8" s="1"/>
  <c r="J101" i="6"/>
  <c r="J103" i="6" s="1"/>
  <c r="O19" i="8" s="1"/>
  <c r="L101" i="6"/>
  <c r="L103" i="6" s="1"/>
  <c r="P19" i="8" s="1"/>
  <c r="N101" i="6"/>
  <c r="N103" i="6" s="1"/>
  <c r="Q19" i="8" s="1"/>
  <c r="P101" i="6"/>
  <c r="P103" i="6" s="1"/>
  <c r="R19" i="8" s="1"/>
  <c r="R101" i="6"/>
  <c r="R103" i="6" s="1"/>
  <c r="S19" i="8" s="1"/>
  <c r="T101" i="6"/>
  <c r="T103" i="6" s="1"/>
  <c r="T19" i="8" s="1"/>
  <c r="V101" i="6"/>
  <c r="V103" i="6" s="1"/>
  <c r="U19" i="8" s="1"/>
  <c r="X101" i="6"/>
  <c r="X103" i="6" s="1"/>
  <c r="V19" i="8" s="1"/>
  <c r="K27" i="8" s="1"/>
  <c r="AR17" i="8" s="1"/>
  <c r="Z101" i="6"/>
  <c r="Z103" i="6" s="1"/>
  <c r="W19" i="8" s="1"/>
  <c r="AB101" i="6"/>
  <c r="AD101" i="6"/>
  <c r="AD103" i="6" s="1"/>
  <c r="Y19" i="8" s="1"/>
  <c r="AF101" i="6"/>
  <c r="AF103" i="6" s="1"/>
  <c r="Z19" i="8" s="1"/>
  <c r="AH101" i="6"/>
  <c r="AH103" i="6" s="1"/>
  <c r="AA19" i="8" s="1"/>
  <c r="AJ101" i="6"/>
  <c r="AJ103" i="6" s="1"/>
  <c r="AB19" i="8" s="1"/>
  <c r="AL101" i="6"/>
  <c r="AL103" i="6" s="1"/>
  <c r="AC19" i="8" s="1"/>
  <c r="AN101" i="6"/>
  <c r="AN103" i="6" s="1"/>
  <c r="AD19" i="8" s="1"/>
  <c r="AP101" i="6"/>
  <c r="AR101" i="6"/>
  <c r="AR103" i="6" s="1"/>
  <c r="AF19" i="8" s="1"/>
  <c r="K37" i="8" s="1"/>
  <c r="AR27" i="8" s="1"/>
  <c r="BD52" i="6"/>
  <c r="BK52" i="6"/>
  <c r="BL52" i="6" s="1"/>
  <c r="BM52" i="6"/>
  <c r="BN52" i="6" s="1"/>
  <c r="BO52" i="6"/>
  <c r="BP52" i="6" s="1"/>
  <c r="BD53" i="6"/>
  <c r="BD54" i="6"/>
  <c r="BE55" i="6"/>
  <c r="BE56" i="6"/>
  <c r="BE57" i="6"/>
  <c r="BE58" i="6"/>
  <c r="BE59" i="6"/>
  <c r="BE60" i="6"/>
  <c r="BE61" i="6"/>
  <c r="BE62" i="6"/>
  <c r="BE63" i="6"/>
  <c r="BE64" i="6"/>
  <c r="BE65" i="6"/>
  <c r="BE66" i="6"/>
  <c r="BE67" i="6"/>
  <c r="BE68" i="6"/>
  <c r="BE69" i="6"/>
  <c r="BE70" i="6"/>
  <c r="BF71" i="6"/>
  <c r="BE71" i="6"/>
  <c r="BF72" i="6"/>
  <c r="BF73" i="6"/>
  <c r="BF74" i="6"/>
  <c r="BF75" i="6"/>
  <c r="BF76" i="6"/>
  <c r="BF77" i="6"/>
  <c r="BF78" i="6"/>
  <c r="BF79" i="6"/>
  <c r="BF80" i="6"/>
  <c r="BF81" i="6"/>
  <c r="BF82" i="6"/>
  <c r="BF83" i="6"/>
  <c r="BF84" i="6"/>
  <c r="BF85" i="6"/>
  <c r="BF86" i="6"/>
  <c r="BF87" i="6"/>
  <c r="BF88" i="6"/>
  <c r="BF89" i="6"/>
  <c r="BF90" i="6"/>
  <c r="BF91" i="6"/>
  <c r="BF92" i="6"/>
  <c r="BF93" i="6"/>
  <c r="BF94" i="6"/>
  <c r="BF95" i="6"/>
  <c r="BF96" i="6"/>
  <c r="BE72" i="6"/>
  <c r="BE73" i="6"/>
  <c r="BE74" i="6"/>
  <c r="BE75" i="6"/>
  <c r="BE76" i="6"/>
  <c r="BE77" i="6"/>
  <c r="BE78" i="6"/>
  <c r="BE79" i="6"/>
  <c r="BE80" i="6"/>
  <c r="BE81" i="6"/>
  <c r="BE82" i="6"/>
  <c r="BE83" i="6"/>
  <c r="BE84" i="6"/>
  <c r="BE85" i="6"/>
  <c r="BE86" i="6"/>
  <c r="BE87" i="6"/>
  <c r="BE88" i="6"/>
  <c r="BE89" i="6"/>
  <c r="BE90" i="6"/>
  <c r="BE91" i="6"/>
  <c r="BE92" i="6"/>
  <c r="BE93" i="6"/>
  <c r="BE94" i="6"/>
  <c r="BE95" i="6"/>
  <c r="BE96" i="6"/>
  <c r="BF97" i="6"/>
  <c r="BE97" i="6"/>
  <c r="BF98" i="6"/>
  <c r="AT101" i="6"/>
  <c r="AT103" i="6" s="1"/>
  <c r="AG19" i="8" s="1"/>
  <c r="K38" i="8" s="1"/>
  <c r="AR28" i="8" s="1"/>
  <c r="AV101" i="6"/>
  <c r="AV103" i="6" s="1"/>
  <c r="AX101" i="6"/>
  <c r="AX103" i="6" s="1"/>
  <c r="AZ101" i="6"/>
  <c r="AZ103" i="6" s="1"/>
  <c r="AJ19" i="8" s="1"/>
  <c r="BB101" i="6"/>
  <c r="BB103" i="6" s="1"/>
  <c r="AK19" i="8" s="1"/>
  <c r="BE98" i="6"/>
  <c r="BM52" i="3"/>
  <c r="BN52" i="3" s="1"/>
  <c r="BN41" i="3" s="1"/>
  <c r="BD52" i="3"/>
  <c r="BF52" i="3" s="1"/>
  <c r="BK52" i="3"/>
  <c r="BL52" i="3" s="1"/>
  <c r="BK44" i="3" s="1"/>
  <c r="BO41" i="3"/>
  <c r="BP44" i="3"/>
  <c r="BO44" i="3"/>
  <c r="BP43" i="3"/>
  <c r="BO43" i="3"/>
  <c r="BP42" i="3"/>
  <c r="BO42" i="3"/>
  <c r="BP41" i="3"/>
  <c r="K21" i="8" l="1"/>
  <c r="AR11" i="8" s="1"/>
  <c r="K30" i="8"/>
  <c r="AR20" i="8" s="1"/>
  <c r="K41" i="8"/>
  <c r="AR31" i="8" s="1"/>
  <c r="K34" i="8"/>
  <c r="AR24" i="8" s="1"/>
  <c r="AI18" i="8"/>
  <c r="K40" i="8" s="1"/>
  <c r="AR30" i="8" s="1"/>
  <c r="K32" i="8"/>
  <c r="AR22" i="8" s="1"/>
  <c r="K33" i="8"/>
  <c r="AR23" i="8" s="1"/>
  <c r="K25" i="8"/>
  <c r="AR15" i="8" s="1"/>
  <c r="K42" i="8"/>
  <c r="AR32" i="8" s="1"/>
  <c r="K23" i="8"/>
  <c r="AR13" i="8" s="1"/>
  <c r="K28" i="8"/>
  <c r="AR18" i="8" s="1"/>
  <c r="K20" i="8"/>
  <c r="AR10" i="8" s="1"/>
  <c r="K26" i="8"/>
  <c r="AR16" i="8" s="1"/>
  <c r="K35" i="8"/>
  <c r="AR25" i="8" s="1"/>
  <c r="K31" i="8"/>
  <c r="AR21" i="8" s="1"/>
  <c r="K19" i="8"/>
  <c r="AR9" i="8" s="1"/>
  <c r="K24" i="8"/>
  <c r="AR14" i="8" s="1"/>
  <c r="J105" i="3"/>
  <c r="AO18" i="8" s="1"/>
  <c r="H105" i="3"/>
  <c r="AN18" i="8" s="1"/>
  <c r="BM42" i="3"/>
  <c r="BM44" i="3"/>
  <c r="BM41" i="3"/>
  <c r="BM43" i="3"/>
  <c r="BN42" i="3"/>
  <c r="BN43" i="3"/>
  <c r="BN44" i="3"/>
  <c r="BL42" i="3"/>
  <c r="BL44" i="3"/>
  <c r="BE52" i="3"/>
  <c r="BG52" i="3" s="1"/>
  <c r="BL41" i="3"/>
  <c r="K22" i="8"/>
  <c r="AR12" i="8" s="1"/>
  <c r="F105" i="3"/>
  <c r="AM18" i="8" s="1"/>
  <c r="BK43" i="3"/>
  <c r="BK41" i="3"/>
  <c r="BL43" i="3"/>
  <c r="BK42" i="3"/>
  <c r="AH20" i="8"/>
  <c r="AI20" i="8"/>
  <c r="AH19" i="8"/>
  <c r="AI19" i="8"/>
  <c r="K39" i="8"/>
  <c r="AR29" i="8" s="1"/>
  <c r="BF54" i="7"/>
  <c r="BE54" i="7"/>
  <c r="BG54" i="7" s="1"/>
  <c r="BF53" i="7"/>
  <c r="BE53" i="7"/>
  <c r="BG53" i="7" s="1"/>
  <c r="BP44" i="7"/>
  <c r="BO44" i="7"/>
  <c r="BP43" i="7"/>
  <c r="BO43" i="7"/>
  <c r="BP42" i="7"/>
  <c r="BO42" i="7"/>
  <c r="BP41" i="7"/>
  <c r="BO41" i="7"/>
  <c r="BN44" i="7"/>
  <c r="BM44" i="7"/>
  <c r="BN43" i="7"/>
  <c r="BM43" i="7"/>
  <c r="BN42" i="7"/>
  <c r="BM42" i="7"/>
  <c r="BN41" i="7"/>
  <c r="BM41" i="7"/>
  <c r="BL44" i="7"/>
  <c r="BK44" i="7"/>
  <c r="BL43" i="7"/>
  <c r="BK43" i="7"/>
  <c r="BL42" i="7"/>
  <c r="BK42" i="7"/>
  <c r="BL41" i="7"/>
  <c r="BK41" i="7"/>
  <c r="BF52" i="7"/>
  <c r="BE52" i="7"/>
  <c r="J105" i="7"/>
  <c r="AO20" i="8" s="1"/>
  <c r="AP103" i="7"/>
  <c r="AE20" i="8" s="1"/>
  <c r="H105" i="7"/>
  <c r="AN20" i="8" s="1"/>
  <c r="AB103" i="7"/>
  <c r="X20" i="8" s="1"/>
  <c r="F105" i="7"/>
  <c r="AM20" i="8" s="1"/>
  <c r="F103" i="7"/>
  <c r="M20" i="8" s="1"/>
  <c r="BF54" i="6"/>
  <c r="BE54" i="6"/>
  <c r="BG54" i="6" s="1"/>
  <c r="BF53" i="6"/>
  <c r="BE53" i="6"/>
  <c r="BG53" i="6" s="1"/>
  <c r="BP44" i="6"/>
  <c r="BO44" i="6"/>
  <c r="BQ15" i="8" s="1"/>
  <c r="BR15" i="8" s="1"/>
  <c r="BP43" i="6"/>
  <c r="BO43" i="6"/>
  <c r="BQ14" i="8" s="1"/>
  <c r="BR14" i="8" s="1"/>
  <c r="BP42" i="6"/>
  <c r="BO42" i="6"/>
  <c r="BQ13" i="8" s="1"/>
  <c r="BR13" i="8" s="1"/>
  <c r="BP41" i="6"/>
  <c r="BO41" i="6"/>
  <c r="BQ12" i="8" s="1"/>
  <c r="BR12" i="8" s="1"/>
  <c r="BN44" i="6"/>
  <c r="BM44" i="6"/>
  <c r="BN43" i="6"/>
  <c r="BM43" i="6"/>
  <c r="BN42" i="6"/>
  <c r="BM42" i="6"/>
  <c r="BN41" i="6"/>
  <c r="BM41" i="6"/>
  <c r="BL44" i="6"/>
  <c r="BK44" i="6"/>
  <c r="BM15" i="8" s="1"/>
  <c r="BN15" i="8" s="1"/>
  <c r="BL43" i="6"/>
  <c r="BK43" i="6"/>
  <c r="BL42" i="6"/>
  <c r="BK42" i="6"/>
  <c r="BL41" i="6"/>
  <c r="BK41" i="6"/>
  <c r="BF52" i="6"/>
  <c r="BE52" i="6"/>
  <c r="J105" i="6"/>
  <c r="AO19" i="8" s="1"/>
  <c r="AP103" i="6"/>
  <c r="AE19" i="8" s="1"/>
  <c r="K36" i="8" s="1"/>
  <c r="AR26" i="8" s="1"/>
  <c r="H105" i="6"/>
  <c r="AN19" i="8" s="1"/>
  <c r="AB103" i="6"/>
  <c r="X19" i="8" s="1"/>
  <c r="K29" i="8" s="1"/>
  <c r="AR19" i="8" s="1"/>
  <c r="F105" i="6"/>
  <c r="AM19" i="8" s="1"/>
  <c r="F103" i="6"/>
  <c r="M19" i="8" s="1"/>
  <c r="K18" i="8" s="1"/>
  <c r="AR8" i="8" s="1"/>
  <c r="BF101" i="3"/>
  <c r="BO12" i="8" l="1"/>
  <c r="BP12" i="8" s="1"/>
  <c r="BO13" i="8"/>
  <c r="BP13" i="8" s="1"/>
  <c r="K48" i="8"/>
  <c r="K49" i="8"/>
  <c r="BO15" i="8"/>
  <c r="BP15" i="8" s="1"/>
  <c r="BO14" i="8"/>
  <c r="BP14" i="8" s="1"/>
  <c r="BE101" i="3"/>
  <c r="C54" i="8" s="1"/>
  <c r="K47" i="8"/>
  <c r="BH84" i="3"/>
  <c r="BI84" i="3" s="1"/>
  <c r="BH85" i="3"/>
  <c r="BI85" i="3" s="1"/>
  <c r="BH82" i="3"/>
  <c r="BI82" i="3" s="1"/>
  <c r="BH83" i="3"/>
  <c r="BI83" i="3" s="1"/>
  <c r="BH80" i="3"/>
  <c r="BI80" i="3" s="1"/>
  <c r="BH81" i="3"/>
  <c r="BI81" i="3" s="1"/>
  <c r="BH78" i="3"/>
  <c r="BI78" i="3" s="1"/>
  <c r="BH79" i="3"/>
  <c r="BI79" i="3" s="1"/>
  <c r="BH74" i="3"/>
  <c r="BI74" i="3" s="1"/>
  <c r="BH77" i="3"/>
  <c r="BI77" i="3" s="1"/>
  <c r="BH76" i="3"/>
  <c r="BI76" i="3" s="1"/>
  <c r="BH75" i="3"/>
  <c r="BI75" i="3" s="1"/>
  <c r="BH70" i="3"/>
  <c r="BI70" i="3" s="1"/>
  <c r="BH73" i="3"/>
  <c r="BI73" i="3" s="1"/>
  <c r="BH72" i="3"/>
  <c r="BI72" i="3" s="1"/>
  <c r="BH71" i="3"/>
  <c r="BI71" i="3" s="1"/>
  <c r="BH66" i="3"/>
  <c r="BI66" i="3" s="1"/>
  <c r="BH69" i="3"/>
  <c r="BI69" i="3" s="1"/>
  <c r="BH68" i="3"/>
  <c r="BI68" i="3" s="1"/>
  <c r="BM13" i="8"/>
  <c r="BN13" i="8" s="1"/>
  <c r="BH67" i="3"/>
  <c r="BI67" i="3" s="1"/>
  <c r="BH64" i="3"/>
  <c r="BI64" i="3" s="1"/>
  <c r="BH65" i="3"/>
  <c r="BI65" i="3" s="1"/>
  <c r="BH62" i="3"/>
  <c r="BI62" i="3" s="1"/>
  <c r="BH63" i="3"/>
  <c r="BI63" i="3" s="1"/>
  <c r="BH60" i="3"/>
  <c r="BI60" i="3" s="1"/>
  <c r="BH61" i="3"/>
  <c r="BI61" i="3" s="1"/>
  <c r="BM12" i="8"/>
  <c r="BN12" i="8" s="1"/>
  <c r="BH58" i="3"/>
  <c r="BI58" i="3" s="1"/>
  <c r="BH59" i="3"/>
  <c r="BI59" i="3" s="1"/>
  <c r="BH57" i="3"/>
  <c r="BI57" i="3" s="1"/>
  <c r="BH56" i="3"/>
  <c r="BI56" i="3" s="1"/>
  <c r="BM14" i="8"/>
  <c r="BN14" i="8" s="1"/>
  <c r="BH52" i="3"/>
  <c r="BI52" i="3" s="1"/>
  <c r="D54" i="8"/>
  <c r="BH55" i="3"/>
  <c r="BI55" i="3" s="1"/>
  <c r="BE101" i="7"/>
  <c r="C56" i="8" s="1"/>
  <c r="BG52" i="7"/>
  <c r="BF101" i="7"/>
  <c r="D56" i="8" s="1"/>
  <c r="BH52" i="7"/>
  <c r="BI52" i="7" s="1"/>
  <c r="BH53" i="7"/>
  <c r="BI53" i="7" s="1"/>
  <c r="BH54" i="7"/>
  <c r="BI54" i="7" s="1"/>
  <c r="BE101" i="6"/>
  <c r="C55" i="8" s="1"/>
  <c r="BG52" i="6"/>
  <c r="BF101" i="6"/>
  <c r="D55" i="8" s="1"/>
  <c r="BH52" i="6"/>
  <c r="BI52" i="6" s="1"/>
  <c r="BH53" i="6"/>
  <c r="BI53" i="6" s="1"/>
  <c r="BH54" i="6"/>
  <c r="BI54" i="6" s="1"/>
  <c r="BR83" i="3"/>
  <c r="BT83" i="3"/>
  <c r="BS83" i="3"/>
  <c r="BH53" i="3"/>
  <c r="BI53" i="3" s="1"/>
  <c r="BH54" i="3"/>
  <c r="BI54" i="3" s="1"/>
  <c r="C57" i="8" l="1"/>
  <c r="BJ52" i="3"/>
  <c r="E54" i="8" s="1"/>
  <c r="D57" i="8"/>
  <c r="BS84" i="3"/>
  <c r="BT84" i="3"/>
  <c r="BR84" i="3"/>
  <c r="BJ52" i="7"/>
  <c r="E56" i="8" s="1"/>
  <c r="BT83" i="7"/>
  <c r="BT84" i="7" s="1"/>
  <c r="BS83" i="7"/>
  <c r="BS84" i="7" s="1"/>
  <c r="BR83" i="7"/>
  <c r="BR84" i="7" s="1"/>
  <c r="BJ52" i="6"/>
  <c r="E55" i="8" s="1"/>
  <c r="BT83" i="6"/>
  <c r="BT84" i="6" s="1"/>
  <c r="BS83" i="6"/>
  <c r="BS84" i="6" s="1"/>
  <c r="BR83" i="6"/>
  <c r="BR84" i="6" s="1"/>
  <c r="AS57" i="8" l="1"/>
  <c r="AU57" i="8"/>
  <c r="AT57" i="8"/>
  <c r="AV57" i="8" l="1"/>
  <c r="AS58" i="8" s="1"/>
  <c r="AT58" i="8" l="1"/>
  <c r="AU58" i="8"/>
</calcChain>
</file>

<file path=xl/comments1.xml><?xml version="1.0" encoding="utf-8"?>
<comments xmlns="http://schemas.openxmlformats.org/spreadsheetml/2006/main">
  <authors>
    <author>HP</author>
  </authors>
  <commentList>
    <comment ref="BD48" authorId="0">
      <text>
        <r>
          <rPr>
            <b/>
            <sz val="8"/>
            <color indexed="81"/>
            <rFont val="Tahoma"/>
            <family val="2"/>
          </rPr>
          <t>Puntaje TOTAL de cada alumno(a)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E48" authorId="0">
      <text>
        <r>
          <rPr>
            <b/>
            <sz val="8"/>
            <color indexed="81"/>
            <rFont val="Tahoma"/>
            <family val="2"/>
          </rPr>
          <t>Porcentaje de LOGRO por alumno(a)</t>
        </r>
      </text>
    </comment>
    <comment ref="BF48" authorId="0">
      <text>
        <r>
          <rPr>
            <b/>
            <sz val="8"/>
            <color indexed="81"/>
            <rFont val="Tahoma"/>
            <family val="2"/>
          </rPr>
          <t>Nota de cada alumno(a) al 60 % de exigencia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G48" authorId="0">
      <text>
        <r>
          <rPr>
            <b/>
            <sz val="8"/>
            <color indexed="81"/>
            <rFont val="Tahoma"/>
            <family val="2"/>
          </rPr>
          <t>Nivel alcanzado por cada alumno(a), según % de cortes establecidos por Provincial Educación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BD48" authorId="0">
      <text>
        <r>
          <rPr>
            <b/>
            <sz val="8"/>
            <color indexed="81"/>
            <rFont val="Tahoma"/>
            <family val="2"/>
          </rPr>
          <t>Puntaje TOTAL de cada alumno(a)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E48" authorId="0">
      <text>
        <r>
          <rPr>
            <b/>
            <sz val="8"/>
            <color indexed="81"/>
            <rFont val="Tahoma"/>
            <family val="2"/>
          </rPr>
          <t>Porcentaje de LOGRO por alumno(a)</t>
        </r>
      </text>
    </comment>
    <comment ref="BF48" authorId="0">
      <text>
        <r>
          <rPr>
            <b/>
            <sz val="8"/>
            <color indexed="81"/>
            <rFont val="Tahoma"/>
            <family val="2"/>
          </rPr>
          <t>Nota de cada alumno(a) al 60 % de exigencia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G48" authorId="0">
      <text>
        <r>
          <rPr>
            <b/>
            <sz val="8"/>
            <color indexed="81"/>
            <rFont val="Tahoma"/>
            <family val="2"/>
          </rPr>
          <t>Nivel alcanzado por cada alumno(a), según % de cortes establecidos por Provincial Educación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BD48" authorId="0">
      <text>
        <r>
          <rPr>
            <b/>
            <sz val="8"/>
            <color indexed="81"/>
            <rFont val="Tahoma"/>
            <family val="2"/>
          </rPr>
          <t>Puntaje TOTAL de cada alumno(a)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E48" authorId="0">
      <text>
        <r>
          <rPr>
            <b/>
            <sz val="8"/>
            <color indexed="81"/>
            <rFont val="Tahoma"/>
            <family val="2"/>
          </rPr>
          <t>Porcentaje de LOGRO por alumno(a)</t>
        </r>
      </text>
    </comment>
    <comment ref="BF48" authorId="0">
      <text>
        <r>
          <rPr>
            <b/>
            <sz val="8"/>
            <color indexed="81"/>
            <rFont val="Tahoma"/>
            <family val="2"/>
          </rPr>
          <t>Nota de cada alumno(a) al 60 % de exigencia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G48" authorId="0">
      <text>
        <r>
          <rPr>
            <b/>
            <sz val="8"/>
            <color indexed="81"/>
            <rFont val="Tahoma"/>
            <family val="2"/>
          </rPr>
          <t>Nivel alcanzado por cada alumno(a), según % de cortes establecidos por Provincial Educación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<sst xmlns="http://schemas.openxmlformats.org/spreadsheetml/2006/main" count="566" uniqueCount="210">
  <si>
    <t>A</t>
  </si>
  <si>
    <t>Curso</t>
  </si>
  <si>
    <t>Pgtas.</t>
  </si>
  <si>
    <t>Sumatoria puntaje</t>
  </si>
  <si>
    <t>P</t>
  </si>
  <si>
    <t>Fecha</t>
  </si>
  <si>
    <t>Puntaje Ideal</t>
  </si>
  <si>
    <t>Nº</t>
  </si>
  <si>
    <t>Nº de alumnos presentes</t>
  </si>
  <si>
    <t>Puntaje corte nota 4,0</t>
  </si>
  <si>
    <t>Nª de alumnos del curso</t>
  </si>
  <si>
    <t>Identificación del Alumno</t>
  </si>
  <si>
    <t>Indicadores</t>
  </si>
  <si>
    <t>Nª de alummos ausentes</t>
  </si>
  <si>
    <t>Nivel</t>
  </si>
  <si>
    <t>Nota</t>
  </si>
  <si>
    <t>Total</t>
  </si>
  <si>
    <t>RBD</t>
  </si>
  <si>
    <t>EQUIPO DE MEDICION, UNIDAD SEP DEM PTO. MONTT</t>
  </si>
  <si>
    <t>equipo.medicion.sep@gmail.com</t>
  </si>
  <si>
    <t>TOTAL PJE</t>
  </si>
  <si>
    <t>% LOGRO</t>
  </si>
  <si>
    <t>Clave</t>
  </si>
  <si>
    <t>B</t>
  </si>
  <si>
    <t>C</t>
  </si>
  <si>
    <t>D</t>
  </si>
  <si>
    <t>Pje. máx.</t>
  </si>
  <si>
    <t>Prom.</t>
  </si>
  <si>
    <t>Prom. %</t>
  </si>
  <si>
    <t>Puntaje Obtenido por Item</t>
  </si>
  <si>
    <t>Nº total de Als.</t>
  </si>
  <si>
    <t>% total de Als.</t>
  </si>
  <si>
    <t>Porcentaje de logro del grupo de curso por PREGUNTA</t>
  </si>
  <si>
    <t>EJES</t>
  </si>
  <si>
    <t>Estado:     Presente (p o P) Ausente (a o A)</t>
  </si>
  <si>
    <t>Porcentaje de logro grupo curso por INDICADORES</t>
  </si>
  <si>
    <t xml:space="preserve"> </t>
  </si>
  <si>
    <t>Porcentaje de logro grupo curso por EJES</t>
  </si>
  <si>
    <t>% logro</t>
  </si>
  <si>
    <t xml:space="preserve">% logro </t>
  </si>
  <si>
    <t>Áb.</t>
  </si>
  <si>
    <t>Áb: Pregunta Abierta</t>
  </si>
  <si>
    <t>5to. Básico A</t>
  </si>
  <si>
    <t>1) Identifican las coordenadas geográficas a partir de la observación
de una ilustración.</t>
  </si>
  <si>
    <t>2) Identifican el meridiano Greenwich como punto de referencia para determinar la longitud geográfica de un lugar determinado.</t>
  </si>
  <si>
    <t>3) Identifican la latitud y longitud de una zona determinada a partir
de la observación de un planisferio.</t>
  </si>
  <si>
    <t>4) Aplican los conceptos de latitud y longitud para ubicar una
zona determinada de la tierra, a partir de la observación de un
planisferio.</t>
  </si>
  <si>
    <t>5) Identifican países que constituyen parte de América del Sur.</t>
  </si>
  <si>
    <t>6) Relacionan la recepción de la energía solar de los distintos
lugares de la tierra con la cantidad de temperatura que se
presentan en ellas.</t>
  </si>
  <si>
    <t>7) Distinguen materias primas que se derivan de recursos
renovables y no renovables.</t>
  </si>
  <si>
    <t>8) Concluyen sobre qué fuentes de energías son menos
contaminantes a partir de un listado de ejemplos.</t>
  </si>
  <si>
    <t>9) Concluyen sobre la importancia de disponer de recursos
naturales para las generaciones presentes y futuras del planeta.</t>
  </si>
  <si>
    <t>10) Identifican los idiomas que se hablan preferentemente en
distintos países de América.</t>
  </si>
  <si>
    <t>11) Clasifican acciones que se corresponden con un desarrollo sostenible de aquellas que no contribuyen a ello, a través de la observación de imágenes.</t>
  </si>
  <si>
    <t>12) Distinguen semejanzas entre las civilizaciones azteca e incas.</t>
  </si>
  <si>
    <t>13) Explican el origen del mestizaje de la población en Chile.</t>
  </si>
  <si>
    <t>14) Reconocen los sistemas de cultivos de la tierra desarrollados por
los incas.</t>
  </si>
  <si>
    <t>15) Identifican el lugar preponderante en donde viven los
descendientes de los incas en la actualidad.</t>
  </si>
  <si>
    <t>16) Reconocen la secuencialidad de hechos y el desarrollo de las
civilizaciones americanas previo a la llegada de los españoles.</t>
  </si>
  <si>
    <t>GEOGRAFIA</t>
  </si>
  <si>
    <t>HISTORIA</t>
  </si>
  <si>
    <t>FORMACION CIUDADANA</t>
  </si>
  <si>
    <t>17) Identifican la principal autoridad que dirige el gobierno de
nuestro país de acuerdo a la Constitución de Chile.</t>
  </si>
  <si>
    <t>18) Aplican principios y actitudes relacionadas con las virtudes
ciudadanas a situaciones de la vida escolar.</t>
  </si>
  <si>
    <t>19) Explican las funciones propias de un alcalde de una comuna en Chile, distinguiéndolas de otras autoridades como el gobernador, diputado e intendente.</t>
  </si>
  <si>
    <t>20) Comprenden el objetivo central de la Declaración Universal de
los Derechos Humanos.</t>
  </si>
  <si>
    <t>21) Explican la importancia política que tuvo para el gobierno de los incas, la construcción de la red de caminos a través de los territorios que comprendían el imperio.</t>
  </si>
  <si>
    <t>22) Identifican medios de comunicación de la actualidad que contribuyen a mantener informadas a las autoridades que dirigen un país.</t>
  </si>
  <si>
    <t>23) Utilizan procedimientos de las elecciones democráticas a una experiencia de su vida escolar.</t>
  </si>
  <si>
    <t>24) Explican un objetivo de la Declaración de los Derechos del Niño
realizada por la ONU.</t>
  </si>
  <si>
    <t>25) Distinguen elementos que cambian en la constitución de la familia entre la época de los mayas y la actual.</t>
  </si>
  <si>
    <t>a</t>
  </si>
  <si>
    <t>p</t>
  </si>
  <si>
    <t>5to. Básico B</t>
  </si>
  <si>
    <t>5to. Básico C</t>
  </si>
  <si>
    <t>Establecimiento</t>
  </si>
  <si>
    <r>
      <t xml:space="preserve">Medio Alto (MA)     </t>
    </r>
    <r>
      <rPr>
        <b/>
        <sz val="11"/>
        <color rgb="FF0070C0"/>
        <rFont val="Calibri"/>
        <family val="2"/>
        <scheme val="minor"/>
      </rPr>
      <t>[51- 75%]</t>
    </r>
  </si>
  <si>
    <t>DIF</t>
  </si>
  <si>
    <t>CUADR</t>
  </si>
  <si>
    <t>SUMA</t>
  </si>
  <si>
    <t>CANTIDAD Y PORCENTAJE DE ESTUDIANTES DISTRIBUIDOS SEGÚN EJES Y NIVELES DE DESEMPEÑO</t>
  </si>
  <si>
    <r>
      <t xml:space="preserve">Nº y % Als. Nvl. INICIAL </t>
    </r>
    <r>
      <rPr>
        <b/>
        <sz val="10.5"/>
        <color indexed="30"/>
        <rFont val="Arial"/>
        <family val="2"/>
      </rPr>
      <t>(0 - 49)%</t>
    </r>
  </si>
  <si>
    <r>
      <t xml:space="preserve">Nº y % Als. Nvl. INTERMEDIO  </t>
    </r>
    <r>
      <rPr>
        <b/>
        <sz val="10.5"/>
        <color indexed="30"/>
        <rFont val="Arial"/>
        <family val="2"/>
      </rPr>
      <t>(50 - 79)%</t>
    </r>
  </si>
  <si>
    <r>
      <t xml:space="preserve">Nº y Als. Nvl. AVANZADO  </t>
    </r>
    <r>
      <rPr>
        <b/>
        <sz val="10.5"/>
        <color indexed="30"/>
        <rFont val="Arial"/>
        <family val="2"/>
      </rPr>
      <t>(80 - 100)%</t>
    </r>
  </si>
  <si>
    <t>Vaciado de resultados PRUEBA INICIAL, HISTORIA 5º básico B, 2015</t>
  </si>
  <si>
    <t>Vaciado de resultados PRUEBA INICIAL, HISTORIA 5º básico C, 2015</t>
  </si>
  <si>
    <t>CANTIDAD Y PORCENTAJE DE ESTUDIANTES DISTRIBUIDOS SEGÚN HABILIDADES Y NIVELES DE DESEMPEÑO</t>
  </si>
  <si>
    <t>Nº pregunta</t>
  </si>
  <si>
    <t>Promedio</t>
  </si>
  <si>
    <t>Total Alumnos de los cursos (matrícula real)</t>
  </si>
  <si>
    <t>Total Alumnos presentes</t>
  </si>
  <si>
    <r>
      <t xml:space="preserve">Medio Alto (MA)   </t>
    </r>
    <r>
      <rPr>
        <b/>
        <sz val="14"/>
        <color rgb="FF0070C0"/>
        <rFont val="Calibri"/>
        <family val="2"/>
        <scheme val="minor"/>
      </rPr>
      <t>[51- 75%]</t>
    </r>
  </si>
  <si>
    <t>IND1</t>
  </si>
  <si>
    <t>IND2</t>
  </si>
  <si>
    <t>IND3</t>
  </si>
  <si>
    <t>IND4</t>
  </si>
  <si>
    <t>IND5</t>
  </si>
  <si>
    <t>IND6</t>
  </si>
  <si>
    <t>AE1</t>
  </si>
  <si>
    <t>AE2</t>
  </si>
  <si>
    <t>AE3</t>
  </si>
  <si>
    <t>RENDIMIENTO POR CURSO</t>
  </si>
  <si>
    <t>CURSO</t>
  </si>
  <si>
    <t>PROMEDIO % LOGRO</t>
  </si>
  <si>
    <t>PROMEDIO NOTA</t>
  </si>
  <si>
    <t>DESVIACION ESTANDAR DE NOTAS</t>
  </si>
  <si>
    <t>Promedio Nivel</t>
  </si>
  <si>
    <t>INFORME GLOBAL, PRUEBA INICIAL DE HISTORIA Y GEOGRAFÍA,  QUINTO(S) BÁSICO(S) 2015</t>
  </si>
  <si>
    <t>PROMEDIO POR INDICADORES, DIAGNÓSTICO QUINTO BÁSICO AÑO 2015</t>
  </si>
  <si>
    <t>5A</t>
  </si>
  <si>
    <t>5B</t>
  </si>
  <si>
    <t>5C</t>
  </si>
  <si>
    <t>5º Básico A</t>
  </si>
  <si>
    <t>5º Básico B</t>
  </si>
  <si>
    <t>5º Básico C</t>
  </si>
  <si>
    <t>% logro por preguntas, 5to básico</t>
  </si>
  <si>
    <t>GEOGRAFÍA</t>
  </si>
  <si>
    <t>FORMACIÓN CIUDADANA</t>
  </si>
  <si>
    <r>
      <t xml:space="preserve">Medio Bajo (MB)   </t>
    </r>
    <r>
      <rPr>
        <b/>
        <sz val="14"/>
        <color rgb="FF0070C0"/>
        <rFont val="Calibri"/>
        <family val="2"/>
        <scheme val="minor"/>
      </rPr>
      <t>[26 - 50%]</t>
    </r>
  </si>
  <si>
    <t>IND7</t>
  </si>
  <si>
    <t>IND8</t>
  </si>
  <si>
    <t>IND9</t>
  </si>
  <si>
    <t>IND10</t>
  </si>
  <si>
    <t>IND11</t>
  </si>
  <si>
    <t>IND12</t>
  </si>
  <si>
    <t>IND13</t>
  </si>
  <si>
    <t>IND14</t>
  </si>
  <si>
    <t>IND15</t>
  </si>
  <si>
    <t>IND16</t>
  </si>
  <si>
    <t>IND17</t>
  </si>
  <si>
    <t>IND18</t>
  </si>
  <si>
    <t>IND19</t>
  </si>
  <si>
    <t>IND20</t>
  </si>
  <si>
    <t>IND21</t>
  </si>
  <si>
    <t>IND22</t>
  </si>
  <si>
    <t>IND23</t>
  </si>
  <si>
    <t>IND24</t>
  </si>
  <si>
    <t>IND25</t>
  </si>
  <si>
    <t>1) Identifican las coordenadas geográficas a partir de la observación de una ilustración.</t>
  </si>
  <si>
    <t>3) Identifican la latitud y longitud de una zona determinada a partir de la observación de un planisferio.</t>
  </si>
  <si>
    <t>4) Aplican los conceptos de latitud y longitud para ubicar una zona determinada de la tierra, a partir de la observación de un planisferio.</t>
  </si>
  <si>
    <t>6) Relacionan la recepción de la energía solar de los distintos lugares de la tierra con la cantidad de temperatura que se presentan en ellas.</t>
  </si>
  <si>
    <t>7) Distinguen materias primas que se derivan de recursos renovables y no renovables.</t>
  </si>
  <si>
    <t xml:space="preserve">8) Concluyen sobre qué fuentes de energías son menos contaminantes a partir de un listado de ejemplos. </t>
  </si>
  <si>
    <t>9) Concluyen sobre la importancia de disponer de recursos naturales para las generaciones presentes y futuras del planeta.</t>
  </si>
  <si>
    <t>10) Identifican los idiomas que se hablan preferentemente en distintos países de América.</t>
  </si>
  <si>
    <t>14) Reconocen los sistemas de cultivos de la tierra desarrollados por los incas.</t>
  </si>
  <si>
    <t>15) Identifican el lugar preponderante en donde viven los descendientes de los incas en la actualidad.</t>
  </si>
  <si>
    <t xml:space="preserve">16) Reconocen la secuencialidad de hechos y el desarrollo de las civilizaciones americanas previo a la llegada de los españoles. </t>
  </si>
  <si>
    <t>17) Identifican la principal autoridad que dirige el gobierno de nuestro país de acuerdo a la Constitución de Chile.</t>
  </si>
  <si>
    <t>18) Aplican principios y actitudes relacionadas con las virtudes ciudadanas a situaciones de la vida escolar.</t>
  </si>
  <si>
    <t xml:space="preserve">20) Comprenden el objetivo central de la Declaración Universal de los Derechos Humanos. </t>
  </si>
  <si>
    <t>24) Explican un objetivo de la Declaración de los Derechos del Niño realizada por la ONU.</t>
  </si>
  <si>
    <t>PROMEDIO POR EJES, DIAGNÓSTICO QUINTO BÁSICO, AÑO 2015</t>
  </si>
  <si>
    <t>1 a 11</t>
  </si>
  <si>
    <t>12 a 18, 21, 22 y 25</t>
  </si>
  <si>
    <t>19, 20, 23 y 24</t>
  </si>
  <si>
    <r>
      <t xml:space="preserve">Bajo (B)                 </t>
    </r>
    <r>
      <rPr>
        <b/>
        <sz val="14"/>
        <color rgb="FF0070C0"/>
        <rFont val="Calibri"/>
        <family val="2"/>
        <scheme val="minor"/>
      </rPr>
      <t xml:space="preserve">       [0 - 25%]</t>
    </r>
  </si>
  <si>
    <r>
      <t xml:space="preserve">Alto (A)                        </t>
    </r>
    <r>
      <rPr>
        <b/>
        <sz val="14"/>
        <color rgb="FF0070C0"/>
        <rFont val="Calibri"/>
        <family val="2"/>
        <scheme val="minor"/>
      </rPr>
      <t>[76- 100%]</t>
    </r>
  </si>
  <si>
    <r>
      <rPr>
        <b/>
        <sz val="11"/>
        <color theme="1"/>
        <rFont val="Calibri"/>
        <family val="2"/>
        <scheme val="minor"/>
      </rPr>
      <t xml:space="preserve">Bajo (B)                 </t>
    </r>
    <r>
      <rPr>
        <b/>
        <sz val="11"/>
        <color rgb="FF0070C0"/>
        <rFont val="Calibri"/>
        <family val="2"/>
        <scheme val="minor"/>
      </rPr>
      <t xml:space="preserve">  [0 - 25%]</t>
    </r>
  </si>
  <si>
    <r>
      <rPr>
        <b/>
        <sz val="11"/>
        <color theme="1"/>
        <rFont val="Calibri"/>
        <family val="2"/>
        <scheme val="minor"/>
      </rPr>
      <t xml:space="preserve">Medio Bajo (MB)     </t>
    </r>
    <r>
      <rPr>
        <b/>
        <sz val="11"/>
        <color rgb="FF0070C0"/>
        <rFont val="Calibri"/>
        <family val="2"/>
        <scheme val="minor"/>
      </rPr>
      <t>[26 - 50%]</t>
    </r>
  </si>
  <si>
    <r>
      <rPr>
        <b/>
        <sz val="11"/>
        <color theme="1"/>
        <rFont val="Calibri"/>
        <family val="2"/>
        <scheme val="minor"/>
      </rPr>
      <t>Medio Alto (MA)</t>
    </r>
    <r>
      <rPr>
        <b/>
        <sz val="11"/>
        <color rgb="FFFF0000"/>
        <rFont val="Calibri"/>
        <family val="2"/>
        <scheme val="minor"/>
      </rPr>
      <t xml:space="preserve">    </t>
    </r>
    <r>
      <rPr>
        <b/>
        <sz val="11"/>
        <color rgb="FF0070C0"/>
        <rFont val="Calibri"/>
        <family val="2"/>
        <scheme val="minor"/>
      </rPr>
      <t xml:space="preserve"> [51- 75%]</t>
    </r>
  </si>
  <si>
    <r>
      <rPr>
        <b/>
        <sz val="11"/>
        <color theme="1"/>
        <rFont val="Calibri"/>
        <family val="2"/>
        <scheme val="minor"/>
      </rPr>
      <t xml:space="preserve">Alto (A)    </t>
    </r>
    <r>
      <rPr>
        <b/>
        <sz val="11"/>
        <color rgb="FFFF0000"/>
        <rFont val="Calibri"/>
        <family val="2"/>
        <scheme val="minor"/>
      </rPr>
      <t xml:space="preserve">               </t>
    </r>
    <r>
      <rPr>
        <b/>
        <sz val="11"/>
        <color rgb="FF0070C0"/>
        <rFont val="Calibri"/>
        <family val="2"/>
        <scheme val="minor"/>
      </rPr>
      <t xml:space="preserve"> [76- 100%]</t>
    </r>
  </si>
  <si>
    <r>
      <t xml:space="preserve">Bajo (B)                   </t>
    </r>
    <r>
      <rPr>
        <b/>
        <sz val="11"/>
        <color rgb="FF0070C0"/>
        <rFont val="Calibri"/>
        <family val="2"/>
        <scheme val="minor"/>
      </rPr>
      <t>[0 - 25%]</t>
    </r>
  </si>
  <si>
    <r>
      <t xml:space="preserve">Medio Bajo (MB)     </t>
    </r>
    <r>
      <rPr>
        <b/>
        <sz val="11"/>
        <color rgb="FF0070C0"/>
        <rFont val="Calibri"/>
        <family val="2"/>
        <scheme val="minor"/>
      </rPr>
      <t>[26 - 50%]</t>
    </r>
  </si>
  <si>
    <r>
      <t xml:space="preserve">Medio Alto (MA)  </t>
    </r>
    <r>
      <rPr>
        <b/>
        <sz val="11"/>
        <color rgb="FF0070C0"/>
        <rFont val="Calibri"/>
        <family val="2"/>
        <scheme val="minor"/>
      </rPr>
      <t xml:space="preserve">   [51- 75%]</t>
    </r>
  </si>
  <si>
    <r>
      <t xml:space="preserve">Alto (A)                   </t>
    </r>
    <r>
      <rPr>
        <b/>
        <sz val="11"/>
        <color rgb="FF0070C0"/>
        <rFont val="Calibri"/>
        <family val="2"/>
        <scheme val="minor"/>
      </rPr>
      <t xml:space="preserve"> [76- 100%]</t>
    </r>
  </si>
  <si>
    <t>22686-6</t>
  </si>
  <si>
    <t>ESCUELA LAS CAMELIAS</t>
  </si>
  <si>
    <t>MARZO</t>
  </si>
  <si>
    <t>Vaciado de resultados PRUEBA INICIAL, HISTORIA 5º básico A, 2016</t>
  </si>
  <si>
    <t>EQUIPO DE MEDICION, LAS CAMELIAS</t>
  </si>
  <si>
    <t>ALIANTE GONZÁLEZ BRYAN GLADIMIR</t>
  </si>
  <si>
    <t>ALMONACID BURGOS NICOLÁS ANDRÉS</t>
  </si>
  <si>
    <t>ANTIÑIRE URIBE BRANDON DENNIS</t>
  </si>
  <si>
    <t>ARGEL BUSTAMANTE MARÍA JOSÉ CATALINA</t>
  </si>
  <si>
    <t>BARRIA SILVA RODRIGO ALEXIS</t>
  </si>
  <si>
    <t>CAMPOS MORALES YAHEL SARAI</t>
  </si>
  <si>
    <t>CARRASCO MENESES TOMAS NICOLAS</t>
  </si>
  <si>
    <t>CHACANO GONZÁLEZ BÁRBARA CONSTANZA</t>
  </si>
  <si>
    <t>GATICA COMICHEO KRISNA BELÉN</t>
  </si>
  <si>
    <t>GÓMEZ ARAUZ ESCARLETT MICHEL</t>
  </si>
  <si>
    <t>GONZÁLEZ ÁLVAREZ ANELIS ANDREA</t>
  </si>
  <si>
    <t>LEVIE ANGEL ANASTASIA DENISE</t>
  </si>
  <si>
    <t>MANSILLA MANSILLA ROMINA SCARLETT</t>
  </si>
  <si>
    <t>MANSILLA VERGARA RAÚL ANDRÉS</t>
  </si>
  <si>
    <t>MARDONES MEZA VALESKA ALONDRA</t>
  </si>
  <si>
    <t>MARDONES OJEDA SOLANCH BEDSABE</t>
  </si>
  <si>
    <t>MÁRQUEZ AGUILAR ROBERT BAYRON ELISEO</t>
  </si>
  <si>
    <t>MARTÍNEZ CIFUENTES CONSTANZA JAVIERA</t>
  </si>
  <si>
    <t>MILLACHEO OSORIO LUIS ANGEL</t>
  </si>
  <si>
    <t>MILLATUREO FUENTEALBA GABRIEL ALEJANDRO</t>
  </si>
  <si>
    <t>MONTIEL ANDRADE PATRICIA ESTEFANÍA</t>
  </si>
  <si>
    <t>MUÑOZ NAVARRO YARELLA LEONOR</t>
  </si>
  <si>
    <t>NARVÁEZ ZÚÑIGA VIVIAN ANNAIS</t>
  </si>
  <si>
    <t>OJEDA VARGAS PATRICIO ALEJANDRO</t>
  </si>
  <si>
    <t>OTEY TRUJILLO YASMIN VICTORIA</t>
  </si>
  <si>
    <t>PIUCOL OYARZO YORDAN BASTIÁN</t>
  </si>
  <si>
    <t>RIQUELME CAUCAU CONSTANZA ABIGAIL</t>
  </si>
  <si>
    <t>RIVERA UNQUÉN BENJAMIN NICOLAS</t>
  </si>
  <si>
    <t>RODRÍGUEZ SOTO BRUCE EDWARD ELMER</t>
  </si>
  <si>
    <t>SILVA PERALTA ÁNGELO ALEXANDER</t>
  </si>
  <si>
    <t>SOTO UNQUÉN MÁXIMO ALEJANDRO</t>
  </si>
  <si>
    <t>TÉLLEZ TORO NELSON JAVIER</t>
  </si>
  <si>
    <t>URIBE MAYORGA JOHSUA ALEJANDRO</t>
  </si>
  <si>
    <t>VALENZUELA DÍAZ JUAN PABLO</t>
  </si>
  <si>
    <t>VARGAS OJEDA GABRIEL IGNACIO</t>
  </si>
  <si>
    <t>VARGAS RODRÍGUEZ ARIATNA MONSERRATH</t>
  </si>
  <si>
    <t>VELASQUEZ VELÁSQUEZ YERAL ALEXANDER</t>
  </si>
  <si>
    <t>VIDAL ULE YESSENIA BELÉN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</si>
</sst>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64" x14ac:knownFonts="1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10"/>
      <color indexed="18"/>
      <name val="Arial"/>
      <family val="2"/>
    </font>
    <font>
      <u/>
      <sz val="11"/>
      <color indexed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9"/>
      <name val="Arial"/>
      <family val="2"/>
    </font>
    <font>
      <sz val="10"/>
      <color indexed="15"/>
      <name val="Arial"/>
      <family val="2"/>
    </font>
    <font>
      <sz val="10"/>
      <name val="Arial"/>
      <family val="2"/>
    </font>
    <font>
      <sz val="8"/>
      <color indexed="15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color indexed="14"/>
      <name val="Arial"/>
      <family val="2"/>
    </font>
    <font>
      <b/>
      <sz val="11"/>
      <color indexed="9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"/>
      <color rgb="FF002060"/>
      <name val="Arial"/>
      <family val="2"/>
    </font>
    <font>
      <sz val="9"/>
      <color rgb="FFFF0000"/>
      <name val="Arial"/>
      <family val="2"/>
    </font>
    <font>
      <sz val="9"/>
      <color rgb="FF00B050"/>
      <name val="Arial"/>
      <family val="2"/>
    </font>
    <font>
      <sz val="9"/>
      <color rgb="FF00B0F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1"/>
      <color rgb="FF0000FF"/>
      <name val="Arial"/>
      <family val="2"/>
    </font>
    <font>
      <b/>
      <sz val="8"/>
      <color theme="0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9"/>
      <color indexed="9"/>
      <name val="Arial"/>
      <family val="2"/>
    </font>
    <font>
      <b/>
      <sz val="10.5"/>
      <color indexed="9"/>
      <name val="Arial"/>
      <family val="2"/>
    </font>
    <font>
      <b/>
      <sz val="10.5"/>
      <color indexed="30"/>
      <name val="Arial"/>
      <family val="2"/>
    </font>
    <font>
      <b/>
      <sz val="14"/>
      <color indexed="9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3"/>
      <color indexed="9"/>
      <name val="Arial"/>
      <family val="2"/>
    </font>
    <font>
      <sz val="13"/>
      <color indexed="9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4"/>
      <name val="Calibri"/>
      <family val="2"/>
      <scheme val="minor"/>
    </font>
    <font>
      <sz val="14"/>
      <color indexed="9"/>
      <name val="Arial"/>
      <family val="2"/>
    </font>
    <font>
      <sz val="12"/>
      <color rgb="FFFF0000"/>
      <name val="Arial"/>
      <family val="2"/>
    </font>
    <font>
      <b/>
      <sz val="13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>
      <alignment vertical="center"/>
    </xf>
  </cellStyleXfs>
  <cellXfs count="482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wrapText="1"/>
    </xf>
    <xf numFmtId="1" fontId="2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 vertical="distributed" wrapText="1"/>
    </xf>
    <xf numFmtId="0" fontId="0" fillId="0" borderId="0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7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center"/>
    </xf>
    <xf numFmtId="0" fontId="7" fillId="0" borderId="0" xfId="1" applyFont="1" applyAlignment="1" applyProtection="1">
      <alignment horizontal="center"/>
    </xf>
    <xf numFmtId="0" fontId="10" fillId="0" borderId="0" xfId="0" applyNumberFormat="1" applyFont="1" applyFill="1" applyAlignment="1">
      <alignment horizontal="center"/>
    </xf>
    <xf numFmtId="0" fontId="4" fillId="0" borderId="1" xfId="0" applyNumberFormat="1" applyFont="1" applyFill="1" applyBorder="1" applyAlignment="1">
      <alignment wrapText="1"/>
    </xf>
    <xf numFmtId="0" fontId="4" fillId="0" borderId="0" xfId="0" applyFont="1">
      <alignment vertical="center"/>
    </xf>
    <xf numFmtId="0" fontId="4" fillId="0" borderId="0" xfId="0" applyNumberFormat="1" applyFont="1" applyFill="1" applyBorder="1" applyAlignment="1">
      <alignment wrapText="1"/>
    </xf>
    <xf numFmtId="0" fontId="3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 applyProtection="1">
      <alignment horizontal="center"/>
      <protection locked="0"/>
    </xf>
    <xf numFmtId="0" fontId="11" fillId="0" borderId="6" xfId="0" applyNumberFormat="1" applyFont="1" applyFill="1" applyBorder="1" applyAlignment="1">
      <alignment horizontal="center" wrapText="1"/>
    </xf>
    <xf numFmtId="0" fontId="13" fillId="0" borderId="6" xfId="0" applyNumberFormat="1" applyFont="1" applyFill="1" applyBorder="1" applyAlignment="1">
      <alignment horizontal="left" wrapText="1"/>
    </xf>
    <xf numFmtId="0" fontId="13" fillId="0" borderId="0" xfId="0" applyNumberFormat="1" applyFont="1" applyFill="1" applyBorder="1" applyAlignment="1">
      <alignment horizontal="left" wrapText="1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2" fillId="0" borderId="0" xfId="0" applyNumberFormat="1" applyFont="1" applyFill="1" applyBorder="1" applyAlignment="1">
      <alignment vertical="distributed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Border="1">
      <alignment vertical="center"/>
    </xf>
    <xf numFmtId="164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center" wrapText="1"/>
    </xf>
    <xf numFmtId="0" fontId="11" fillId="0" borderId="0" xfId="0" applyNumberFormat="1" applyFont="1" applyFill="1" applyAlignment="1"/>
    <xf numFmtId="0" fontId="0" fillId="0" borderId="2" xfId="0" applyNumberFormat="1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center" wrapText="1"/>
    </xf>
    <xf numFmtId="1" fontId="3" fillId="0" borderId="3" xfId="0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wrapText="1"/>
    </xf>
    <xf numFmtId="0" fontId="24" fillId="0" borderId="0" xfId="0" applyFont="1">
      <alignment vertical="center"/>
    </xf>
    <xf numFmtId="1" fontId="0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11" fillId="0" borderId="0" xfId="0" applyFont="1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5" fillId="0" borderId="0" xfId="0" applyNumberFormat="1" applyFont="1" applyFill="1" applyBorder="1" applyAlignment="1">
      <alignment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27" fillId="0" borderId="0" xfId="0" applyNumberFormat="1" applyFont="1" applyFill="1" applyBorder="1" applyAlignment="1">
      <alignment vertical="center" wrapText="1"/>
    </xf>
    <xf numFmtId="0" fontId="28" fillId="0" borderId="0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distributed" wrapText="1"/>
    </xf>
    <xf numFmtId="0" fontId="2" fillId="7" borderId="3" xfId="0" applyNumberFormat="1" applyFont="1" applyFill="1" applyBorder="1" applyAlignment="1">
      <alignment horizontal="center" vertical="distributed" wrapText="1"/>
    </xf>
    <xf numFmtId="0" fontId="15" fillId="0" borderId="3" xfId="0" applyNumberFormat="1" applyFont="1" applyFill="1" applyBorder="1" applyAlignment="1" applyProtection="1">
      <alignment horizontal="center"/>
      <protection locked="0"/>
    </xf>
    <xf numFmtId="0" fontId="15" fillId="0" borderId="3" xfId="0" applyNumberFormat="1" applyFont="1" applyFill="1" applyBorder="1" applyAlignment="1" applyProtection="1">
      <alignment horizontal="center"/>
    </xf>
    <xf numFmtId="0" fontId="21" fillId="0" borderId="0" xfId="0" applyFont="1" applyAlignment="1"/>
    <xf numFmtId="0" fontId="0" fillId="0" borderId="0" xfId="0" applyAlignment="1"/>
    <xf numFmtId="0" fontId="21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 applyProtection="1">
      <alignment horizontal="center" vertical="distributed"/>
    </xf>
    <xf numFmtId="0" fontId="22" fillId="0" borderId="0" xfId="0" applyFont="1" applyFill="1" applyBorder="1" applyAlignment="1" applyProtection="1">
      <alignment horizontal="center"/>
    </xf>
    <xf numFmtId="9" fontId="0" fillId="0" borderId="0" xfId="2" applyFont="1" applyFill="1" applyBorder="1" applyAlignment="1">
      <alignment horizontal="center" vertical="distributed"/>
    </xf>
    <xf numFmtId="0" fontId="2" fillId="0" borderId="6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 wrapText="1"/>
    </xf>
    <xf numFmtId="0" fontId="17" fillId="0" borderId="0" xfId="0" applyNumberFormat="1" applyFont="1" applyFill="1" applyBorder="1" applyAlignment="1">
      <alignment horizontal="center" wrapText="1"/>
    </xf>
    <xf numFmtId="0" fontId="14" fillId="3" borderId="8" xfId="0" applyNumberFormat="1" applyFont="1" applyFill="1" applyBorder="1" applyAlignment="1">
      <alignment horizontal="center" vertical="distributed" wrapText="1"/>
    </xf>
    <xf numFmtId="0" fontId="1" fillId="0" borderId="9" xfId="0" applyNumberFormat="1" applyFont="1" applyFill="1" applyBorder="1" applyAlignment="1">
      <alignment horizontal="center"/>
    </xf>
    <xf numFmtId="0" fontId="15" fillId="0" borderId="10" xfId="0" applyNumberFormat="1" applyFont="1" applyFill="1" applyBorder="1" applyAlignment="1" applyProtection="1">
      <alignment horizontal="center"/>
      <protection locked="0"/>
    </xf>
    <xf numFmtId="0" fontId="2" fillId="8" borderId="3" xfId="0" applyNumberFormat="1" applyFont="1" applyFill="1" applyBorder="1" applyAlignment="1">
      <alignment horizontal="center"/>
    </xf>
    <xf numFmtId="0" fontId="2" fillId="8" borderId="3" xfId="0" applyNumberFormat="1" applyFont="1" applyFill="1" applyBorder="1" applyAlignment="1">
      <alignment horizontal="center" vertical="distributed" wrapText="1"/>
    </xf>
    <xf numFmtId="0" fontId="2" fillId="8" borderId="3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/>
    </xf>
    <xf numFmtId="0" fontId="29" fillId="0" borderId="6" xfId="0" applyNumberFormat="1" applyFont="1" applyFill="1" applyBorder="1" applyAlignment="1">
      <alignment horizontal="center" wrapText="1"/>
    </xf>
    <xf numFmtId="0" fontId="2" fillId="9" borderId="3" xfId="0" applyNumberFormat="1" applyFont="1" applyFill="1" applyBorder="1" applyAlignment="1">
      <alignment horizontal="center" vertical="center" wrapText="1"/>
    </xf>
    <xf numFmtId="0" fontId="23" fillId="0" borderId="5" xfId="0" applyNumberFormat="1" applyFont="1" applyFill="1" applyBorder="1" applyAlignment="1" applyProtection="1">
      <alignment horizontal="center"/>
      <protection locked="0"/>
    </xf>
    <xf numFmtId="0" fontId="23" fillId="0" borderId="2" xfId="0" applyNumberFormat="1" applyFont="1" applyFill="1" applyBorder="1" applyAlignment="1">
      <alignment wrapText="1"/>
    </xf>
    <xf numFmtId="0" fontId="30" fillId="0" borderId="5" xfId="0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Fill="1" applyBorder="1" applyAlignment="1">
      <alignment horizontal="center"/>
    </xf>
    <xf numFmtId="9" fontId="18" fillId="0" borderId="3" xfId="2" applyFont="1" applyBorder="1" applyAlignment="1">
      <alignment horizontal="center" vertical="distributed"/>
    </xf>
    <xf numFmtId="9" fontId="18" fillId="0" borderId="11" xfId="2" applyFont="1" applyBorder="1" applyAlignment="1">
      <alignment horizontal="center" vertical="distributed"/>
    </xf>
    <xf numFmtId="0" fontId="31" fillId="0" borderId="3" xfId="0" applyFont="1" applyBorder="1" applyAlignment="1" applyProtection="1">
      <alignment horizontal="center" vertical="distributed"/>
    </xf>
    <xf numFmtId="0" fontId="31" fillId="0" borderId="11" xfId="0" applyFont="1" applyBorder="1" applyAlignment="1" applyProtection="1">
      <alignment horizontal="center" vertical="distributed"/>
    </xf>
    <xf numFmtId="0" fontId="16" fillId="0" borderId="0" xfId="0" applyFont="1">
      <alignment vertical="center"/>
    </xf>
    <xf numFmtId="0" fontId="32" fillId="0" borderId="3" xfId="0" applyNumberFormat="1" applyFont="1" applyFill="1" applyBorder="1" applyAlignment="1" applyProtection="1">
      <alignment horizontal="center"/>
      <protection locked="0"/>
    </xf>
    <xf numFmtId="0" fontId="2" fillId="0" borderId="3" xfId="0" applyNumberFormat="1" applyFont="1" applyFill="1" applyBorder="1" applyAlignment="1">
      <alignment horizontal="center" vertical="distributed"/>
    </xf>
    <xf numFmtId="0" fontId="12" fillId="0" borderId="3" xfId="0" applyNumberFormat="1" applyFont="1" applyFill="1" applyBorder="1" applyAlignment="1">
      <alignment horizontal="center" vertical="distributed"/>
    </xf>
    <xf numFmtId="0" fontId="2" fillId="0" borderId="3" xfId="0" applyNumberFormat="1" applyFont="1" applyFill="1" applyBorder="1" applyAlignment="1">
      <alignment vertical="distributed" wrapText="1"/>
    </xf>
    <xf numFmtId="0" fontId="2" fillId="0" borderId="3" xfId="0" applyNumberFormat="1" applyFont="1" applyFill="1" applyBorder="1" applyAlignment="1">
      <alignment wrapText="1"/>
    </xf>
    <xf numFmtId="0" fontId="12" fillId="0" borderId="3" xfId="0" applyNumberFormat="1" applyFont="1" applyFill="1" applyBorder="1" applyAlignment="1">
      <alignment horizontal="center" vertical="distributed" wrapText="1"/>
    </xf>
    <xf numFmtId="0" fontId="1" fillId="4" borderId="3" xfId="0" applyNumberFormat="1" applyFont="1" applyFill="1" applyBorder="1" applyAlignment="1">
      <alignment horizontal="center"/>
    </xf>
    <xf numFmtId="0" fontId="1" fillId="4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/>
    <xf numFmtId="0" fontId="15" fillId="0" borderId="10" xfId="0" applyNumberFormat="1" applyFont="1" applyFill="1" applyBorder="1" applyAlignment="1" applyProtection="1">
      <alignment horizontal="center"/>
    </xf>
    <xf numFmtId="0" fontId="32" fillId="0" borderId="10" xfId="0" applyNumberFormat="1" applyFont="1" applyFill="1" applyBorder="1" applyAlignment="1" applyProtection="1">
      <alignment horizontal="center"/>
      <protection locked="0"/>
    </xf>
    <xf numFmtId="0" fontId="2" fillId="10" borderId="3" xfId="0" applyNumberFormat="1" applyFont="1" applyFill="1" applyBorder="1" applyAlignment="1">
      <alignment horizontal="center" vertical="distributed" wrapText="1"/>
    </xf>
    <xf numFmtId="0" fontId="2" fillId="0" borderId="8" xfId="0" applyNumberFormat="1" applyFont="1" applyFill="1" applyBorder="1" applyAlignment="1">
      <alignment vertical="distributed" wrapText="1"/>
    </xf>
    <xf numFmtId="0" fontId="2" fillId="10" borderId="3" xfId="0" applyNumberFormat="1" applyFont="1" applyFill="1" applyBorder="1" applyAlignment="1">
      <alignment horizontal="center" vertical="distributed" wrapText="1"/>
    </xf>
    <xf numFmtId="0" fontId="31" fillId="0" borderId="12" xfId="0" applyFont="1" applyBorder="1" applyAlignment="1" applyProtection="1">
      <alignment horizontal="center" vertical="distributed"/>
    </xf>
    <xf numFmtId="9" fontId="18" fillId="0" borderId="13" xfId="2" applyFont="1" applyBorder="1" applyAlignment="1">
      <alignment horizontal="center" vertical="distributed"/>
    </xf>
    <xf numFmtId="0" fontId="31" fillId="0" borderId="13" xfId="0" applyFont="1" applyBorder="1" applyAlignment="1" applyProtection="1">
      <alignment horizontal="center" vertical="distributed"/>
    </xf>
    <xf numFmtId="9" fontId="18" fillId="0" borderId="14" xfId="2" applyFont="1" applyBorder="1" applyAlignment="1">
      <alignment horizontal="center" vertical="distributed"/>
    </xf>
    <xf numFmtId="0" fontId="31" fillId="0" borderId="15" xfId="0" applyFont="1" applyBorder="1" applyAlignment="1" applyProtection="1">
      <alignment horizontal="center" vertical="distributed"/>
    </xf>
    <xf numFmtId="9" fontId="18" fillId="0" borderId="16" xfId="2" applyFont="1" applyBorder="1" applyAlignment="1">
      <alignment horizontal="center" vertical="distributed"/>
    </xf>
    <xf numFmtId="0" fontId="31" fillId="0" borderId="17" xfId="0" applyFont="1" applyBorder="1" applyAlignment="1" applyProtection="1">
      <alignment horizontal="center" vertical="distributed"/>
    </xf>
    <xf numFmtId="9" fontId="18" fillId="0" borderId="18" xfId="2" applyFont="1" applyBorder="1" applyAlignment="1">
      <alignment horizontal="center" vertical="distributed"/>
    </xf>
    <xf numFmtId="0" fontId="2" fillId="10" borderId="19" xfId="0" applyNumberFormat="1" applyFont="1" applyFill="1" applyBorder="1" applyAlignment="1">
      <alignment horizontal="center" vertical="center" wrapText="1"/>
    </xf>
    <xf numFmtId="0" fontId="2" fillId="10" borderId="20" xfId="0" applyNumberFormat="1" applyFont="1" applyFill="1" applyBorder="1" applyAlignment="1">
      <alignment horizontal="center" vertical="center" wrapText="1"/>
    </xf>
    <xf numFmtId="0" fontId="2" fillId="7" borderId="20" xfId="0" applyNumberFormat="1" applyFont="1" applyFill="1" applyBorder="1" applyAlignment="1">
      <alignment horizontal="center" vertical="distributed" wrapText="1"/>
    </xf>
    <xf numFmtId="0" fontId="2" fillId="9" borderId="20" xfId="0" applyNumberFormat="1" applyFont="1" applyFill="1" applyBorder="1" applyAlignment="1">
      <alignment horizontal="center" vertical="center" wrapText="1"/>
    </xf>
    <xf numFmtId="0" fontId="2" fillId="9" borderId="21" xfId="0" applyNumberFormat="1" applyFont="1" applyFill="1" applyBorder="1" applyAlignment="1">
      <alignment horizontal="center" vertical="center" wrapText="1"/>
    </xf>
    <xf numFmtId="9" fontId="2" fillId="0" borderId="3" xfId="2" applyFont="1" applyFill="1" applyBorder="1" applyAlignment="1">
      <alignment horizontal="center"/>
    </xf>
    <xf numFmtId="0" fontId="2" fillId="10" borderId="15" xfId="0" applyNumberFormat="1" applyFont="1" applyFill="1" applyBorder="1" applyAlignment="1">
      <alignment horizontal="center" vertical="distributed" wrapText="1"/>
    </xf>
    <xf numFmtId="9" fontId="2" fillId="0" borderId="15" xfId="2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9" fontId="2" fillId="0" borderId="17" xfId="2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9" fontId="2" fillId="0" borderId="11" xfId="2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 wrapText="1"/>
    </xf>
    <xf numFmtId="0" fontId="24" fillId="0" borderId="6" xfId="0" applyNumberFormat="1" applyFont="1" applyFill="1" applyBorder="1" applyAlignment="1">
      <alignment horizontal="center" wrapText="1"/>
    </xf>
    <xf numFmtId="0" fontId="24" fillId="0" borderId="0" xfId="0" applyFont="1" applyAlignment="1">
      <alignment horizontal="center" vertical="center"/>
    </xf>
    <xf numFmtId="0" fontId="33" fillId="0" borderId="6" xfId="0" applyNumberFormat="1" applyFont="1" applyFill="1" applyBorder="1" applyAlignment="1">
      <alignment horizontal="center" wrapText="1"/>
    </xf>
    <xf numFmtId="0" fontId="2" fillId="9" borderId="3" xfId="0" applyNumberFormat="1" applyFont="1" applyFill="1" applyBorder="1" applyAlignment="1">
      <alignment horizontal="center" vertical="center" wrapText="1"/>
    </xf>
    <xf numFmtId="0" fontId="2" fillId="9" borderId="16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distributed" wrapText="1"/>
    </xf>
    <xf numFmtId="0" fontId="2" fillId="10" borderId="3" xfId="0" applyNumberFormat="1" applyFont="1" applyFill="1" applyBorder="1" applyAlignment="1">
      <alignment horizontal="center" vertical="distributed" wrapText="1"/>
    </xf>
    <xf numFmtId="0" fontId="20" fillId="0" borderId="3" xfId="0" applyNumberFormat="1" applyFont="1" applyFill="1" applyBorder="1" applyAlignment="1">
      <alignment horizontal="left" vertical="distributed"/>
    </xf>
    <xf numFmtId="0" fontId="20" fillId="0" borderId="3" xfId="0" applyNumberFormat="1" applyFont="1" applyFill="1" applyBorder="1" applyAlignment="1">
      <alignment horizontal="center" vertical="distributed"/>
    </xf>
    <xf numFmtId="0" fontId="19" fillId="0" borderId="0" xfId="0" applyFont="1">
      <alignment vertical="center"/>
    </xf>
    <xf numFmtId="0" fontId="34" fillId="0" borderId="0" xfId="0" applyFont="1" applyBorder="1" applyAlignment="1" applyProtection="1"/>
    <xf numFmtId="0" fontId="0" fillId="0" borderId="0" xfId="0" applyBorder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37" xfId="0" applyFont="1" applyBorder="1" applyAlignment="1" applyProtection="1">
      <alignment horizontal="center" vertical="distributed"/>
    </xf>
    <xf numFmtId="0" fontId="22" fillId="0" borderId="36" xfId="0" applyFont="1" applyBorder="1" applyAlignment="1" applyProtection="1">
      <alignment horizontal="center" vertical="distributed"/>
    </xf>
    <xf numFmtId="0" fontId="21" fillId="0" borderId="0" xfId="0" applyFont="1" applyFill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/>
    </xf>
    <xf numFmtId="0" fontId="39" fillId="0" borderId="0" xfId="0" applyFont="1" applyBorder="1" applyAlignment="1" applyProtection="1">
      <alignment horizontal="center"/>
    </xf>
    <xf numFmtId="0" fontId="40" fillId="0" borderId="37" xfId="0" applyFont="1" applyBorder="1" applyAlignment="1" applyProtection="1">
      <alignment horizontal="center" vertical="distributed"/>
    </xf>
    <xf numFmtId="0" fontId="40" fillId="0" borderId="36" xfId="0" applyFont="1" applyBorder="1" applyAlignment="1" applyProtection="1">
      <alignment horizontal="center" vertical="distributed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15" fillId="0" borderId="3" xfId="0" applyNumberFormat="1" applyFont="1" applyFill="1" applyBorder="1" applyAlignment="1">
      <alignment horizontal="center"/>
    </xf>
    <xf numFmtId="9" fontId="15" fillId="0" borderId="3" xfId="0" applyNumberFormat="1" applyFont="1" applyFill="1" applyBorder="1" applyAlignment="1">
      <alignment horizontal="center"/>
    </xf>
    <xf numFmtId="0" fontId="18" fillId="0" borderId="0" xfId="0" applyFont="1">
      <alignment vertical="center"/>
    </xf>
    <xf numFmtId="0" fontId="47" fillId="0" borderId="3" xfId="0" applyNumberFormat="1" applyFont="1" applyFill="1" applyBorder="1" applyAlignment="1">
      <alignment horizontal="left" vertical="distributed"/>
    </xf>
    <xf numFmtId="0" fontId="13" fillId="0" borderId="0" xfId="0" applyFont="1" applyAlignment="1">
      <alignment horizontal="center" vertical="center"/>
    </xf>
    <xf numFmtId="0" fontId="49" fillId="0" borderId="3" xfId="0" applyFont="1" applyFill="1" applyBorder="1" applyAlignment="1">
      <alignment horizontal="center" vertical="center"/>
    </xf>
    <xf numFmtId="0" fontId="18" fillId="0" borderId="0" xfId="0" applyFont="1" applyFill="1">
      <alignment vertical="center"/>
    </xf>
    <xf numFmtId="1" fontId="49" fillId="0" borderId="3" xfId="2" applyNumberFormat="1" applyFont="1" applyFill="1" applyBorder="1" applyAlignment="1">
      <alignment horizontal="center" vertical="center"/>
    </xf>
    <xf numFmtId="0" fontId="50" fillId="0" borderId="0" xfId="0" applyFont="1">
      <alignment vertical="center"/>
    </xf>
    <xf numFmtId="0" fontId="50" fillId="0" borderId="0" xfId="0" applyFont="1" applyFill="1">
      <alignment vertical="center"/>
    </xf>
    <xf numFmtId="0" fontId="51" fillId="0" borderId="0" xfId="0" applyNumberFormat="1" applyFont="1" applyFill="1" applyBorder="1" applyAlignment="1">
      <alignment horizontal="center" wrapText="1"/>
    </xf>
    <xf numFmtId="0" fontId="52" fillId="0" borderId="0" xfId="0" applyFont="1" applyBorder="1" applyAlignment="1" applyProtection="1">
      <alignment vertical="distributed"/>
    </xf>
    <xf numFmtId="0" fontId="53" fillId="0" borderId="35" xfId="0" applyFont="1" applyBorder="1" applyAlignment="1" applyProtection="1">
      <alignment vertical="distributed"/>
    </xf>
    <xf numFmtId="0" fontId="53" fillId="0" borderId="12" xfId="0" applyFont="1" applyBorder="1" applyAlignment="1" applyProtection="1">
      <alignment horizontal="center" vertical="distributed"/>
    </xf>
    <xf numFmtId="165" fontId="55" fillId="0" borderId="43" xfId="2" applyNumberFormat="1" applyFont="1" applyBorder="1" applyAlignment="1">
      <alignment horizontal="center" vertical="distributed"/>
    </xf>
    <xf numFmtId="165" fontId="55" fillId="0" borderId="14" xfId="2" applyNumberFormat="1" applyFont="1" applyBorder="1" applyAlignment="1">
      <alignment horizontal="center" vertical="distributed"/>
    </xf>
    <xf numFmtId="0" fontId="0" fillId="0" borderId="6" xfId="0" applyNumberFormat="1" applyFont="1" applyFill="1" applyBorder="1" applyAlignment="1">
      <alignment horizontal="center" wrapText="1"/>
    </xf>
    <xf numFmtId="0" fontId="53" fillId="0" borderId="44" xfId="0" applyFont="1" applyBorder="1" applyAlignment="1" applyProtection="1">
      <alignment vertical="distributed"/>
    </xf>
    <xf numFmtId="0" fontId="53" fillId="0" borderId="15" xfId="0" applyFont="1" applyBorder="1" applyAlignment="1" applyProtection="1">
      <alignment horizontal="center" vertical="distributed"/>
    </xf>
    <xf numFmtId="165" fontId="55" fillId="0" borderId="8" xfId="2" applyNumberFormat="1" applyFont="1" applyBorder="1" applyAlignment="1">
      <alignment horizontal="center" vertical="distributed"/>
    </xf>
    <xf numFmtId="165" fontId="55" fillId="0" borderId="16" xfId="2" applyNumberFormat="1" applyFont="1" applyBorder="1" applyAlignment="1">
      <alignment horizontal="center" vertical="distributed"/>
    </xf>
    <xf numFmtId="0" fontId="53" fillId="0" borderId="45" xfId="0" applyFont="1" applyBorder="1" applyAlignment="1" applyProtection="1">
      <alignment vertical="distributed"/>
    </xf>
    <xf numFmtId="0" fontId="53" fillId="0" borderId="17" xfId="0" applyFont="1" applyBorder="1" applyAlignment="1" applyProtection="1">
      <alignment horizontal="center" vertical="distributed"/>
    </xf>
    <xf numFmtId="165" fontId="55" fillId="0" borderId="41" xfId="2" applyNumberFormat="1" applyFont="1" applyBorder="1" applyAlignment="1">
      <alignment horizontal="center" vertical="distributed"/>
    </xf>
    <xf numFmtId="165" fontId="55" fillId="0" borderId="18" xfId="2" applyNumberFormat="1" applyFont="1" applyBorder="1" applyAlignment="1">
      <alignment horizontal="center" vertical="distributed"/>
    </xf>
    <xf numFmtId="0" fontId="46" fillId="0" borderId="49" xfId="0" applyFont="1" applyBorder="1" applyAlignment="1">
      <alignment horizontal="center" vertical="center"/>
    </xf>
    <xf numFmtId="0" fontId="56" fillId="0" borderId="37" xfId="0" applyNumberFormat="1" applyFont="1" applyFill="1" applyBorder="1" applyAlignment="1">
      <alignment horizontal="center" vertical="distributed"/>
    </xf>
    <xf numFmtId="1" fontId="46" fillId="0" borderId="50" xfId="0" applyNumberFormat="1" applyFont="1" applyBorder="1" applyAlignment="1">
      <alignment horizontal="center" vertical="distributed"/>
    </xf>
    <xf numFmtId="1" fontId="24" fillId="0" borderId="0" xfId="0" applyNumberFormat="1" applyFont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56" fillId="0" borderId="50" xfId="0" applyNumberFormat="1" applyFont="1" applyFill="1" applyBorder="1" applyAlignment="1">
      <alignment horizontal="center" vertical="distributed"/>
    </xf>
    <xf numFmtId="1" fontId="57" fillId="0" borderId="0" xfId="0" applyNumberFormat="1" applyFont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" fontId="49" fillId="0" borderId="0" xfId="2" applyNumberFormat="1" applyFont="1" applyFill="1" applyBorder="1" applyAlignment="1">
      <alignment horizontal="center" vertical="center"/>
    </xf>
    <xf numFmtId="0" fontId="56" fillId="0" borderId="51" xfId="0" applyNumberFormat="1" applyFont="1" applyFill="1" applyBorder="1" applyAlignment="1">
      <alignment horizontal="center" vertical="distributed"/>
    </xf>
    <xf numFmtId="1" fontId="46" fillId="0" borderId="51" xfId="0" applyNumberFormat="1" applyFont="1" applyBorder="1" applyAlignment="1">
      <alignment horizontal="center" vertical="distributed"/>
    </xf>
    <xf numFmtId="0" fontId="56" fillId="0" borderId="0" xfId="0" applyNumberFormat="1" applyFont="1" applyFill="1" applyBorder="1" applyAlignment="1">
      <alignment horizontal="center" vertical="distributed"/>
    </xf>
    <xf numFmtId="1" fontId="46" fillId="0" borderId="0" xfId="0" applyNumberFormat="1" applyFont="1" applyBorder="1" applyAlignment="1">
      <alignment horizontal="center" vertical="center"/>
    </xf>
    <xf numFmtId="1" fontId="23" fillId="0" borderId="0" xfId="0" applyNumberFormat="1" applyFont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44" fillId="0" borderId="37" xfId="0" applyNumberFormat="1" applyFont="1" applyFill="1" applyBorder="1" applyAlignment="1">
      <alignment horizontal="center" vertical="distributed"/>
    </xf>
    <xf numFmtId="0" fontId="46" fillId="0" borderId="37" xfId="0" applyFont="1" applyBorder="1" applyAlignment="1">
      <alignment horizontal="center" vertical="center"/>
    </xf>
    <xf numFmtId="164" fontId="46" fillId="0" borderId="0" xfId="0" applyNumberFormat="1" applyFont="1" applyBorder="1" applyAlignment="1">
      <alignment horizontal="center" vertical="distributed"/>
    </xf>
    <xf numFmtId="0" fontId="2" fillId="0" borderId="0" xfId="0" applyNumberFormat="1" applyFont="1" applyFill="1" applyBorder="1" applyAlignment="1">
      <alignment horizontal="center" vertical="distributed"/>
    </xf>
    <xf numFmtId="0" fontId="2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>
      <alignment vertical="center"/>
    </xf>
    <xf numFmtId="0" fontId="15" fillId="0" borderId="0" xfId="0" applyNumberFormat="1" applyFont="1" applyFill="1" applyBorder="1" applyAlignment="1">
      <alignment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Border="1">
      <alignment vertical="center"/>
    </xf>
    <xf numFmtId="0" fontId="18" fillId="0" borderId="0" xfId="0" applyFont="1" applyFill="1" applyAlignment="1">
      <alignment horizontal="center" vertical="center"/>
    </xf>
    <xf numFmtId="0" fontId="24" fillId="0" borderId="0" xfId="0" applyFont="1" applyFill="1">
      <alignment vertical="center"/>
    </xf>
    <xf numFmtId="0" fontId="24" fillId="0" borderId="0" xfId="0" applyFont="1" applyFill="1" applyAlignment="1">
      <alignment horizontal="center" vertical="center"/>
    </xf>
    <xf numFmtId="0" fontId="59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wrapText="1"/>
    </xf>
    <xf numFmtId="0" fontId="61" fillId="0" borderId="27" xfId="0" applyNumberFormat="1" applyFont="1" applyFill="1" applyBorder="1" applyAlignment="1">
      <alignment horizontal="center" vertical="distributed"/>
    </xf>
    <xf numFmtId="0" fontId="61" fillId="0" borderId="49" xfId="0" applyNumberFormat="1" applyFont="1" applyFill="1" applyBorder="1" applyAlignment="1">
      <alignment horizontal="center" vertical="distributed"/>
    </xf>
    <xf numFmtId="0" fontId="61" fillId="0" borderId="29" xfId="0" applyNumberFormat="1" applyFont="1" applyFill="1" applyBorder="1" applyAlignment="1">
      <alignment horizontal="center" vertical="distributed"/>
    </xf>
    <xf numFmtId="0" fontId="20" fillId="0" borderId="0" xfId="0" applyNumberFormat="1" applyFont="1" applyFill="1" applyBorder="1" applyAlignment="1">
      <alignment horizontal="center" vertical="center" wrapText="1"/>
    </xf>
    <xf numFmtId="164" fontId="56" fillId="0" borderId="35" xfId="0" applyNumberFormat="1" applyFont="1" applyFill="1" applyBorder="1" applyAlignment="1">
      <alignment horizontal="center" vertical="distributed"/>
    </xf>
    <xf numFmtId="164" fontId="46" fillId="0" borderId="37" xfId="0" applyNumberFormat="1" applyFont="1" applyBorder="1" applyAlignment="1">
      <alignment horizontal="center" vertical="center"/>
    </xf>
    <xf numFmtId="164" fontId="56" fillId="0" borderId="44" xfId="0" applyNumberFormat="1" applyFont="1" applyFill="1" applyBorder="1" applyAlignment="1">
      <alignment horizontal="center" vertical="distributed"/>
    </xf>
    <xf numFmtId="164" fontId="46" fillId="0" borderId="50" xfId="0" applyNumberFormat="1" applyFont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distributed"/>
    </xf>
    <xf numFmtId="164" fontId="56" fillId="0" borderId="45" xfId="0" applyNumberFormat="1" applyFont="1" applyFill="1" applyBorder="1" applyAlignment="1">
      <alignment horizontal="center" vertical="distributed"/>
    </xf>
    <xf numFmtId="164" fontId="46" fillId="0" borderId="51" xfId="0" applyNumberFormat="1" applyFont="1" applyBorder="1" applyAlignment="1">
      <alignment horizontal="center" vertical="center"/>
    </xf>
    <xf numFmtId="0" fontId="56" fillId="11" borderId="55" xfId="0" applyNumberFormat="1" applyFont="1" applyFill="1" applyBorder="1" applyAlignment="1">
      <alignment horizontal="center" vertical="distributed" wrapText="1"/>
    </xf>
    <xf numFmtId="9" fontId="56" fillId="11" borderId="55" xfId="0" applyNumberFormat="1" applyFont="1" applyFill="1" applyBorder="1" applyAlignment="1">
      <alignment horizontal="center" vertical="distributed" wrapText="1"/>
    </xf>
    <xf numFmtId="164" fontId="56" fillId="0" borderId="55" xfId="0" applyNumberFormat="1" applyFont="1" applyFill="1" applyBorder="1" applyAlignment="1">
      <alignment horizontal="center" vertical="distributed"/>
    </xf>
    <xf numFmtId="9" fontId="15" fillId="0" borderId="0" xfId="2" applyFont="1" applyFill="1" applyBorder="1" applyAlignment="1">
      <alignment horizontal="center" vertical="distributed"/>
    </xf>
    <xf numFmtId="0" fontId="1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9" fontId="2" fillId="0" borderId="0" xfId="2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9" fontId="2" fillId="11" borderId="0" xfId="0" applyNumberFormat="1" applyFont="1" applyFill="1" applyBorder="1" applyAlignment="1">
      <alignment horizontal="center"/>
    </xf>
    <xf numFmtId="0" fontId="2" fillId="11" borderId="0" xfId="0" applyNumberFormat="1" applyFont="1" applyFill="1" applyBorder="1" applyAlignment="1">
      <alignment horizontal="center"/>
    </xf>
    <xf numFmtId="9" fontId="2" fillId="11" borderId="0" xfId="2" applyFont="1" applyFill="1" applyBorder="1" applyAlignment="1">
      <alignment horizontal="center"/>
    </xf>
    <xf numFmtId="0" fontId="0" fillId="11" borderId="0" xfId="0" applyFill="1" applyAlignment="1">
      <alignment horizontal="center" vertical="center"/>
    </xf>
    <xf numFmtId="0" fontId="0" fillId="11" borderId="0" xfId="0" applyFill="1">
      <alignment vertical="center"/>
    </xf>
    <xf numFmtId="0" fontId="0" fillId="11" borderId="0" xfId="0" applyFill="1" applyBorder="1">
      <alignment vertical="center"/>
    </xf>
    <xf numFmtId="0" fontId="41" fillId="11" borderId="0" xfId="0" applyNumberFormat="1" applyFont="1" applyFill="1" applyBorder="1" applyAlignment="1">
      <alignment horizontal="center" vertical="center" wrapText="1"/>
    </xf>
    <xf numFmtId="0" fontId="41" fillId="11" borderId="0" xfId="0" applyNumberFormat="1" applyFont="1" applyFill="1" applyBorder="1" applyAlignment="1">
      <alignment horizontal="center" vertical="distributed" wrapText="1"/>
    </xf>
    <xf numFmtId="0" fontId="2" fillId="11" borderId="0" xfId="0" applyNumberFormat="1" applyFont="1" applyFill="1" applyBorder="1" applyAlignment="1">
      <alignment horizontal="center" vertical="center" wrapText="1"/>
    </xf>
    <xf numFmtId="0" fontId="2" fillId="11" borderId="0" xfId="0" applyNumberFormat="1" applyFont="1" applyFill="1" applyBorder="1" applyAlignment="1">
      <alignment horizontal="center" vertical="distributed" wrapText="1"/>
    </xf>
    <xf numFmtId="0" fontId="22" fillId="11" borderId="0" xfId="0" applyFont="1" applyFill="1" applyBorder="1" applyAlignment="1" applyProtection="1">
      <alignment horizontal="center"/>
    </xf>
    <xf numFmtId="9" fontId="63" fillId="11" borderId="0" xfId="2" applyFont="1" applyFill="1" applyBorder="1" applyAlignment="1">
      <alignment horizontal="center" vertical="distributed"/>
    </xf>
    <xf numFmtId="0" fontId="63" fillId="11" borderId="0" xfId="2" applyNumberFormat="1" applyFont="1" applyFill="1" applyBorder="1" applyAlignment="1">
      <alignment horizontal="center" vertical="distributed"/>
    </xf>
    <xf numFmtId="0" fontId="22" fillId="0" borderId="0" xfId="0" applyFont="1" applyBorder="1" applyAlignment="1" applyProtection="1">
      <alignment horizontal="center"/>
    </xf>
    <xf numFmtId="9" fontId="63" fillId="0" borderId="0" xfId="2" applyFont="1" applyBorder="1" applyAlignment="1">
      <alignment horizontal="center" vertical="distributed"/>
    </xf>
    <xf numFmtId="0" fontId="63" fillId="0" borderId="0" xfId="2" applyNumberFormat="1" applyFont="1" applyBorder="1" applyAlignment="1">
      <alignment horizontal="center" vertical="distributed"/>
    </xf>
    <xf numFmtId="0" fontId="44" fillId="0" borderId="49" xfId="0" applyNumberFormat="1" applyFont="1" applyFill="1" applyBorder="1" applyAlignment="1">
      <alignment horizontal="center" vertical="distributed"/>
    </xf>
    <xf numFmtId="1" fontId="46" fillId="0" borderId="37" xfId="0" applyNumberFormat="1" applyFont="1" applyBorder="1" applyAlignment="1">
      <alignment horizontal="center" vertical="distributed"/>
    </xf>
    <xf numFmtId="0" fontId="56" fillId="0" borderId="35" xfId="0" applyNumberFormat="1" applyFont="1" applyFill="1" applyBorder="1" applyAlignment="1">
      <alignment horizontal="center" vertical="distributed"/>
    </xf>
    <xf numFmtId="9" fontId="56" fillId="0" borderId="44" xfId="2" applyFont="1" applyFill="1" applyBorder="1" applyAlignment="1">
      <alignment horizontal="center" vertical="distributed"/>
    </xf>
    <xf numFmtId="0" fontId="56" fillId="11" borderId="45" xfId="0" applyNumberFormat="1" applyFont="1" applyFill="1" applyBorder="1" applyAlignment="1">
      <alignment horizontal="center" vertical="distributed"/>
    </xf>
    <xf numFmtId="9" fontId="56" fillId="0" borderId="35" xfId="2" applyFont="1" applyFill="1" applyBorder="1" applyAlignment="1">
      <alignment horizontal="center" vertical="distributed"/>
    </xf>
    <xf numFmtId="9" fontId="56" fillId="0" borderId="45" xfId="2" applyFont="1" applyFill="1" applyBorder="1" applyAlignment="1">
      <alignment horizontal="center" vertical="distributed"/>
    </xf>
    <xf numFmtId="1" fontId="56" fillId="0" borderId="12" xfId="2" applyNumberFormat="1" applyFont="1" applyFill="1" applyBorder="1" applyAlignment="1">
      <alignment horizontal="center" vertical="distributed"/>
    </xf>
    <xf numFmtId="1" fontId="56" fillId="0" borderId="13" xfId="2" applyNumberFormat="1" applyFont="1" applyFill="1" applyBorder="1" applyAlignment="1">
      <alignment horizontal="center" vertical="distributed"/>
    </xf>
    <xf numFmtId="1" fontId="56" fillId="0" borderId="14" xfId="2" applyNumberFormat="1" applyFont="1" applyFill="1" applyBorder="1" applyAlignment="1">
      <alignment horizontal="center" vertical="distributed"/>
    </xf>
    <xf numFmtId="9" fontId="44" fillId="0" borderId="17" xfId="2" applyFont="1" applyFill="1" applyBorder="1" applyAlignment="1">
      <alignment horizontal="center" vertical="center" wrapText="1"/>
    </xf>
    <xf numFmtId="9" fontId="44" fillId="0" borderId="11" xfId="2" applyFont="1" applyFill="1" applyBorder="1" applyAlignment="1">
      <alignment horizontal="center" vertical="center" wrapText="1"/>
    </xf>
    <xf numFmtId="9" fontId="44" fillId="0" borderId="18" xfId="2" applyFont="1" applyFill="1" applyBorder="1" applyAlignment="1">
      <alignment horizontal="center" vertical="center" wrapText="1"/>
    </xf>
    <xf numFmtId="0" fontId="15" fillId="10" borderId="32" xfId="0" applyNumberFormat="1" applyFont="1" applyFill="1" applyBorder="1" applyAlignment="1">
      <alignment horizontal="center" vertical="distributed" wrapText="1"/>
    </xf>
    <xf numFmtId="0" fontId="15" fillId="10" borderId="9" xfId="0" applyNumberFormat="1" applyFont="1" applyFill="1" applyBorder="1" applyAlignment="1">
      <alignment horizontal="center" vertical="distributed" wrapText="1"/>
    </xf>
    <xf numFmtId="0" fontId="15" fillId="7" borderId="9" xfId="0" applyNumberFormat="1" applyFont="1" applyFill="1" applyBorder="1" applyAlignment="1">
      <alignment horizontal="center" vertical="distributed" wrapText="1"/>
    </xf>
    <xf numFmtId="0" fontId="15" fillId="9" borderId="9" xfId="0" applyNumberFormat="1" applyFont="1" applyFill="1" applyBorder="1" applyAlignment="1">
      <alignment horizontal="center" vertical="center" wrapText="1"/>
    </xf>
    <xf numFmtId="0" fontId="15" fillId="9" borderId="42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/>
    <xf numFmtId="0" fontId="24" fillId="0" borderId="0" xfId="0" applyFont="1" applyBorder="1">
      <alignment vertical="center"/>
    </xf>
    <xf numFmtId="0" fontId="29" fillId="0" borderId="0" xfId="0" applyFont="1" applyAlignment="1">
      <alignment horizontal="center" vertical="center"/>
    </xf>
    <xf numFmtId="1" fontId="24" fillId="0" borderId="0" xfId="0" applyNumberFormat="1" applyFont="1" applyFill="1" applyAlignment="1">
      <alignment horizontal="center" vertical="center"/>
    </xf>
    <xf numFmtId="1" fontId="29" fillId="0" borderId="0" xfId="0" applyNumberFormat="1" applyFont="1" applyAlignment="1">
      <alignment horizontal="center" vertical="center"/>
    </xf>
    <xf numFmtId="1" fontId="60" fillId="0" borderId="0" xfId="2" applyNumberFormat="1" applyFont="1" applyFill="1" applyBorder="1" applyAlignment="1">
      <alignment horizontal="center" vertical="distributed"/>
    </xf>
    <xf numFmtId="0" fontId="24" fillId="0" borderId="0" xfId="0" applyNumberFormat="1" applyFont="1" applyFill="1" applyBorder="1" applyAlignment="1">
      <alignment horizontal="center"/>
    </xf>
    <xf numFmtId="0" fontId="22" fillId="0" borderId="37" xfId="0" applyFont="1" applyBorder="1" applyAlignment="1" applyProtection="1">
      <alignment horizontal="left" vertical="distributed"/>
    </xf>
    <xf numFmtId="0" fontId="22" fillId="0" borderId="36" xfId="0" applyFont="1" applyBorder="1" applyAlignment="1" applyProtection="1">
      <alignment horizontal="left" vertical="distributed"/>
    </xf>
    <xf numFmtId="0" fontId="0" fillId="0" borderId="0" xfId="0" applyBorder="1" applyAlignment="1">
      <alignment horizontal="center" vertical="center"/>
    </xf>
    <xf numFmtId="0" fontId="0" fillId="11" borderId="3" xfId="0" applyFill="1" applyBorder="1" applyAlignment="1">
      <alignment horizontal="left" vertical="center" wrapText="1"/>
    </xf>
    <xf numFmtId="0" fontId="0" fillId="11" borderId="3" xfId="0" applyFill="1" applyBorder="1" applyAlignment="1">
      <alignment horizontal="left" vertical="center"/>
    </xf>
    <xf numFmtId="0" fontId="2" fillId="11" borderId="3" xfId="0" applyNumberFormat="1" applyFont="1" applyFill="1" applyBorder="1" applyAlignment="1">
      <alignment horizontal="left" vertical="center" wrapText="1"/>
    </xf>
    <xf numFmtId="0" fontId="2" fillId="9" borderId="23" xfId="0" applyNumberFormat="1" applyFont="1" applyFill="1" applyBorder="1" applyAlignment="1">
      <alignment horizontal="center" vertical="center" wrapText="1"/>
    </xf>
    <xf numFmtId="0" fontId="2" fillId="9" borderId="6" xfId="0" applyNumberFormat="1" applyFont="1" applyFill="1" applyBorder="1" applyAlignment="1">
      <alignment horizontal="center" vertical="center" wrapText="1"/>
    </xf>
    <xf numFmtId="0" fontId="2" fillId="9" borderId="24" xfId="0" applyNumberFormat="1" applyFont="1" applyFill="1" applyBorder="1" applyAlignment="1">
      <alignment horizontal="center" vertical="center" wrapText="1"/>
    </xf>
    <xf numFmtId="0" fontId="2" fillId="9" borderId="25" xfId="0" applyNumberFormat="1" applyFont="1" applyFill="1" applyBorder="1" applyAlignment="1">
      <alignment horizontal="center" vertical="center" wrapText="1"/>
    </xf>
    <xf numFmtId="0" fontId="2" fillId="9" borderId="1" xfId="0" applyNumberFormat="1" applyFont="1" applyFill="1" applyBorder="1" applyAlignment="1">
      <alignment horizontal="center" vertical="center" wrapText="1"/>
    </xf>
    <xf numFmtId="0" fontId="2" fillId="9" borderId="26" xfId="0" applyNumberFormat="1" applyFont="1" applyFill="1" applyBorder="1" applyAlignment="1">
      <alignment horizontal="center" vertical="center" wrapText="1"/>
    </xf>
    <xf numFmtId="0" fontId="2" fillId="10" borderId="12" xfId="0" applyNumberFormat="1" applyFont="1" applyFill="1" applyBorder="1" applyAlignment="1">
      <alignment horizontal="center" vertical="center" wrapText="1"/>
    </xf>
    <xf numFmtId="0" fontId="2" fillId="10" borderId="13" xfId="0" applyNumberFormat="1" applyFont="1" applyFill="1" applyBorder="1" applyAlignment="1">
      <alignment horizontal="center" vertical="center" wrapText="1"/>
    </xf>
    <xf numFmtId="0" fontId="2" fillId="10" borderId="15" xfId="0" applyNumberFormat="1" applyFont="1" applyFill="1" applyBorder="1" applyAlignment="1">
      <alignment horizontal="center" vertical="center" wrapText="1"/>
    </xf>
    <xf numFmtId="0" fontId="2" fillId="10" borderId="3" xfId="0" applyNumberFormat="1" applyFont="1" applyFill="1" applyBorder="1" applyAlignment="1">
      <alignment horizontal="center" vertical="center" wrapText="1"/>
    </xf>
    <xf numFmtId="0" fontId="16" fillId="12" borderId="27" xfId="0" applyNumberFormat="1" applyFont="1" applyFill="1" applyBorder="1" applyAlignment="1">
      <alignment horizontal="center" wrapText="1"/>
    </xf>
    <xf numFmtId="0" fontId="16" fillId="12" borderId="28" xfId="0" applyNumberFormat="1" applyFont="1" applyFill="1" applyBorder="1" applyAlignment="1">
      <alignment horizontal="center" wrapText="1"/>
    </xf>
    <xf numFmtId="0" fontId="16" fillId="12" borderId="29" xfId="0" applyNumberFormat="1" applyFont="1" applyFill="1" applyBorder="1" applyAlignment="1">
      <alignment horizontal="center" wrapText="1"/>
    </xf>
    <xf numFmtId="0" fontId="2" fillId="9" borderId="13" xfId="0" applyNumberFormat="1" applyFont="1" applyFill="1" applyBorder="1" applyAlignment="1">
      <alignment horizontal="center" vertical="center" wrapText="1"/>
    </xf>
    <xf numFmtId="0" fontId="2" fillId="9" borderId="14" xfId="0" applyNumberFormat="1" applyFont="1" applyFill="1" applyBorder="1" applyAlignment="1">
      <alignment horizontal="center" vertical="center" wrapText="1"/>
    </xf>
    <xf numFmtId="0" fontId="2" fillId="9" borderId="3" xfId="0" applyNumberFormat="1" applyFont="1" applyFill="1" applyBorder="1" applyAlignment="1">
      <alignment horizontal="center" vertical="center" wrapText="1"/>
    </xf>
    <xf numFmtId="0" fontId="2" fillId="9" borderId="16" xfId="0" applyNumberFormat="1" applyFont="1" applyFill="1" applyBorder="1" applyAlignment="1">
      <alignment horizontal="center" vertical="center" wrapText="1"/>
    </xf>
    <xf numFmtId="0" fontId="35" fillId="12" borderId="27" xfId="0" applyFont="1" applyFill="1" applyBorder="1" applyAlignment="1" applyProtection="1">
      <alignment horizontal="center" vertical="center" wrapText="1"/>
    </xf>
    <xf numFmtId="0" fontId="35" fillId="12" borderId="28" xfId="0" applyFont="1" applyFill="1" applyBorder="1" applyAlignment="1" applyProtection="1">
      <alignment horizontal="center" vertical="center" wrapText="1"/>
    </xf>
    <xf numFmtId="0" fontId="35" fillId="12" borderId="30" xfId="0" applyFont="1" applyFill="1" applyBorder="1" applyAlignment="1" applyProtection="1">
      <alignment horizontal="center" vertical="center" wrapText="1"/>
    </xf>
    <xf numFmtId="0" fontId="35" fillId="12" borderId="31" xfId="0" applyFont="1" applyFill="1" applyBorder="1" applyAlignment="1" applyProtection="1">
      <alignment horizontal="center" vertical="center" wrapText="1"/>
    </xf>
    <xf numFmtId="0" fontId="35" fillId="12" borderId="0" xfId="0" applyFont="1" applyFill="1" applyBorder="1" applyAlignment="1" applyProtection="1">
      <alignment horizontal="center" vertical="center" wrapText="1"/>
    </xf>
    <xf numFmtId="0" fontId="35" fillId="12" borderId="2" xfId="0" applyFont="1" applyFill="1" applyBorder="1" applyAlignment="1" applyProtection="1">
      <alignment horizontal="center" vertical="center" wrapText="1"/>
    </xf>
    <xf numFmtId="0" fontId="2" fillId="10" borderId="32" xfId="0" applyNumberFormat="1" applyFont="1" applyFill="1" applyBorder="1" applyAlignment="1">
      <alignment horizontal="center" vertical="center" wrapText="1"/>
    </xf>
    <xf numFmtId="0" fontId="2" fillId="10" borderId="9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left"/>
      <protection locked="0"/>
    </xf>
    <xf numFmtId="0" fontId="3" fillId="0" borderId="22" xfId="0" applyNumberFormat="1" applyFont="1" applyFill="1" applyBorder="1" applyAlignment="1" applyProtection="1">
      <alignment horizontal="left"/>
      <protection locked="0"/>
    </xf>
    <xf numFmtId="0" fontId="2" fillId="7" borderId="5" xfId="0" applyNumberFormat="1" applyFont="1" applyFill="1" applyBorder="1" applyAlignment="1">
      <alignment horizontal="center" vertical="distributed" wrapText="1"/>
    </xf>
    <xf numFmtId="0" fontId="2" fillId="7" borderId="0" xfId="0" applyNumberFormat="1" applyFont="1" applyFill="1" applyBorder="1" applyAlignment="1">
      <alignment horizontal="center" vertical="distributed" wrapText="1"/>
    </xf>
    <xf numFmtId="0" fontId="2" fillId="7" borderId="2" xfId="0" applyNumberFormat="1" applyFont="1" applyFill="1" applyBorder="1" applyAlignment="1">
      <alignment horizontal="center" vertical="distributed" wrapText="1"/>
    </xf>
    <xf numFmtId="0" fontId="2" fillId="7" borderId="25" xfId="0" applyNumberFormat="1" applyFont="1" applyFill="1" applyBorder="1" applyAlignment="1">
      <alignment horizontal="center" vertical="distributed" wrapText="1"/>
    </xf>
    <xf numFmtId="0" fontId="2" fillId="7" borderId="1" xfId="0" applyNumberFormat="1" applyFont="1" applyFill="1" applyBorder="1" applyAlignment="1">
      <alignment horizontal="center" vertical="distributed" wrapText="1"/>
    </xf>
    <xf numFmtId="0" fontId="2" fillId="7" borderId="26" xfId="0" applyNumberFormat="1" applyFont="1" applyFill="1" applyBorder="1" applyAlignment="1">
      <alignment horizontal="center" vertical="distributed" wrapText="1"/>
    </xf>
    <xf numFmtId="0" fontId="2" fillId="7" borderId="23" xfId="0" applyNumberFormat="1" applyFont="1" applyFill="1" applyBorder="1" applyAlignment="1">
      <alignment horizontal="center" vertical="distributed" wrapText="1"/>
    </xf>
    <xf numFmtId="0" fontId="2" fillId="7" borderId="6" xfId="0" applyNumberFormat="1" applyFont="1" applyFill="1" applyBorder="1" applyAlignment="1">
      <alignment horizontal="center" vertical="distributed" wrapText="1"/>
    </xf>
    <xf numFmtId="0" fontId="2" fillId="7" borderId="24" xfId="0" applyNumberFormat="1" applyFont="1" applyFill="1" applyBorder="1" applyAlignment="1">
      <alignment horizontal="center" vertical="distributed" wrapText="1"/>
    </xf>
    <xf numFmtId="0" fontId="2" fillId="11" borderId="3" xfId="0" applyNumberFormat="1" applyFont="1" applyFill="1" applyBorder="1" applyAlignment="1">
      <alignment horizontal="left" vertical="distributed" wrapText="1"/>
    </xf>
    <xf numFmtId="0" fontId="1" fillId="5" borderId="3" xfId="0" applyNumberFormat="1" applyFont="1" applyFill="1" applyBorder="1" applyAlignment="1">
      <alignment horizontal="center" vertical="distributed" wrapText="1"/>
    </xf>
    <xf numFmtId="0" fontId="1" fillId="6" borderId="9" xfId="0" applyNumberFormat="1" applyFont="1" applyFill="1" applyBorder="1" applyAlignment="1">
      <alignment horizontal="center" vertical="distributed" wrapText="1"/>
    </xf>
    <xf numFmtId="0" fontId="1" fillId="6" borderId="4" xfId="0" applyNumberFormat="1" applyFont="1" applyFill="1" applyBorder="1" applyAlignment="1">
      <alignment horizontal="center" vertical="distributed" wrapText="1"/>
    </xf>
    <xf numFmtId="0" fontId="1" fillId="6" borderId="10" xfId="0" applyNumberFormat="1" applyFont="1" applyFill="1" applyBorder="1" applyAlignment="1">
      <alignment horizontal="center" vertical="distributed" wrapText="1"/>
    </xf>
    <xf numFmtId="0" fontId="1" fillId="3" borderId="9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1" fillId="3" borderId="10" xfId="0" applyNumberFormat="1" applyFont="1" applyFill="1" applyBorder="1" applyAlignment="1">
      <alignment horizontal="center" vertical="center" wrapText="1"/>
    </xf>
    <xf numFmtId="0" fontId="1" fillId="3" borderId="8" xfId="0" applyNumberFormat="1" applyFont="1" applyFill="1" applyBorder="1" applyAlignment="1">
      <alignment horizontal="center" vertical="distributed"/>
    </xf>
    <xf numFmtId="0" fontId="1" fillId="3" borderId="7" xfId="0" applyNumberFormat="1" applyFont="1" applyFill="1" applyBorder="1" applyAlignment="1">
      <alignment horizontal="center" vertical="distributed"/>
    </xf>
    <xf numFmtId="0" fontId="1" fillId="3" borderId="22" xfId="0" applyNumberFormat="1" applyFont="1" applyFill="1" applyBorder="1" applyAlignment="1">
      <alignment horizontal="center" vertical="distributed"/>
    </xf>
    <xf numFmtId="0" fontId="2" fillId="7" borderId="13" xfId="0" applyNumberFormat="1" applyFont="1" applyFill="1" applyBorder="1" applyAlignment="1">
      <alignment horizontal="center" vertical="center" wrapText="1"/>
    </xf>
    <xf numFmtId="0" fontId="2" fillId="7" borderId="3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distributed" wrapText="1"/>
    </xf>
    <xf numFmtId="0" fontId="2" fillId="10" borderId="3" xfId="0" applyNumberFormat="1" applyFont="1" applyFill="1" applyBorder="1" applyAlignment="1">
      <alignment horizontal="center" vertical="distributed" wrapText="1"/>
    </xf>
    <xf numFmtId="0" fontId="1" fillId="0" borderId="8" xfId="0" applyNumberFormat="1" applyFont="1" applyFill="1" applyBorder="1" applyAlignment="1">
      <alignment horizontal="center" vertical="distributed"/>
    </xf>
    <xf numFmtId="0" fontId="1" fillId="0" borderId="7" xfId="0" applyNumberFormat="1" applyFont="1" applyFill="1" applyBorder="1" applyAlignment="1">
      <alignment horizontal="center" vertical="distributed"/>
    </xf>
    <xf numFmtId="0" fontId="1" fillId="0" borderId="22" xfId="0" applyNumberFormat="1" applyFont="1" applyFill="1" applyBorder="1" applyAlignment="1">
      <alignment horizontal="center" vertical="distributed"/>
    </xf>
    <xf numFmtId="0" fontId="2" fillId="7" borderId="9" xfId="0" applyNumberFormat="1" applyFont="1" applyFill="1" applyBorder="1" applyAlignment="1">
      <alignment horizontal="center" vertical="center" wrapText="1"/>
    </xf>
    <xf numFmtId="0" fontId="2" fillId="9" borderId="5" xfId="0" applyNumberFormat="1" applyFont="1" applyFill="1" applyBorder="1" applyAlignment="1">
      <alignment horizontal="center" vertical="center" wrapText="1"/>
    </xf>
    <xf numFmtId="0" fontId="2" fillId="9" borderId="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wrapText="1"/>
    </xf>
    <xf numFmtId="0" fontId="16" fillId="0" borderId="0" xfId="0" applyNumberFormat="1" applyFont="1" applyFill="1" applyBorder="1" applyAlignment="1">
      <alignment horizontal="left" wrapText="1"/>
    </xf>
    <xf numFmtId="0" fontId="16" fillId="0" borderId="0" xfId="0" applyFont="1" applyAlignment="1">
      <alignment horizontal="center" vertical="center"/>
    </xf>
    <xf numFmtId="0" fontId="2" fillId="0" borderId="8" xfId="0" applyNumberFormat="1" applyFont="1" applyFill="1" applyBorder="1" applyAlignment="1">
      <alignment horizontal="left"/>
    </xf>
    <xf numFmtId="0" fontId="2" fillId="0" borderId="22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2" fillId="7" borderId="8" xfId="0" applyNumberFormat="1" applyFont="1" applyFill="1" applyBorder="1" applyAlignment="1">
      <alignment horizontal="center" vertical="distributed" wrapText="1"/>
    </xf>
    <xf numFmtId="0" fontId="2" fillId="7" borderId="7" xfId="0" applyNumberFormat="1" applyFont="1" applyFill="1" applyBorder="1" applyAlignment="1">
      <alignment horizontal="center" vertical="distributed" wrapText="1"/>
    </xf>
    <xf numFmtId="0" fontId="2" fillId="7" borderId="22" xfId="0" applyNumberFormat="1" applyFont="1" applyFill="1" applyBorder="1" applyAlignment="1">
      <alignment horizontal="center" vertical="distributed" wrapText="1"/>
    </xf>
    <xf numFmtId="0" fontId="2" fillId="0" borderId="0" xfId="0" applyNumberFormat="1" applyFont="1" applyFill="1" applyAlignment="1">
      <alignment horizontal="center"/>
    </xf>
    <xf numFmtId="0" fontId="15" fillId="0" borderId="3" xfId="0" applyNumberFormat="1" applyFont="1" applyFill="1" applyBorder="1" applyAlignment="1" applyProtection="1">
      <alignment horizontal="center" vertical="distributed"/>
      <protection locked="0"/>
    </xf>
    <xf numFmtId="0" fontId="20" fillId="0" borderId="3" xfId="0" applyNumberFormat="1" applyFont="1" applyFill="1" applyBorder="1" applyAlignment="1" applyProtection="1">
      <alignment horizontal="center" vertical="distributed"/>
      <protection locked="0"/>
    </xf>
    <xf numFmtId="0" fontId="20" fillId="0" borderId="3" xfId="0" applyNumberFormat="1" applyFont="1" applyFill="1" applyBorder="1" applyAlignment="1">
      <alignment horizontal="center" vertical="distributed"/>
    </xf>
    <xf numFmtId="0" fontId="1" fillId="4" borderId="3" xfId="0" applyNumberFormat="1" applyFont="1" applyFill="1" applyBorder="1" applyAlignment="1">
      <alignment horizontal="center"/>
    </xf>
    <xf numFmtId="0" fontId="2" fillId="5" borderId="3" xfId="0" applyNumberFormat="1" applyFont="1" applyFill="1" applyBorder="1" applyAlignment="1">
      <alignment horizontal="center"/>
    </xf>
    <xf numFmtId="0" fontId="15" fillId="0" borderId="8" xfId="0" applyNumberFormat="1" applyFont="1" applyFill="1" applyBorder="1" applyAlignment="1" applyProtection="1">
      <alignment horizontal="center" vertical="distributed"/>
      <protection locked="0"/>
    </xf>
    <xf numFmtId="0" fontId="15" fillId="0" borderId="7" xfId="0" applyNumberFormat="1" applyFont="1" applyFill="1" applyBorder="1" applyAlignment="1" applyProtection="1">
      <alignment horizontal="center" vertical="distributed"/>
      <protection locked="0"/>
    </xf>
    <xf numFmtId="0" fontId="15" fillId="0" borderId="22" xfId="0" applyNumberFormat="1" applyFont="1" applyFill="1" applyBorder="1" applyAlignment="1" applyProtection="1">
      <alignment horizontal="center" vertical="distributed"/>
      <protection locked="0"/>
    </xf>
    <xf numFmtId="0" fontId="20" fillId="0" borderId="8" xfId="0" applyNumberFormat="1" applyFont="1" applyFill="1" applyBorder="1" applyAlignment="1">
      <alignment horizontal="left" vertical="distributed"/>
    </xf>
    <xf numFmtId="0" fontId="20" fillId="0" borderId="7" xfId="0" applyNumberFormat="1" applyFont="1" applyFill="1" applyBorder="1" applyAlignment="1">
      <alignment horizontal="left" vertical="distributed"/>
    </xf>
    <xf numFmtId="0" fontId="20" fillId="0" borderId="22" xfId="0" applyNumberFormat="1" applyFont="1" applyFill="1" applyBorder="1" applyAlignment="1">
      <alignment horizontal="left" vertical="distributed"/>
    </xf>
    <xf numFmtId="0" fontId="20" fillId="0" borderId="8" xfId="0" applyNumberFormat="1" applyFont="1" applyFill="1" applyBorder="1" applyAlignment="1" applyProtection="1">
      <alignment horizontal="center" vertical="distributed"/>
      <protection locked="0"/>
    </xf>
    <xf numFmtId="0" fontId="20" fillId="0" borderId="7" xfId="0" applyNumberFormat="1" applyFont="1" applyFill="1" applyBorder="1" applyAlignment="1" applyProtection="1">
      <alignment horizontal="center" vertical="distributed"/>
      <protection locked="0"/>
    </xf>
    <xf numFmtId="0" fontId="20" fillId="0" borderId="22" xfId="0" applyNumberFormat="1" applyFont="1" applyFill="1" applyBorder="1" applyAlignment="1" applyProtection="1">
      <alignment horizontal="center" vertical="distributed"/>
      <protection locked="0"/>
    </xf>
    <xf numFmtId="0" fontId="20" fillId="0" borderId="8" xfId="0" applyNumberFormat="1" applyFont="1" applyFill="1" applyBorder="1" applyAlignment="1">
      <alignment horizontal="center" vertical="distributed"/>
    </xf>
    <xf numFmtId="0" fontId="20" fillId="0" borderId="7" xfId="0" applyNumberFormat="1" applyFont="1" applyFill="1" applyBorder="1" applyAlignment="1">
      <alignment horizontal="center" vertical="distributed"/>
    </xf>
    <xf numFmtId="0" fontId="20" fillId="0" borderId="22" xfId="0" applyNumberFormat="1" applyFont="1" applyFill="1" applyBorder="1" applyAlignment="1">
      <alignment horizontal="center" vertical="distributed"/>
    </xf>
    <xf numFmtId="0" fontId="6" fillId="0" borderId="0" xfId="1" applyFont="1" applyAlignment="1" applyProtection="1">
      <alignment horizontal="center"/>
    </xf>
    <xf numFmtId="0" fontId="7" fillId="0" borderId="0" xfId="1" applyFont="1" applyAlignment="1" applyProtection="1">
      <alignment horizontal="center"/>
    </xf>
    <xf numFmtId="0" fontId="20" fillId="0" borderId="0" xfId="0" applyNumberFormat="1" applyFont="1" applyFill="1" applyAlignment="1">
      <alignment horizontal="center"/>
    </xf>
    <xf numFmtId="0" fontId="42" fillId="0" borderId="9" xfId="0" applyNumberFormat="1" applyFont="1" applyFill="1" applyBorder="1" applyAlignment="1">
      <alignment horizontal="center" vertical="center" wrapText="1"/>
    </xf>
    <xf numFmtId="0" fontId="42" fillId="0" borderId="4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 applyProtection="1">
      <alignment horizontal="left"/>
    </xf>
    <xf numFmtId="0" fontId="36" fillId="0" borderId="0" xfId="0" applyFont="1" applyFill="1" applyBorder="1" applyAlignment="1" applyProtection="1">
      <alignment horizontal="center" vertical="distributed"/>
    </xf>
    <xf numFmtId="0" fontId="37" fillId="0" borderId="0" xfId="0" applyFont="1" applyFill="1" applyBorder="1" applyAlignment="1" applyProtection="1">
      <alignment horizontal="center" vertical="distributed"/>
    </xf>
    <xf numFmtId="0" fontId="22" fillId="0" borderId="0" xfId="0" applyFont="1" applyFill="1" applyBorder="1" applyAlignment="1" applyProtection="1">
      <alignment horizontal="center" vertical="distributed" wrapText="1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left"/>
    </xf>
    <xf numFmtId="0" fontId="2" fillId="0" borderId="7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left"/>
    </xf>
    <xf numFmtId="0" fontId="47" fillId="0" borderId="8" xfId="0" applyNumberFormat="1" applyFont="1" applyFill="1" applyBorder="1" applyAlignment="1" applyProtection="1">
      <alignment horizontal="center" vertical="distributed"/>
      <protection locked="0"/>
    </xf>
    <xf numFmtId="0" fontId="47" fillId="0" borderId="7" xfId="0" applyNumberFormat="1" applyFont="1" applyFill="1" applyBorder="1" applyAlignment="1" applyProtection="1">
      <alignment horizontal="center" vertical="distributed"/>
      <protection locked="0"/>
    </xf>
    <xf numFmtId="0" fontId="47" fillId="0" borderId="22" xfId="0" applyNumberFormat="1" applyFont="1" applyFill="1" applyBorder="1" applyAlignment="1" applyProtection="1">
      <alignment horizontal="center" vertical="distributed"/>
      <protection locked="0"/>
    </xf>
    <xf numFmtId="0" fontId="15" fillId="10" borderId="12" xfId="0" applyNumberFormat="1" applyFont="1" applyFill="1" applyBorder="1" applyAlignment="1">
      <alignment horizontal="center" vertical="center" wrapText="1"/>
    </xf>
    <xf numFmtId="0" fontId="15" fillId="10" borderId="13" xfId="0" applyNumberFormat="1" applyFont="1" applyFill="1" applyBorder="1" applyAlignment="1">
      <alignment horizontal="center" vertical="center" wrapText="1"/>
    </xf>
    <xf numFmtId="0" fontId="15" fillId="10" borderId="15" xfId="0" applyNumberFormat="1" applyFont="1" applyFill="1" applyBorder="1" applyAlignment="1">
      <alignment horizontal="center" vertical="center" wrapText="1"/>
    </xf>
    <xf numFmtId="0" fontId="15" fillId="10" borderId="3" xfId="0" applyNumberFormat="1" applyFont="1" applyFill="1" applyBorder="1" applyAlignment="1">
      <alignment horizontal="center" vertical="center" wrapText="1"/>
    </xf>
    <xf numFmtId="0" fontId="15" fillId="7" borderId="13" xfId="0" applyNumberFormat="1" applyFont="1" applyFill="1" applyBorder="1" applyAlignment="1">
      <alignment horizontal="center" vertical="center" wrapText="1"/>
    </xf>
    <xf numFmtId="0" fontId="15" fillId="7" borderId="3" xfId="0" applyNumberFormat="1" applyFont="1" applyFill="1" applyBorder="1" applyAlignment="1">
      <alignment horizontal="center" vertical="center" wrapText="1"/>
    </xf>
    <xf numFmtId="0" fontId="15" fillId="9" borderId="13" xfId="0" applyNumberFormat="1" applyFont="1" applyFill="1" applyBorder="1" applyAlignment="1">
      <alignment horizontal="center" vertical="center" wrapText="1"/>
    </xf>
    <xf numFmtId="0" fontId="15" fillId="9" borderId="14" xfId="0" applyNumberFormat="1" applyFont="1" applyFill="1" applyBorder="1" applyAlignment="1">
      <alignment horizontal="center" vertical="center" wrapText="1"/>
    </xf>
    <xf numFmtId="0" fontId="15" fillId="9" borderId="3" xfId="0" applyNumberFormat="1" applyFont="1" applyFill="1" applyBorder="1" applyAlignment="1">
      <alignment horizontal="center" vertical="center" wrapText="1"/>
    </xf>
    <xf numFmtId="0" fontId="15" fillId="9" borderId="16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Alignment="1">
      <alignment horizontal="center" vertical="distributed"/>
    </xf>
    <xf numFmtId="0" fontId="45" fillId="0" borderId="8" xfId="0" applyFont="1" applyFill="1" applyBorder="1" applyAlignment="1">
      <alignment horizontal="center" vertical="justify"/>
    </xf>
    <xf numFmtId="0" fontId="45" fillId="0" borderId="22" xfId="0" applyFont="1" applyFill="1" applyBorder="1" applyAlignment="1">
      <alignment horizontal="center" vertical="justify"/>
    </xf>
    <xf numFmtId="0" fontId="48" fillId="0" borderId="3" xfId="0" applyNumberFormat="1" applyFont="1" applyFill="1" applyBorder="1" applyAlignment="1" applyProtection="1">
      <alignment horizontal="center" vertical="distributed"/>
      <protection locked="0"/>
    </xf>
    <xf numFmtId="0" fontId="46" fillId="12" borderId="27" xfId="0" applyFont="1" applyFill="1" applyBorder="1" applyAlignment="1">
      <alignment horizontal="center" vertical="distributed"/>
    </xf>
    <xf numFmtId="0" fontId="46" fillId="12" borderId="28" xfId="0" applyFont="1" applyFill="1" applyBorder="1" applyAlignment="1">
      <alignment horizontal="center" vertical="distributed"/>
    </xf>
    <xf numFmtId="0" fontId="46" fillId="12" borderId="29" xfId="0" applyFont="1" applyFill="1" applyBorder="1" applyAlignment="1">
      <alignment horizontal="center" vertical="distributed"/>
    </xf>
    <xf numFmtId="0" fontId="46" fillId="12" borderId="38" xfId="0" applyFont="1" applyFill="1" applyBorder="1" applyAlignment="1">
      <alignment horizontal="center" vertical="distributed"/>
    </xf>
    <xf numFmtId="0" fontId="46" fillId="12" borderId="39" xfId="0" applyFont="1" applyFill="1" applyBorder="1" applyAlignment="1">
      <alignment horizontal="center" vertical="distributed"/>
    </xf>
    <xf numFmtId="0" fontId="46" fillId="12" borderId="40" xfId="0" applyFont="1" applyFill="1" applyBorder="1" applyAlignment="1">
      <alignment horizontal="center" vertical="distributed"/>
    </xf>
    <xf numFmtId="0" fontId="42" fillId="0" borderId="53" xfId="0" applyNumberFormat="1" applyFont="1" applyFill="1" applyBorder="1" applyAlignment="1">
      <alignment horizontal="center" vertical="center" wrapText="1"/>
    </xf>
    <xf numFmtId="0" fontId="42" fillId="0" borderId="54" xfId="0" applyNumberFormat="1" applyFont="1" applyFill="1" applyBorder="1" applyAlignment="1">
      <alignment horizontal="center" vertical="center" wrapText="1"/>
    </xf>
    <xf numFmtId="0" fontId="42" fillId="0" borderId="57" xfId="0" applyNumberFormat="1" applyFont="1" applyFill="1" applyBorder="1" applyAlignment="1">
      <alignment horizontal="center" vertical="center" wrapText="1"/>
    </xf>
    <xf numFmtId="0" fontId="56" fillId="11" borderId="22" xfId="0" applyFont="1" applyFill="1" applyBorder="1" applyAlignment="1">
      <alignment horizontal="left" vertical="center" wrapText="1"/>
    </xf>
    <xf numFmtId="0" fontId="56" fillId="11" borderId="3" xfId="0" applyFont="1" applyFill="1" applyBorder="1" applyAlignment="1">
      <alignment horizontal="left" vertical="center" wrapText="1"/>
    </xf>
    <xf numFmtId="0" fontId="56" fillId="11" borderId="8" xfId="0" applyFont="1" applyFill="1" applyBorder="1" applyAlignment="1">
      <alignment horizontal="left" vertical="center" wrapText="1"/>
    </xf>
    <xf numFmtId="16" fontId="48" fillId="0" borderId="8" xfId="0" applyNumberFormat="1" applyFont="1" applyFill="1" applyBorder="1" applyAlignment="1" applyProtection="1">
      <alignment horizontal="center" vertical="distributed"/>
      <protection locked="0"/>
    </xf>
    <xf numFmtId="0" fontId="48" fillId="0" borderId="7" xfId="0" applyNumberFormat="1" applyFont="1" applyFill="1" applyBorder="1" applyAlignment="1" applyProtection="1">
      <alignment horizontal="center" vertical="distributed"/>
      <protection locked="0"/>
    </xf>
    <xf numFmtId="0" fontId="48" fillId="0" borderId="22" xfId="0" applyNumberFormat="1" applyFont="1" applyFill="1" applyBorder="1" applyAlignment="1" applyProtection="1">
      <alignment horizontal="center" vertical="distributed"/>
      <protection locked="0"/>
    </xf>
    <xf numFmtId="0" fontId="47" fillId="13" borderId="8" xfId="0" applyNumberFormat="1" applyFont="1" applyFill="1" applyBorder="1" applyAlignment="1">
      <alignment horizontal="left" vertical="distributed"/>
    </xf>
    <xf numFmtId="0" fontId="47" fillId="13" borderId="7" xfId="0" applyNumberFormat="1" applyFont="1" applyFill="1" applyBorder="1" applyAlignment="1">
      <alignment horizontal="left" vertical="distributed"/>
    </xf>
    <xf numFmtId="0" fontId="47" fillId="13" borderId="22" xfId="0" applyNumberFormat="1" applyFont="1" applyFill="1" applyBorder="1" applyAlignment="1">
      <alignment horizontal="left" vertical="distributed"/>
    </xf>
    <xf numFmtId="0" fontId="47" fillId="14" borderId="8" xfId="0" applyNumberFormat="1" applyFont="1" applyFill="1" applyBorder="1" applyAlignment="1">
      <alignment horizontal="center" vertical="distributed"/>
    </xf>
    <xf numFmtId="0" fontId="47" fillId="14" borderId="22" xfId="0" applyNumberFormat="1" applyFont="1" applyFill="1" applyBorder="1" applyAlignment="1">
      <alignment horizontal="center" vertical="distributed"/>
    </xf>
    <xf numFmtId="0" fontId="47" fillId="15" borderId="8" xfId="0" applyNumberFormat="1" applyFont="1" applyFill="1" applyBorder="1" applyAlignment="1">
      <alignment horizontal="left" vertical="distributed"/>
    </xf>
    <xf numFmtId="0" fontId="47" fillId="15" borderId="7" xfId="0" applyNumberFormat="1" applyFont="1" applyFill="1" applyBorder="1" applyAlignment="1">
      <alignment horizontal="left" vertical="distributed"/>
    </xf>
    <xf numFmtId="0" fontId="47" fillId="15" borderId="22" xfId="0" applyNumberFormat="1" applyFont="1" applyFill="1" applyBorder="1" applyAlignment="1">
      <alignment horizontal="left" vertical="distributed"/>
    </xf>
    <xf numFmtId="0" fontId="47" fillId="16" borderId="8" xfId="0" applyNumberFormat="1" applyFont="1" applyFill="1" applyBorder="1" applyAlignment="1">
      <alignment horizontal="left" vertical="distributed"/>
    </xf>
    <xf numFmtId="0" fontId="47" fillId="16" borderId="7" xfId="0" applyNumberFormat="1" applyFont="1" applyFill="1" applyBorder="1" applyAlignment="1">
      <alignment horizontal="left" vertical="distributed"/>
    </xf>
    <xf numFmtId="0" fontId="47" fillId="16" borderId="22" xfId="0" applyNumberFormat="1" applyFont="1" applyFill="1" applyBorder="1" applyAlignment="1">
      <alignment horizontal="left" vertical="distributed"/>
    </xf>
    <xf numFmtId="0" fontId="44" fillId="0" borderId="46" xfId="0" applyNumberFormat="1" applyFont="1" applyFill="1" applyBorder="1" applyAlignment="1">
      <alignment horizontal="center" vertical="distributed"/>
    </xf>
    <xf numFmtId="0" fontId="44" fillId="0" borderId="47" xfId="0" applyNumberFormat="1" applyFont="1" applyFill="1" applyBorder="1" applyAlignment="1">
      <alignment horizontal="center" vertical="distributed"/>
    </xf>
    <xf numFmtId="0" fontId="44" fillId="0" borderId="48" xfId="0" applyNumberFormat="1" applyFont="1" applyFill="1" applyBorder="1" applyAlignment="1">
      <alignment horizontal="center" vertical="distributed"/>
    </xf>
    <xf numFmtId="0" fontId="44" fillId="0" borderId="27" xfId="0" applyNumberFormat="1" applyFont="1" applyFill="1" applyBorder="1" applyAlignment="1">
      <alignment horizontal="center" vertical="distributed"/>
    </xf>
    <xf numFmtId="0" fontId="44" fillId="0" borderId="28" xfId="0" applyNumberFormat="1" applyFont="1" applyFill="1" applyBorder="1" applyAlignment="1">
      <alignment horizontal="center" vertical="distributed"/>
    </xf>
    <xf numFmtId="0" fontId="56" fillId="11" borderId="33" xfId="0" applyFont="1" applyFill="1" applyBorder="1" applyAlignment="1">
      <alignment horizontal="left" vertical="center" wrapText="1"/>
    </xf>
    <xf numFmtId="0" fontId="56" fillId="11" borderId="13" xfId="0" applyFont="1" applyFill="1" applyBorder="1" applyAlignment="1">
      <alignment horizontal="left" vertical="center" wrapText="1"/>
    </xf>
    <xf numFmtId="0" fontId="56" fillId="11" borderId="43" xfId="0" applyFont="1" applyFill="1" applyBorder="1" applyAlignment="1">
      <alignment horizontal="left" vertical="center" wrapText="1"/>
    </xf>
    <xf numFmtId="0" fontId="56" fillId="11" borderId="34" xfId="0" applyFont="1" applyFill="1" applyBorder="1" applyAlignment="1">
      <alignment horizontal="left" vertical="center" wrapText="1"/>
    </xf>
    <xf numFmtId="0" fontId="56" fillId="11" borderId="11" xfId="0" applyFont="1" applyFill="1" applyBorder="1" applyAlignment="1">
      <alignment horizontal="left" vertical="center" wrapText="1"/>
    </xf>
    <xf numFmtId="0" fontId="56" fillId="11" borderId="41" xfId="0" applyFont="1" applyFill="1" applyBorder="1" applyAlignment="1">
      <alignment horizontal="left" vertical="center" wrapText="1"/>
    </xf>
    <xf numFmtId="0" fontId="56" fillId="11" borderId="0" xfId="0" applyNumberFormat="1" applyFont="1" applyFill="1" applyBorder="1" applyAlignment="1">
      <alignment horizontal="center" vertical="center" wrapText="1"/>
    </xf>
    <xf numFmtId="0" fontId="62" fillId="11" borderId="0" xfId="0" applyFont="1" applyFill="1" applyBorder="1" applyAlignment="1">
      <alignment horizontal="center" vertical="center"/>
    </xf>
    <xf numFmtId="0" fontId="2" fillId="11" borderId="0" xfId="0" applyNumberFormat="1" applyFont="1" applyFill="1" applyBorder="1" applyAlignment="1">
      <alignment horizontal="center" vertical="center" wrapText="1"/>
    </xf>
    <xf numFmtId="0" fontId="34" fillId="11" borderId="0" xfId="0" applyFont="1" applyFill="1" applyBorder="1" applyAlignment="1" applyProtection="1">
      <alignment horizontal="left"/>
    </xf>
    <xf numFmtId="0" fontId="22" fillId="11" borderId="0" xfId="0" applyFont="1" applyFill="1" applyBorder="1" applyAlignment="1" applyProtection="1">
      <alignment horizontal="left"/>
    </xf>
    <xf numFmtId="0" fontId="34" fillId="0" borderId="0" xfId="0" applyFont="1" applyBorder="1" applyAlignment="1" applyProtection="1">
      <alignment horizontal="left"/>
    </xf>
    <xf numFmtId="0" fontId="22" fillId="0" borderId="0" xfId="0" applyFont="1" applyBorder="1" applyAlignment="1" applyProtection="1">
      <alignment horizontal="left"/>
    </xf>
    <xf numFmtId="0" fontId="37" fillId="0" borderId="0" xfId="0" applyFont="1" applyFill="1" applyBorder="1" applyAlignment="1" applyProtection="1">
      <alignment vertical="distributed"/>
    </xf>
    <xf numFmtId="0" fontId="41" fillId="11" borderId="0" xfId="0" applyNumberFormat="1" applyFont="1" applyFill="1" applyBorder="1" applyAlignment="1">
      <alignment horizontal="center" vertical="center" wrapText="1"/>
    </xf>
    <xf numFmtId="0" fontId="2" fillId="11" borderId="0" xfId="0" applyNumberFormat="1" applyFont="1" applyFill="1" applyBorder="1" applyAlignment="1">
      <alignment horizontal="center" vertical="distributed" wrapText="1"/>
    </xf>
    <xf numFmtId="0" fontId="42" fillId="0" borderId="52" xfId="0" applyNumberFormat="1" applyFont="1" applyFill="1" applyBorder="1" applyAlignment="1">
      <alignment horizontal="center" vertical="center" wrapText="1"/>
    </xf>
    <xf numFmtId="0" fontId="42" fillId="0" borderId="56" xfId="0" applyNumberFormat="1" applyFont="1" applyFill="1" applyBorder="1" applyAlignment="1">
      <alignment horizontal="center" vertical="center" wrapText="1"/>
    </xf>
    <xf numFmtId="0" fontId="58" fillId="0" borderId="46" xfId="0" applyNumberFormat="1" applyFont="1" applyFill="1" applyBorder="1" applyAlignment="1">
      <alignment horizontal="center" vertical="distributed"/>
    </xf>
    <xf numFmtId="0" fontId="58" fillId="0" borderId="47" xfId="0" applyNumberFormat="1" applyFont="1" applyFill="1" applyBorder="1" applyAlignment="1">
      <alignment horizontal="center" vertical="distributed"/>
    </xf>
    <xf numFmtId="0" fontId="58" fillId="0" borderId="48" xfId="0" applyNumberFormat="1" applyFont="1" applyFill="1" applyBorder="1" applyAlignment="1">
      <alignment horizontal="center" vertical="distributed"/>
    </xf>
    <xf numFmtId="0" fontId="44" fillId="0" borderId="52" xfId="0" applyNumberFormat="1" applyFont="1" applyFill="1" applyBorder="1" applyAlignment="1">
      <alignment horizontal="center" vertical="distributed"/>
    </xf>
    <xf numFmtId="0" fontId="44" fillId="0" borderId="53" xfId="0" applyNumberFormat="1" applyFont="1" applyFill="1" applyBorder="1" applyAlignment="1">
      <alignment horizontal="center" vertical="distributed"/>
    </xf>
    <xf numFmtId="0" fontId="44" fillId="0" borderId="54" xfId="0" applyNumberFormat="1" applyFont="1" applyFill="1" applyBorder="1" applyAlignment="1">
      <alignment horizontal="center" vertical="distributed"/>
    </xf>
    <xf numFmtId="0" fontId="44" fillId="0" borderId="12" xfId="0" applyNumberFormat="1" applyFont="1" applyFill="1" applyBorder="1" applyAlignment="1">
      <alignment horizontal="center" vertical="distributed"/>
    </xf>
    <xf numFmtId="0" fontId="44" fillId="0" borderId="13" xfId="0" applyNumberFormat="1" applyFont="1" applyFill="1" applyBorder="1" applyAlignment="1">
      <alignment horizontal="center" vertical="distributed"/>
    </xf>
    <xf numFmtId="0" fontId="44" fillId="0" borderId="43" xfId="0" applyNumberFormat="1" applyFont="1" applyFill="1" applyBorder="1" applyAlignment="1">
      <alignment horizontal="center" vertical="distributed"/>
    </xf>
    <xf numFmtId="0" fontId="56" fillId="11" borderId="44" xfId="0" applyNumberFormat="1" applyFont="1" applyFill="1" applyBorder="1" applyAlignment="1">
      <alignment horizontal="center" vertical="center" wrapText="1"/>
    </xf>
    <xf numFmtId="0" fontId="56" fillId="11" borderId="7" xfId="0" applyNumberFormat="1" applyFont="1" applyFill="1" applyBorder="1" applyAlignment="1">
      <alignment horizontal="center" vertical="center" wrapText="1"/>
    </xf>
    <xf numFmtId="0" fontId="56" fillId="11" borderId="15" xfId="0" applyNumberFormat="1" applyFont="1" applyFill="1" applyBorder="1" applyAlignment="1">
      <alignment horizontal="center" vertical="center" wrapText="1"/>
    </xf>
    <xf numFmtId="0" fontId="56" fillId="11" borderId="3" xfId="0" applyNumberFormat="1" applyFont="1" applyFill="1" applyBorder="1" applyAlignment="1">
      <alignment horizontal="center" vertical="center" wrapText="1"/>
    </xf>
    <xf numFmtId="0" fontId="56" fillId="11" borderId="8" xfId="0" applyNumberFormat="1" applyFont="1" applyFill="1" applyBorder="1" applyAlignment="1">
      <alignment horizontal="center" vertical="center" wrapText="1"/>
    </xf>
    <xf numFmtId="0" fontId="56" fillId="11" borderId="17" xfId="0" applyNumberFormat="1" applyFont="1" applyFill="1" applyBorder="1" applyAlignment="1">
      <alignment horizontal="center" vertical="center" wrapText="1"/>
    </xf>
    <xf numFmtId="0" fontId="56" fillId="11" borderId="11" xfId="0" applyNumberFormat="1" applyFont="1" applyFill="1" applyBorder="1" applyAlignment="1">
      <alignment horizontal="center" vertical="center" wrapText="1"/>
    </xf>
    <xf numFmtId="0" fontId="56" fillId="11" borderId="41" xfId="0" applyNumberFormat="1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Porcentaje" xfId="2" builtinId="5"/>
  </cellStyles>
  <dxfs count="173"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color theme="0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b val="0"/>
        <i val="0"/>
        <color indexed="39"/>
        <name val="Cambria"/>
        <scheme val="none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5"/>
      </font>
    </dxf>
    <dxf>
      <font>
        <color indexed="14"/>
      </font>
      <fill>
        <patternFill>
          <bgColor indexed="15"/>
        </patternFill>
      </fill>
    </dxf>
    <dxf>
      <font>
        <color indexed="39"/>
      </font>
      <fill>
        <patternFill>
          <bgColor indexed="15"/>
        </patternFill>
      </fill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b val="0"/>
        <i val="0"/>
        <color indexed="39"/>
        <name val="Cambria"/>
        <scheme val="none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5"/>
      </font>
    </dxf>
    <dxf>
      <font>
        <color indexed="14"/>
      </font>
      <fill>
        <patternFill>
          <bgColor indexed="15"/>
        </patternFill>
      </fill>
    </dxf>
    <dxf>
      <font>
        <color indexed="39"/>
      </font>
      <fill>
        <patternFill>
          <bgColor indexed="15"/>
        </patternFill>
      </fill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b val="0"/>
        <i val="0"/>
        <color indexed="39"/>
        <name val="Cambria"/>
        <scheme val="none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5"/>
      </font>
    </dxf>
    <dxf>
      <font>
        <color indexed="14"/>
      </font>
      <fill>
        <patternFill>
          <bgColor indexed="15"/>
        </patternFill>
      </fill>
    </dxf>
    <dxf>
      <font>
        <color indexed="39"/>
      </font>
      <fill>
        <patternFill>
          <bgColor indexed="15"/>
        </patternFill>
      </fill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FF"/>
      <rgbColor rgb="00000000"/>
      <rgbColor rgb="0000FF00"/>
      <rgbColor rgb="00FF9900"/>
      <rgbColor rgb="00CCFFFF"/>
      <rgbColor rgb="00FFFF00"/>
      <rgbColor rgb="00FF0000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Porcentajes de logro del grupo curso 
por INDICADORES
Prueba Inicial de Historia 5º básico A, 2015</a:t>
            </a:r>
          </a:p>
        </c:rich>
      </c:tx>
      <c:layout>
        <c:manualLayout>
          <c:xMode val="edge"/>
          <c:yMode val="edge"/>
          <c:x val="0.32575834201720566"/>
          <c:y val="5.27025004347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0246700463113806"/>
          <c:w val="0.7597709677745238"/>
          <c:h val="0.62362201575196963"/>
        </c:manualLayout>
      </c:layout>
      <c:barChart>
        <c:barDir val="col"/>
        <c:grouping val="clustered"/>
        <c:varyColors val="0"/>
        <c:ser>
          <c:idx val="1"/>
          <c:order val="0"/>
          <c:tx>
            <c:v>Indicadores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'5º básico A'!$F$103:$BC$103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750528"/>
        <c:axId val="124276096"/>
      </c:barChart>
      <c:catAx>
        <c:axId val="193750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 sz="1100"/>
                  <a:t>Nº de Indicadores</a:t>
                </a:r>
              </a:p>
            </c:rich>
          </c:tx>
          <c:layout>
            <c:manualLayout>
              <c:xMode val="edge"/>
              <c:yMode val="edge"/>
              <c:x val="0.42840202041827369"/>
              <c:y val="0.911439963366197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4276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27609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1.8183961101823326E-2"/>
              <c:y val="0.4386827182621001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3750528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6660340620822"/>
          <c:y val="0.50709759729035908"/>
          <c:w val="0.12653410810803503"/>
          <c:h val="5.79707598533654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Porcentaje de alumnos según nivel de desempeño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Prueba Inicial de  Historia 5º básico B, año 2015</a:t>
            </a:r>
            <a:endParaRPr lang="es-CL"/>
          </a:p>
        </c:rich>
      </c:tx>
      <c:layout>
        <c:manualLayout>
          <c:xMode val="edge"/>
          <c:yMode val="edge"/>
          <c:x val="0.11917703835407671"/>
          <c:y val="1.078157658491121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'5º básico B'!$BR$79:$BT$79</c:f>
              <c:strCache>
                <c:ptCount val="3"/>
                <c:pt idx="0">
                  <c:v>Nº y % Als. Nvl. INICIAL (0 - 49)%</c:v>
                </c:pt>
                <c:pt idx="1">
                  <c:v>Nº y % Als. Nvl. INTERMEDIO  (50 - 79)%</c:v>
                </c:pt>
                <c:pt idx="2">
                  <c:v>Nº y Als. Nvl. AVANZADO  (80 - 100)%</c:v>
                </c:pt>
              </c:strCache>
            </c:strRef>
          </c:cat>
          <c:val>
            <c:numRef>
              <c:f>'5º básico B'!$BR$80:$BT$80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invertIfNegative val="0"/>
          <c:cat>
            <c:strRef>
              <c:f>'5º básico B'!$BR$79:$BT$79</c:f>
              <c:strCache>
                <c:ptCount val="3"/>
                <c:pt idx="0">
                  <c:v>Nº y % Als. Nvl. INICIAL (0 - 49)%</c:v>
                </c:pt>
                <c:pt idx="1">
                  <c:v>Nº y % Als. Nvl. INTERMEDIO  (50 - 79)%</c:v>
                </c:pt>
                <c:pt idx="2">
                  <c:v>Nº y Als. Nvl. AVANZADO  (80 - 100)%</c:v>
                </c:pt>
              </c:strCache>
            </c:strRef>
          </c:cat>
          <c:val>
            <c:numRef>
              <c:f>'5º básico B'!$BR$81:$BT$81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invertIfNegative val="0"/>
          <c:cat>
            <c:strRef>
              <c:f>'5º básico B'!$BR$79:$BT$79</c:f>
              <c:strCache>
                <c:ptCount val="3"/>
                <c:pt idx="0">
                  <c:v>Nº y % Als. Nvl. INICIAL (0 - 49)%</c:v>
                </c:pt>
                <c:pt idx="1">
                  <c:v>Nº y % Als. Nvl. INTERMEDIO  (50 - 79)%</c:v>
                </c:pt>
                <c:pt idx="2">
                  <c:v>Nº y Als. Nvl. AVANZADO  (80 - 100)%</c:v>
                </c:pt>
              </c:strCache>
            </c:strRef>
          </c:cat>
          <c:val>
            <c:numRef>
              <c:f>'5º básico B'!$BR$82:$BT$82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invertIfNegative val="0"/>
          <c:dLbls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'5º básico B'!$BR$79:$BT$79</c:f>
              <c:strCache>
                <c:ptCount val="3"/>
                <c:pt idx="0">
                  <c:v>Nº y % Als. Nvl. INICIAL (0 - 49)%</c:v>
                </c:pt>
                <c:pt idx="1">
                  <c:v>Nº y % Als. Nvl. INTERMEDIO  (50 - 79)%</c:v>
                </c:pt>
                <c:pt idx="2">
                  <c:v>Nº y Als. Nvl. AVANZADO  (80 - 100)%</c:v>
                </c:pt>
              </c:strCache>
            </c:strRef>
          </c:cat>
          <c:val>
            <c:numRef>
              <c:f>'5º básico B'!$BR$84:$BT$84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94814464"/>
        <c:axId val="201657728"/>
      </c:barChart>
      <c:catAx>
        <c:axId val="19481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01657728"/>
        <c:crosses val="autoZero"/>
        <c:auto val="1"/>
        <c:lblAlgn val="ctr"/>
        <c:lblOffset val="100"/>
        <c:noMultiLvlLbl val="0"/>
      </c:catAx>
      <c:valAx>
        <c:axId val="201657728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481446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>
          <a:alpha val="99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EJES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Prueba Inicial de Historia, 5º básico B, 2015</a:t>
            </a:r>
            <a:endParaRPr lang="es-CL"/>
          </a:p>
        </c:rich>
      </c:tx>
      <c:layout>
        <c:manualLayout>
          <c:xMode val="edge"/>
          <c:yMode val="edge"/>
          <c:x val="0.32290551635008768"/>
          <c:y val="3.50109894799735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577692623457943E-2"/>
          <c:y val="0.18995817595971234"/>
          <c:w val="0.83435715744754402"/>
          <c:h val="0.67192796022448409"/>
        </c:manualLayout>
      </c:layout>
      <c:barChart>
        <c:barDir val="col"/>
        <c:grouping val="clustered"/>
        <c:varyColors val="0"/>
        <c:ser>
          <c:idx val="0"/>
          <c:order val="0"/>
          <c:tx>
            <c:v>Ejes</c:v>
          </c:tx>
          <c:invertIfNegative val="0"/>
          <c:dLbls>
            <c:dLbl>
              <c:idx val="8"/>
              <c:layout>
                <c:manualLayout>
                  <c:x val="0"/>
                  <c:y val="-1.087789152772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'5º básico B'!$CL$75:$CL$77</c:f>
              <c:strCache>
                <c:ptCount val="3"/>
                <c:pt idx="0">
                  <c:v>GEOGRAFIA</c:v>
                </c:pt>
                <c:pt idx="1">
                  <c:v>HISTORIA</c:v>
                </c:pt>
                <c:pt idx="2">
                  <c:v>FORMACION CIUDADANA</c:v>
                </c:pt>
              </c:strCache>
            </c:strRef>
          </c:cat>
          <c:val>
            <c:numRef>
              <c:f>'5º básico B'!$F$105:$J$105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815488"/>
        <c:axId val="201660032"/>
      </c:barChart>
      <c:catAx>
        <c:axId val="19481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01660032"/>
        <c:crosses val="autoZero"/>
        <c:auto val="1"/>
        <c:lblAlgn val="ctr"/>
        <c:lblOffset val="100"/>
        <c:noMultiLvlLbl val="0"/>
      </c:catAx>
      <c:valAx>
        <c:axId val="201660032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L"/>
                  <a:t>Porcentajes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4815488"/>
        <c:crosses val="autoZero"/>
        <c:crossBetween val="between"/>
      </c:valAx>
      <c:spPr>
        <a:solidFill>
          <a:srgbClr val="FFCC66"/>
        </a:solidFill>
        <a:ln>
          <a:solidFill>
            <a:schemeClr val="tx1">
              <a:alpha val="99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92850114211976631"/>
          <c:y val="0.53272684459300357"/>
          <c:w val="5.5908873966150831E-2"/>
          <c:h val="5.6296628129361294E-2"/>
        </c:manualLayout>
      </c:layout>
      <c:overlay val="0"/>
      <c:spPr>
        <a:noFill/>
        <a:ln>
          <a:solidFill>
            <a:schemeClr val="tx1"/>
          </a:solidFill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% Als. distribuidos de 5º básico B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según niveles de desempeño en EJE "Geografía"</a:t>
            </a:r>
            <a:endParaRPr lang="es-CL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60045510360395E-2"/>
          <c:y val="0.29366970012332033"/>
          <c:w val="0.52336711825804338"/>
          <c:h val="0.51929534270453714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'5º básico B'!$BJ$41:$BJ$44</c:f>
              <c:strCache>
                <c:ptCount val="4"/>
                <c:pt idx="0">
                  <c:v>Bajo (B)                   [0 - 25%]</c:v>
                </c:pt>
                <c:pt idx="1">
                  <c:v>Medio Bajo (MB)     [26 - 50%]</c:v>
                </c:pt>
                <c:pt idx="2">
                  <c:v>Medio Alto (MA)     [51- 75%]</c:v>
                </c:pt>
                <c:pt idx="3">
                  <c:v>Alto (A)                    [76- 100%]</c:v>
                </c:pt>
              </c:strCache>
            </c:strRef>
          </c:cat>
          <c:val>
            <c:numRef>
              <c:f>'5º básico B'!$BK$41:$BK$44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220728520988371"/>
          <c:y val="0.26874175843645837"/>
          <c:w val="0.41938863893392803"/>
          <c:h val="0.66258069769918382"/>
        </c:manualLayout>
      </c:layout>
      <c:overlay val="0"/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% Als. distribuidos de 5º básico B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según niveles de desempeño en EJE "Historia</a:t>
            </a:r>
            <a:endParaRPr lang="es-CL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60045510360395E-2"/>
          <c:y val="0.29366970012332033"/>
          <c:w val="0.52336711825804338"/>
          <c:h val="0.51929534270453714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'5º básico B'!$BJ$41:$BJ$44</c:f>
              <c:strCache>
                <c:ptCount val="4"/>
                <c:pt idx="0">
                  <c:v>Bajo (B)                   [0 - 25%]</c:v>
                </c:pt>
                <c:pt idx="1">
                  <c:v>Medio Bajo (MB)     [26 - 50%]</c:v>
                </c:pt>
                <c:pt idx="2">
                  <c:v>Medio Alto (MA)     [51- 75%]</c:v>
                </c:pt>
                <c:pt idx="3">
                  <c:v>Alto (A)                    [76- 100%]</c:v>
                </c:pt>
              </c:strCache>
            </c:strRef>
          </c:cat>
          <c:val>
            <c:numRef>
              <c:f>'5º básico B'!$BM$41:$BM$44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220728520988371"/>
          <c:y val="0.26874175843645837"/>
          <c:w val="0.41938863893392803"/>
          <c:h val="0.66258069769918382"/>
        </c:manualLayout>
      </c:layout>
      <c:overlay val="0"/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% Als. distribuidos de 5º básico B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según niveles de desempeño en EJE "Formación Ciudadana"</a:t>
            </a:r>
            <a:endParaRPr lang="es-CL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60045510360395E-2"/>
          <c:y val="0.29366970012332033"/>
          <c:w val="0.52336711825804338"/>
          <c:h val="0.51929534270453714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'5º básico B'!$BJ$41:$BJ$44</c:f>
              <c:strCache>
                <c:ptCount val="4"/>
                <c:pt idx="0">
                  <c:v>Bajo (B)                   [0 - 25%]</c:v>
                </c:pt>
                <c:pt idx="1">
                  <c:v>Medio Bajo (MB)     [26 - 50%]</c:v>
                </c:pt>
                <c:pt idx="2">
                  <c:v>Medio Alto (MA)     [51- 75%]</c:v>
                </c:pt>
                <c:pt idx="3">
                  <c:v>Alto (A)                    [76- 100%]</c:v>
                </c:pt>
              </c:strCache>
            </c:strRef>
          </c:cat>
          <c:val>
            <c:numRef>
              <c:f>'5º básico B'!$BO$41:$BO$44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220728520988371"/>
          <c:y val="0.26874175843645837"/>
          <c:w val="0.41938863893392803"/>
          <c:h val="0.66258069769918382"/>
        </c:manualLayout>
      </c:layout>
      <c:overlay val="0"/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Porcentajes de logro del grupo curso 
por INDICADORES
Prueba Inicial de Historia 5º básico  C, 2015</a:t>
            </a:r>
          </a:p>
        </c:rich>
      </c:tx>
      <c:layout>
        <c:manualLayout>
          <c:xMode val="edge"/>
          <c:yMode val="edge"/>
          <c:x val="0.32575834201720566"/>
          <c:y val="5.27025004347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0246700463113806"/>
          <c:w val="0.7597709677745238"/>
          <c:h val="0.62362201575196963"/>
        </c:manualLayout>
      </c:layout>
      <c:barChart>
        <c:barDir val="col"/>
        <c:grouping val="clustered"/>
        <c:varyColors val="0"/>
        <c:ser>
          <c:idx val="1"/>
          <c:order val="0"/>
          <c:tx>
            <c:v>Indicadores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'5º básico C'!$F$103:$BC$103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940992"/>
        <c:axId val="202198976"/>
      </c:barChart>
      <c:catAx>
        <c:axId val="201940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 sz="1100"/>
                  <a:t>Nº de Indicadores</a:t>
                </a:r>
              </a:p>
            </c:rich>
          </c:tx>
          <c:layout>
            <c:manualLayout>
              <c:xMode val="edge"/>
              <c:yMode val="edge"/>
              <c:x val="0.42840202041827369"/>
              <c:y val="0.911439963366197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19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19897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1.8183961101823326E-2"/>
              <c:y val="0.4386827182621001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1940992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6660340620822"/>
          <c:y val="0.50709759729035908"/>
          <c:w val="0.12653410810803503"/>
          <c:h val="5.79707598533654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Porcentajes de logro del grupo curso 
por PREGUNTAS
Prueba Inicial de Historia  5º básico C, 2015</a:t>
            </a:r>
          </a:p>
        </c:rich>
      </c:tx>
      <c:layout>
        <c:manualLayout>
          <c:xMode val="edge"/>
          <c:yMode val="edge"/>
          <c:x val="0.31983679932395453"/>
          <c:y val="4.89214687606984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1342440510491367"/>
          <c:w val="0.79723073062142524"/>
          <c:h val="0.61266447180218575"/>
        </c:manualLayout>
      </c:layout>
      <c:barChart>
        <c:barDir val="col"/>
        <c:grouping val="clustered"/>
        <c:varyColors val="0"/>
        <c:ser>
          <c:idx val="0"/>
          <c:order val="0"/>
          <c:tx>
            <c:v>Preguntas</c:v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'5º básico C'!$F$101:$BC$101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941504"/>
        <c:axId val="202200704"/>
      </c:barChart>
      <c:catAx>
        <c:axId val="201941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 sz="1100"/>
                  <a:t>Nº de Preguntas</a:t>
                </a:r>
              </a:p>
            </c:rich>
          </c:tx>
          <c:layout>
            <c:manualLayout>
              <c:xMode val="edge"/>
              <c:yMode val="edge"/>
              <c:x val="0.41588065280762015"/>
              <c:y val="0.911749009175680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200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20070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1.3501613854507421E-2"/>
              <c:y val="0.44124808849517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1941504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563933107780013"/>
          <c:y val="0.50966314032836924"/>
          <c:w val="0.10780435042033465"/>
          <c:h val="5.79707862604130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Porcentaje de alumnos según nivel de desempeño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Prueba Inicial de  Historia 5º básico C, año 2015</a:t>
            </a:r>
            <a:endParaRPr lang="es-CL"/>
          </a:p>
        </c:rich>
      </c:tx>
      <c:layout>
        <c:manualLayout>
          <c:xMode val="edge"/>
          <c:yMode val="edge"/>
          <c:x val="0.11917703835407671"/>
          <c:y val="1.078157658491121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'5º básico C'!$BR$79:$BT$79</c:f>
              <c:strCache>
                <c:ptCount val="3"/>
                <c:pt idx="0">
                  <c:v>Nº y % Als. Nvl. INICIAL (0 - 49)%</c:v>
                </c:pt>
                <c:pt idx="1">
                  <c:v>Nº y % Als. Nvl. INTERMEDIO  (50 - 79)%</c:v>
                </c:pt>
                <c:pt idx="2">
                  <c:v>Nº y Als. Nvl. AVANZADO  (80 - 100)%</c:v>
                </c:pt>
              </c:strCache>
            </c:strRef>
          </c:cat>
          <c:val>
            <c:numRef>
              <c:f>'5º básico C'!$BR$80:$BT$80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invertIfNegative val="0"/>
          <c:cat>
            <c:strRef>
              <c:f>'5º básico C'!$BR$79:$BT$79</c:f>
              <c:strCache>
                <c:ptCount val="3"/>
                <c:pt idx="0">
                  <c:v>Nº y % Als. Nvl. INICIAL (0 - 49)%</c:v>
                </c:pt>
                <c:pt idx="1">
                  <c:v>Nº y % Als. Nvl. INTERMEDIO  (50 - 79)%</c:v>
                </c:pt>
                <c:pt idx="2">
                  <c:v>Nº y Als. Nvl. AVANZADO  (80 - 100)%</c:v>
                </c:pt>
              </c:strCache>
            </c:strRef>
          </c:cat>
          <c:val>
            <c:numRef>
              <c:f>'5º básico C'!$BR$81:$BT$81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invertIfNegative val="0"/>
          <c:cat>
            <c:strRef>
              <c:f>'5º básico C'!$BR$79:$BT$79</c:f>
              <c:strCache>
                <c:ptCount val="3"/>
                <c:pt idx="0">
                  <c:v>Nº y % Als. Nvl. INICIAL (0 - 49)%</c:v>
                </c:pt>
                <c:pt idx="1">
                  <c:v>Nº y % Als. Nvl. INTERMEDIO  (50 - 79)%</c:v>
                </c:pt>
                <c:pt idx="2">
                  <c:v>Nº y Als. Nvl. AVANZADO  (80 - 100)%</c:v>
                </c:pt>
              </c:strCache>
            </c:strRef>
          </c:cat>
          <c:val>
            <c:numRef>
              <c:f>'5º básico C'!$BR$82:$BT$82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invertIfNegative val="0"/>
          <c:dLbls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'5º básico C'!$BR$79:$BT$79</c:f>
              <c:strCache>
                <c:ptCount val="3"/>
                <c:pt idx="0">
                  <c:v>Nº y % Als. Nvl. INICIAL (0 - 49)%</c:v>
                </c:pt>
                <c:pt idx="1">
                  <c:v>Nº y % Als. Nvl. INTERMEDIO  (50 - 79)%</c:v>
                </c:pt>
                <c:pt idx="2">
                  <c:v>Nº y Als. Nvl. AVANZADO  (80 - 100)%</c:v>
                </c:pt>
              </c:strCache>
            </c:strRef>
          </c:cat>
          <c:val>
            <c:numRef>
              <c:f>'5º básico C'!$BR$84:$BT$84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201942016"/>
        <c:axId val="202924032"/>
      </c:barChart>
      <c:catAx>
        <c:axId val="20194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02924032"/>
        <c:crosses val="autoZero"/>
        <c:auto val="1"/>
        <c:lblAlgn val="ctr"/>
        <c:lblOffset val="100"/>
        <c:noMultiLvlLbl val="0"/>
      </c:catAx>
      <c:valAx>
        <c:axId val="20292403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01942016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>
          <a:alpha val="99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EJES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Prueba Inicial de Historia, 5º básico C, 2015</a:t>
            </a:r>
            <a:endParaRPr lang="es-CL"/>
          </a:p>
        </c:rich>
      </c:tx>
      <c:layout>
        <c:manualLayout>
          <c:xMode val="edge"/>
          <c:yMode val="edge"/>
          <c:x val="0.32290551635008768"/>
          <c:y val="3.50109894799735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577692623457943E-2"/>
          <c:y val="0.18995817595971234"/>
          <c:w val="0.83435715744754402"/>
          <c:h val="0.67192796022448409"/>
        </c:manualLayout>
      </c:layout>
      <c:barChart>
        <c:barDir val="col"/>
        <c:grouping val="clustered"/>
        <c:varyColors val="0"/>
        <c:ser>
          <c:idx val="0"/>
          <c:order val="0"/>
          <c:tx>
            <c:v>Ejes</c:v>
          </c:tx>
          <c:invertIfNegative val="0"/>
          <c:dLbls>
            <c:dLbl>
              <c:idx val="8"/>
              <c:layout>
                <c:manualLayout>
                  <c:x val="0"/>
                  <c:y val="-1.087789152772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'5º básico C'!$CL$75:$CL$77</c:f>
              <c:strCache>
                <c:ptCount val="3"/>
                <c:pt idx="0">
                  <c:v>GEOGRAFIA</c:v>
                </c:pt>
                <c:pt idx="1">
                  <c:v>HISTORIA</c:v>
                </c:pt>
                <c:pt idx="2">
                  <c:v>FORMACION CIUDADANA</c:v>
                </c:pt>
              </c:strCache>
            </c:strRef>
          </c:cat>
          <c:val>
            <c:numRef>
              <c:f>'5º básico C'!$F$105:$J$105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942528"/>
        <c:axId val="202926336"/>
      </c:barChart>
      <c:catAx>
        <c:axId val="20194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02926336"/>
        <c:crosses val="autoZero"/>
        <c:auto val="1"/>
        <c:lblAlgn val="ctr"/>
        <c:lblOffset val="100"/>
        <c:noMultiLvlLbl val="0"/>
      </c:catAx>
      <c:valAx>
        <c:axId val="202926336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L"/>
                  <a:t>Porcentajes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01942528"/>
        <c:crosses val="autoZero"/>
        <c:crossBetween val="between"/>
      </c:valAx>
      <c:spPr>
        <a:solidFill>
          <a:srgbClr val="FFCC66"/>
        </a:solidFill>
        <a:ln>
          <a:solidFill>
            <a:schemeClr val="tx1">
              <a:alpha val="99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92850114211976631"/>
          <c:y val="0.53272684459300357"/>
          <c:w val="5.5908873966150831E-2"/>
          <c:h val="5.6296628129361294E-2"/>
        </c:manualLayout>
      </c:layout>
      <c:overlay val="0"/>
      <c:spPr>
        <a:noFill/>
        <a:ln>
          <a:solidFill>
            <a:schemeClr val="tx1"/>
          </a:solidFill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% Als. distribuidos de 5º básico C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según niveles de desempeño en EJE "Geografía"</a:t>
            </a:r>
            <a:endParaRPr lang="es-CL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60045510360395E-2"/>
          <c:y val="0.29366970012332033"/>
          <c:w val="0.52336711825804338"/>
          <c:h val="0.51929534270453714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'5º básico C'!$BJ$41:$BJ$44</c:f>
              <c:strCache>
                <c:ptCount val="4"/>
                <c:pt idx="0">
                  <c:v>Bajo (B)                   [0 - 25%]</c:v>
                </c:pt>
                <c:pt idx="1">
                  <c:v>Medio Bajo (MB)     [26 - 50%]</c:v>
                </c:pt>
                <c:pt idx="2">
                  <c:v>Medio Alto (MA)     [51- 75%]</c:v>
                </c:pt>
                <c:pt idx="3">
                  <c:v>Alto (A)                    [76- 100%]</c:v>
                </c:pt>
              </c:strCache>
            </c:strRef>
          </c:cat>
          <c:val>
            <c:numRef>
              <c:f>'5º básico C'!$BK$41:$BK$44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220728520988371"/>
          <c:y val="0.26874175843645837"/>
          <c:w val="0.41938863893392803"/>
          <c:h val="0.66258069769918382"/>
        </c:manualLayout>
      </c:layout>
      <c:overlay val="0"/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Porcentajes de logro del grupo curso 
por PREGUNTAS
Prueba Inicial de Historia  5º básico A, 2015</a:t>
            </a:r>
          </a:p>
        </c:rich>
      </c:tx>
      <c:layout>
        <c:manualLayout>
          <c:xMode val="edge"/>
          <c:yMode val="edge"/>
          <c:x val="0.31983679932395453"/>
          <c:y val="4.89214687606984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1342440510491367"/>
          <c:w val="0.79723073062142524"/>
          <c:h val="0.61266447180218575"/>
        </c:manualLayout>
      </c:layout>
      <c:barChart>
        <c:barDir val="col"/>
        <c:grouping val="clustered"/>
        <c:varyColors val="0"/>
        <c:ser>
          <c:idx val="0"/>
          <c:order val="0"/>
          <c:tx>
            <c:v>Preguntas</c:v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'5º básico A'!$F$101:$BC$101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751040"/>
        <c:axId val="124277248"/>
      </c:barChart>
      <c:catAx>
        <c:axId val="193751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 sz="1100"/>
                  <a:t>Nº de Preguntas</a:t>
                </a:r>
              </a:p>
            </c:rich>
          </c:tx>
          <c:layout>
            <c:manualLayout>
              <c:xMode val="edge"/>
              <c:yMode val="edge"/>
              <c:x val="0.41588065280762015"/>
              <c:y val="0.911749009175680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4277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27724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1.3501613854507421E-2"/>
              <c:y val="0.44124808849517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3751040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563933107780013"/>
          <c:y val="0.50966314032836924"/>
          <c:w val="0.10780435042033465"/>
          <c:h val="5.79707862604130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% Als. distribuidos de 5º básico C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según niveles de desempeño en EJE "Historia</a:t>
            </a:r>
            <a:endParaRPr lang="es-CL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60045510360395E-2"/>
          <c:y val="0.29366970012332033"/>
          <c:w val="0.52336711825804338"/>
          <c:h val="0.51929534270453714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'5º básico C'!$BJ$41:$BJ$44</c:f>
              <c:strCache>
                <c:ptCount val="4"/>
                <c:pt idx="0">
                  <c:v>Bajo (B)                   [0 - 25%]</c:v>
                </c:pt>
                <c:pt idx="1">
                  <c:v>Medio Bajo (MB)     [26 - 50%]</c:v>
                </c:pt>
                <c:pt idx="2">
                  <c:v>Medio Alto (MA)     [51- 75%]</c:v>
                </c:pt>
                <c:pt idx="3">
                  <c:v>Alto (A)                    [76- 100%]</c:v>
                </c:pt>
              </c:strCache>
            </c:strRef>
          </c:cat>
          <c:val>
            <c:numRef>
              <c:f>'5º básico C'!$BM$41:$BM$44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220728520988371"/>
          <c:y val="0.26874175843645837"/>
          <c:w val="0.41938863893392803"/>
          <c:h val="0.66258069769918382"/>
        </c:manualLayout>
      </c:layout>
      <c:overlay val="0"/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% Als. distribuidos de 5º básico C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según niveles de desempeño en EJE "Formación Ciudadana"</a:t>
            </a:r>
            <a:endParaRPr lang="es-CL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60045510360395E-2"/>
          <c:y val="0.29366970012332033"/>
          <c:w val="0.52336711825804338"/>
          <c:h val="0.51929534270453714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'5º básico C'!$BJ$41:$BJ$44</c:f>
              <c:strCache>
                <c:ptCount val="4"/>
                <c:pt idx="0">
                  <c:v>Bajo (B)                   [0 - 25%]</c:v>
                </c:pt>
                <c:pt idx="1">
                  <c:v>Medio Bajo (MB)     [26 - 50%]</c:v>
                </c:pt>
                <c:pt idx="2">
                  <c:v>Medio Alto (MA)     [51- 75%]</c:v>
                </c:pt>
                <c:pt idx="3">
                  <c:v>Alto (A)                    [76- 100%]</c:v>
                </c:pt>
              </c:strCache>
            </c:strRef>
          </c:cat>
          <c:val>
            <c:numRef>
              <c:f>'5º básico C'!$BO$41:$BO$44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220728520988371"/>
          <c:y val="0.26874175843645837"/>
          <c:w val="0.41938863893392803"/>
          <c:h val="0.66258069769918382"/>
        </c:manualLayout>
      </c:layout>
      <c:overlay val="0"/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PROMEDIO POR INDICADORES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HISTORIA Y GEOGRAFÍA, 5tos. básicos, año 2015</a:t>
            </a:r>
            <a:endParaRPr lang="es-CL" sz="1300"/>
          </a:p>
        </c:rich>
      </c:tx>
      <c:layout>
        <c:manualLayout>
          <c:xMode val="edge"/>
          <c:yMode val="edge"/>
          <c:x val="0.29740811868306843"/>
          <c:y val="2.05128205128205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576647863530008E-2"/>
          <c:y val="0.15703703703703706"/>
          <c:w val="0.85871083623794864"/>
          <c:h val="0.72909760638894494"/>
        </c:manualLayout>
      </c:layout>
      <c:barChart>
        <c:barDir val="col"/>
        <c:grouping val="clustered"/>
        <c:varyColors val="0"/>
        <c:ser>
          <c:idx val="0"/>
          <c:order val="0"/>
          <c:tx>
            <c:v>Indicadores</c:v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'INFORME GLOBAL'!$K$18:$K$42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789824"/>
        <c:axId val="203687040"/>
      </c:barChart>
      <c:catAx>
        <c:axId val="203789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s-CL" sz="1200"/>
                  <a:t>Nº</a:t>
                </a:r>
                <a:r>
                  <a:rPr lang="es-CL" sz="1200" baseline="0"/>
                  <a:t> de Indicadores</a:t>
                </a:r>
                <a:endParaRPr lang="es-CL" sz="1200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687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68704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789824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PROMEDIO POR EJES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HISTORIA Y GEOGRAFÍA, 5tos. básicos, año 2015</a:t>
            </a:r>
            <a:endParaRPr lang="es-CL" sz="1300"/>
          </a:p>
        </c:rich>
      </c:tx>
      <c:layout>
        <c:manualLayout>
          <c:xMode val="edge"/>
          <c:yMode val="edge"/>
          <c:x val="0.30036742817751971"/>
          <c:y val="2.7350427350427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576647863530008E-2"/>
          <c:y val="0.15703703703703706"/>
          <c:w val="0.88929036768061209"/>
          <c:h val="0.72909760638894494"/>
        </c:manualLayout>
      </c:layout>
      <c:barChart>
        <c:barDir val="col"/>
        <c:grouping val="clustered"/>
        <c:varyColors val="0"/>
        <c:ser>
          <c:idx val="0"/>
          <c:order val="0"/>
          <c:tx>
            <c:v>EJES</c:v>
          </c:tx>
          <c:spPr>
            <a:solidFill>
              <a:schemeClr val="accent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'INFORME GLOBAL'!$C$47:$J$49</c:f>
              <c:strCache>
                <c:ptCount val="3"/>
                <c:pt idx="0">
                  <c:v>GEOGRAFÍA</c:v>
                </c:pt>
                <c:pt idx="1">
                  <c:v>HISTORIA</c:v>
                </c:pt>
                <c:pt idx="2">
                  <c:v>FORMACIÓN CIUDADANA</c:v>
                </c:pt>
              </c:strCache>
            </c:strRef>
          </c:cat>
          <c:val>
            <c:numRef>
              <c:f>'INFORME GLOBAL'!$K$47:$K$49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790336"/>
        <c:axId val="203688768"/>
      </c:barChart>
      <c:catAx>
        <c:axId val="20379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68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68876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5.3867976737186516E-3"/>
              <c:y val="0.452298001211387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790336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/>
              <a:t>Porcentaje de estudiates según nivel de logro</a:t>
            </a:r>
          </a:p>
          <a:p>
            <a:pPr>
              <a:defRPr/>
            </a:pPr>
            <a:r>
              <a:rPr lang="es-CL"/>
              <a:t>Diagnóstico de HISTORIA</a:t>
            </a:r>
            <a:r>
              <a:rPr lang="es-CL" baseline="0"/>
              <a:t> Y GEOGRAFIA</a:t>
            </a:r>
            <a:r>
              <a:rPr lang="es-CL"/>
              <a:t>, 5tos. básicos año 2015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1600" b="1">
                    <a:solidFill>
                      <a:schemeClr val="tx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'INFORME GLOBAL'!$AS$53:$AU$56</c:f>
              <c:strCache>
                <c:ptCount val="3"/>
                <c:pt idx="0">
                  <c:v>Nº y % Als. Nvl. INICIAL (0 - 49)%</c:v>
                </c:pt>
                <c:pt idx="1">
                  <c:v>Nº y % Als. Nvl. INTERMEDIO  (50 - 79)%</c:v>
                </c:pt>
                <c:pt idx="2">
                  <c:v>Nº y Als. Nvl. AVANZADO  (80 - 100)%</c:v>
                </c:pt>
              </c:strCache>
            </c:strRef>
          </c:cat>
          <c:val>
            <c:numRef>
              <c:f>'INFORME GLOBAL'!$AS$57:$AU$57</c:f>
              <c:numCache>
                <c:formatCode>0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1547410930069379"/>
          <c:y val="0.43801221011757091"/>
          <c:w val="0.37185262337257347"/>
          <c:h val="0.26194818250458418"/>
        </c:manualLayout>
      </c:layout>
      <c:overlay val="0"/>
      <c:txPr>
        <a:bodyPr/>
        <a:lstStyle/>
        <a:p>
          <a:pPr rtl="0">
            <a:defRPr sz="14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PROMEDIO POR PREGUNTAS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HISTORIA Y GEOGRAFÍA, 5tos. básicos, año 2015</a:t>
            </a:r>
            <a:endParaRPr lang="es-CL" sz="1300"/>
          </a:p>
        </c:rich>
      </c:tx>
      <c:layout>
        <c:manualLayout>
          <c:xMode val="edge"/>
          <c:yMode val="edge"/>
          <c:x val="0.29740811868306843"/>
          <c:y val="2.05128205128205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576647863530008E-2"/>
          <c:y val="0.15703703703703706"/>
          <c:w val="0.85871083623794864"/>
          <c:h val="0.72909760638894494"/>
        </c:manualLayout>
      </c:layout>
      <c:barChart>
        <c:barDir val="col"/>
        <c:grouping val="clustered"/>
        <c:varyColors val="0"/>
        <c:ser>
          <c:idx val="0"/>
          <c:order val="0"/>
          <c:tx>
            <c:v>Preguntas</c:v>
          </c:tx>
          <c:spPr>
            <a:solidFill>
              <a:schemeClr val="accent3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'INFORME GLOBAL'!$AR$8:$AR$32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944064"/>
        <c:axId val="203691648"/>
      </c:barChart>
      <c:catAx>
        <c:axId val="201944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s-CL" sz="1200"/>
                  <a:t>Nº</a:t>
                </a:r>
                <a:r>
                  <a:rPr lang="es-CL" sz="1200" baseline="0"/>
                  <a:t> de Preguntas</a:t>
                </a:r>
                <a:endParaRPr lang="es-CL" sz="1200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691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69164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1944064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L" sz="1600" b="1" i="0" baseline="0">
                <a:effectLst/>
              </a:rPr>
              <a:t>% Als. de 5tos. básicos distribuidos según niveles de desempeño en EJE "GEOGRAFÍA"</a:t>
            </a:r>
            <a:endParaRPr lang="es-CL" sz="1600">
              <a:effectLst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60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'INFORME GLOBAL'!$BL$12:$BL$15</c:f>
              <c:strCache>
                <c:ptCount val="4"/>
                <c:pt idx="0">
                  <c:v>Bajo (B)                        [0 - 25%]</c:v>
                </c:pt>
                <c:pt idx="1">
                  <c:v>Medio Bajo (MB)   [26 - 50%]</c:v>
                </c:pt>
                <c:pt idx="2">
                  <c:v>Medio Alto (MA)   [51- 75%]</c:v>
                </c:pt>
                <c:pt idx="3">
                  <c:v>Alto (A)                        [76- 100%]</c:v>
                </c:pt>
              </c:strCache>
            </c:strRef>
          </c:cat>
          <c:val>
            <c:numRef>
              <c:f>'INFORME GLOBAL'!$BM$12:$BM$15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1400" baseline="0"/>
            </a:pPr>
            <a:endParaRPr lang="es-ES"/>
          </a:p>
        </c:txPr>
      </c:legendEntry>
      <c:layout>
        <c:manualLayout>
          <c:xMode val="edge"/>
          <c:yMode val="edge"/>
          <c:x val="0.61303615470339989"/>
          <c:y val="0.35103168603928092"/>
          <c:w val="0.37582695434532398"/>
          <c:h val="0.42659689686849572"/>
        </c:manualLayout>
      </c:layout>
      <c:overlay val="0"/>
      <c:txPr>
        <a:bodyPr/>
        <a:lstStyle/>
        <a:p>
          <a:pPr rtl="0">
            <a:defRPr sz="14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L" sz="1600" b="1" i="0" baseline="0">
                <a:effectLst/>
              </a:rPr>
              <a:t>% Als. de 5tos. básicos distribuidos según niveles de desempeño en EJE "HISTORIA"</a:t>
            </a:r>
            <a:endParaRPr lang="es-CL" sz="1600">
              <a:effectLst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60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'INFORME GLOBAL'!$BL$12:$BL$15</c:f>
              <c:strCache>
                <c:ptCount val="4"/>
                <c:pt idx="0">
                  <c:v>Bajo (B)                        [0 - 25%]</c:v>
                </c:pt>
                <c:pt idx="1">
                  <c:v>Medio Bajo (MB)   [26 - 50%]</c:v>
                </c:pt>
                <c:pt idx="2">
                  <c:v>Medio Alto (MA)   [51- 75%]</c:v>
                </c:pt>
                <c:pt idx="3">
                  <c:v>Alto (A)                        [76- 100%]</c:v>
                </c:pt>
              </c:strCache>
            </c:strRef>
          </c:cat>
          <c:val>
            <c:numRef>
              <c:f>'INFORME GLOBAL'!$BO$12:$BO$15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1400" baseline="0"/>
            </a:pPr>
            <a:endParaRPr lang="es-ES"/>
          </a:p>
        </c:txPr>
      </c:legendEntry>
      <c:layout>
        <c:manualLayout>
          <c:xMode val="edge"/>
          <c:yMode val="edge"/>
          <c:x val="0.61303615470339989"/>
          <c:y val="0.35103168603928092"/>
          <c:w val="0.37582695434532398"/>
          <c:h val="0.42659689686849572"/>
        </c:manualLayout>
      </c:layout>
      <c:overlay val="0"/>
      <c:txPr>
        <a:bodyPr/>
        <a:lstStyle/>
        <a:p>
          <a:pPr rtl="0">
            <a:defRPr sz="14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L" sz="1600" b="1" i="0" baseline="0">
                <a:effectLst/>
              </a:rPr>
              <a:t>% Als. de 5tos. básicos distribuidos según niveles de desempeño en EJE "FORMACION CIUDADANA"</a:t>
            </a:r>
            <a:endParaRPr lang="es-CL" sz="1600">
              <a:effectLst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60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'INFORME GLOBAL'!$BL$12:$BL$15</c:f>
              <c:strCache>
                <c:ptCount val="4"/>
                <c:pt idx="0">
                  <c:v>Bajo (B)                        [0 - 25%]</c:v>
                </c:pt>
                <c:pt idx="1">
                  <c:v>Medio Bajo (MB)   [26 - 50%]</c:v>
                </c:pt>
                <c:pt idx="2">
                  <c:v>Medio Alto (MA)   [51- 75%]</c:v>
                </c:pt>
                <c:pt idx="3">
                  <c:v>Alto (A)                        [76- 100%]</c:v>
                </c:pt>
              </c:strCache>
            </c:strRef>
          </c:cat>
          <c:val>
            <c:numRef>
              <c:f>'INFORME GLOBAL'!$BQ$12:$BQ$15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1400" baseline="0"/>
            </a:pPr>
            <a:endParaRPr lang="es-ES"/>
          </a:p>
        </c:txPr>
      </c:legendEntry>
      <c:layout>
        <c:manualLayout>
          <c:xMode val="edge"/>
          <c:yMode val="edge"/>
          <c:x val="0.61303615470339989"/>
          <c:y val="0.35103168603928092"/>
          <c:w val="0.37582695434532398"/>
          <c:h val="0.42659689686849572"/>
        </c:manualLayout>
      </c:layout>
      <c:overlay val="0"/>
      <c:txPr>
        <a:bodyPr/>
        <a:lstStyle/>
        <a:p>
          <a:pPr rtl="0">
            <a:defRPr sz="14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PROMEDIO POR CURSO (% LOGRO )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HISTORIA Y GEOGRAFÍA, 5tos. básicos, año 2015</a:t>
            </a:r>
            <a:endParaRPr lang="es-CL" sz="1300"/>
          </a:p>
        </c:rich>
      </c:tx>
      <c:layout>
        <c:manualLayout>
          <c:xMode val="edge"/>
          <c:yMode val="edge"/>
          <c:x val="0.30036742817751971"/>
          <c:y val="2.7350427350427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576647863530008E-2"/>
          <c:y val="0.15703703703703706"/>
          <c:w val="0.88929036768061209"/>
          <c:h val="0.729097606388944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'INFORME GLOBAL'!$B$54:$B$56</c:f>
              <c:strCache>
                <c:ptCount val="3"/>
                <c:pt idx="0">
                  <c:v>5º Básico A</c:v>
                </c:pt>
                <c:pt idx="1">
                  <c:v>5º Básico B</c:v>
                </c:pt>
                <c:pt idx="2">
                  <c:v>5º Básico C</c:v>
                </c:pt>
              </c:strCache>
            </c:strRef>
          </c:cat>
          <c:val>
            <c:numRef>
              <c:f>'INFORME GLOBAL'!$C$54:$C$56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790848"/>
        <c:axId val="203213632"/>
      </c:barChart>
      <c:catAx>
        <c:axId val="20379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21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213632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5.3867976737186516E-3"/>
              <c:y val="0.4522980012113870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790848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Porcentaje de alumnos según nivel de desempeño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Prueba Inicial de  Historia 5º básico A, año 2015</a:t>
            </a:r>
            <a:endParaRPr lang="es-CL"/>
          </a:p>
        </c:rich>
      </c:tx>
      <c:layout>
        <c:manualLayout>
          <c:xMode val="edge"/>
          <c:yMode val="edge"/>
          <c:x val="0.11917703835407671"/>
          <c:y val="1.078157658491121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'5º básico A'!$BR$79:$BT$79</c:f>
              <c:strCache>
                <c:ptCount val="3"/>
                <c:pt idx="0">
                  <c:v>Nº y % Als. Nvl. INICIAL (0 - 49)%</c:v>
                </c:pt>
                <c:pt idx="1">
                  <c:v>Nº y % Als. Nvl. INTERMEDIO  (50 - 79)%</c:v>
                </c:pt>
                <c:pt idx="2">
                  <c:v>Nº y Als. Nvl. AVANZADO  (80 - 100)%</c:v>
                </c:pt>
              </c:strCache>
            </c:strRef>
          </c:cat>
          <c:val>
            <c:numRef>
              <c:f>'5º básico A'!$BR$80:$BT$80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invertIfNegative val="0"/>
          <c:cat>
            <c:strRef>
              <c:f>'5º básico A'!$BR$79:$BT$79</c:f>
              <c:strCache>
                <c:ptCount val="3"/>
                <c:pt idx="0">
                  <c:v>Nº y % Als. Nvl. INICIAL (0 - 49)%</c:v>
                </c:pt>
                <c:pt idx="1">
                  <c:v>Nº y % Als. Nvl. INTERMEDIO  (50 - 79)%</c:v>
                </c:pt>
                <c:pt idx="2">
                  <c:v>Nº y Als. Nvl. AVANZADO  (80 - 100)%</c:v>
                </c:pt>
              </c:strCache>
            </c:strRef>
          </c:cat>
          <c:val>
            <c:numRef>
              <c:f>'5º básico A'!$BR$81:$BT$81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invertIfNegative val="0"/>
          <c:cat>
            <c:strRef>
              <c:f>'5º básico A'!$BR$79:$BT$79</c:f>
              <c:strCache>
                <c:ptCount val="3"/>
                <c:pt idx="0">
                  <c:v>Nº y % Als. Nvl. INICIAL (0 - 49)%</c:v>
                </c:pt>
                <c:pt idx="1">
                  <c:v>Nº y % Als. Nvl. INTERMEDIO  (50 - 79)%</c:v>
                </c:pt>
                <c:pt idx="2">
                  <c:v>Nº y Als. Nvl. AVANZADO  (80 - 100)%</c:v>
                </c:pt>
              </c:strCache>
            </c:strRef>
          </c:cat>
          <c:val>
            <c:numRef>
              <c:f>'5º básico A'!$BR$82:$BT$82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invertIfNegative val="0"/>
          <c:dLbls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'5º básico A'!$BR$79:$BT$79</c:f>
              <c:strCache>
                <c:ptCount val="3"/>
                <c:pt idx="0">
                  <c:v>Nº y % Als. Nvl. INICIAL (0 - 49)%</c:v>
                </c:pt>
                <c:pt idx="1">
                  <c:v>Nº y % Als. Nvl. INTERMEDIO  (50 - 79)%</c:v>
                </c:pt>
                <c:pt idx="2">
                  <c:v>Nº y Als. Nvl. AVANZADO  (80 - 100)%</c:v>
                </c:pt>
              </c:strCache>
            </c:strRef>
          </c:cat>
          <c:val>
            <c:numRef>
              <c:f>'5º básico A'!$BR$84:$BT$84</c:f>
              <c:numCache>
                <c:formatCode>0%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65556224"/>
        <c:axId val="124279552"/>
      </c:barChart>
      <c:catAx>
        <c:axId val="16555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4279552"/>
        <c:crosses val="autoZero"/>
        <c:auto val="1"/>
        <c:lblAlgn val="ctr"/>
        <c:lblOffset val="100"/>
        <c:noMultiLvlLbl val="0"/>
      </c:catAx>
      <c:valAx>
        <c:axId val="12427955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555622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>
          <a:alpha val="99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EJES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Prueba Inicial de Historia, 5º básico A, 2015</a:t>
            </a:r>
            <a:endParaRPr lang="es-CL"/>
          </a:p>
        </c:rich>
      </c:tx>
      <c:layout>
        <c:manualLayout>
          <c:xMode val="edge"/>
          <c:yMode val="edge"/>
          <c:x val="0.32290551635008768"/>
          <c:y val="3.50109894799735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577692623457943E-2"/>
          <c:y val="0.18995817595971234"/>
          <c:w val="0.83435715744754402"/>
          <c:h val="0.67192796022448409"/>
        </c:manualLayout>
      </c:layout>
      <c:barChart>
        <c:barDir val="col"/>
        <c:grouping val="clustered"/>
        <c:varyColors val="0"/>
        <c:ser>
          <c:idx val="0"/>
          <c:order val="0"/>
          <c:tx>
            <c:v>Ejes</c:v>
          </c:tx>
          <c:invertIfNegative val="0"/>
          <c:dLbls>
            <c:dLbl>
              <c:idx val="8"/>
              <c:layout>
                <c:manualLayout>
                  <c:x val="0"/>
                  <c:y val="-1.087789152772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'5º básico A'!$CL$75:$CL$77</c:f>
              <c:strCache>
                <c:ptCount val="3"/>
                <c:pt idx="0">
                  <c:v>GEOGRAFIA</c:v>
                </c:pt>
                <c:pt idx="1">
                  <c:v>HISTORIA</c:v>
                </c:pt>
                <c:pt idx="2">
                  <c:v>FORMACION CIUDADANA</c:v>
                </c:pt>
              </c:strCache>
            </c:strRef>
          </c:cat>
          <c:val>
            <c:numRef>
              <c:f>'5º básico A'!$F$105:$J$105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557248"/>
        <c:axId val="194167936"/>
      </c:barChart>
      <c:catAx>
        <c:axId val="16555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4167936"/>
        <c:crosses val="autoZero"/>
        <c:auto val="1"/>
        <c:lblAlgn val="ctr"/>
        <c:lblOffset val="100"/>
        <c:noMultiLvlLbl val="0"/>
      </c:catAx>
      <c:valAx>
        <c:axId val="194167936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L"/>
                  <a:t>Porcentajes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5557248"/>
        <c:crosses val="autoZero"/>
        <c:crossBetween val="between"/>
      </c:valAx>
      <c:spPr>
        <a:solidFill>
          <a:srgbClr val="FFCC66"/>
        </a:solidFill>
        <a:ln>
          <a:solidFill>
            <a:schemeClr val="tx1">
              <a:alpha val="99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92850114211976631"/>
          <c:y val="0.53272684459300357"/>
          <c:w val="5.5908873966150831E-2"/>
          <c:h val="5.6296628129361294E-2"/>
        </c:manualLayout>
      </c:layout>
      <c:overlay val="0"/>
      <c:spPr>
        <a:noFill/>
        <a:ln>
          <a:solidFill>
            <a:schemeClr val="tx1"/>
          </a:solidFill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% Als. distribuidos de 5º básico A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según niveles de desempeño en EJE "Geografía"</a:t>
            </a:r>
            <a:endParaRPr lang="es-CL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60045510360395E-2"/>
          <c:y val="0.29366970012332033"/>
          <c:w val="0.52336711825804338"/>
          <c:h val="0.51929534270453714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'5º básico A'!$BJ$41:$BJ$44</c:f>
              <c:strCache>
                <c:ptCount val="4"/>
                <c:pt idx="0">
                  <c:v>Bajo (B)                   [0 - 25%]</c:v>
                </c:pt>
                <c:pt idx="1">
                  <c:v>Medio Bajo (MB)     [26 - 50%]</c:v>
                </c:pt>
                <c:pt idx="2">
                  <c:v>Medio Alto (MA)     [51- 75%]</c:v>
                </c:pt>
                <c:pt idx="3">
                  <c:v>Alto (A)                    [76- 100%]</c:v>
                </c:pt>
              </c:strCache>
            </c:strRef>
          </c:cat>
          <c:val>
            <c:numRef>
              <c:f>'5º básico A'!$BK$41:$BK$44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220728520988371"/>
          <c:y val="0.26874175843645837"/>
          <c:w val="0.41938863893392803"/>
          <c:h val="0.66258069769918382"/>
        </c:manualLayout>
      </c:layout>
      <c:overlay val="0"/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% Als. distribuidos de 5º básico A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según niveles de desempeño en EJE "Historia</a:t>
            </a:r>
            <a:endParaRPr lang="es-CL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60045510360395E-2"/>
          <c:y val="0.29366970012332033"/>
          <c:w val="0.52336711825804338"/>
          <c:h val="0.51929534270453714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'5º básico A'!$BJ$41:$BJ$44</c:f>
              <c:strCache>
                <c:ptCount val="4"/>
                <c:pt idx="0">
                  <c:v>Bajo (B)                   [0 - 25%]</c:v>
                </c:pt>
                <c:pt idx="1">
                  <c:v>Medio Bajo (MB)     [26 - 50%]</c:v>
                </c:pt>
                <c:pt idx="2">
                  <c:v>Medio Alto (MA)     [51- 75%]</c:v>
                </c:pt>
                <c:pt idx="3">
                  <c:v>Alto (A)                    [76- 100%]</c:v>
                </c:pt>
              </c:strCache>
            </c:strRef>
          </c:cat>
          <c:val>
            <c:numRef>
              <c:f>'5º básico A'!$BM$41:$BM$44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220728520988371"/>
          <c:y val="0.26874175843645837"/>
          <c:w val="0.41938863893392803"/>
          <c:h val="0.66258069769918382"/>
        </c:manualLayout>
      </c:layout>
      <c:overlay val="0"/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% Als. distribuidos de 5º básico A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según niveles de desempeño en EJE "Formación Ciudadana"</a:t>
            </a:r>
            <a:endParaRPr lang="es-CL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60045510360395E-2"/>
          <c:y val="0.29366970012332033"/>
          <c:w val="0.52336711825804338"/>
          <c:h val="0.51929534270453714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'5º básico A'!$BJ$41:$BJ$44</c:f>
              <c:strCache>
                <c:ptCount val="4"/>
                <c:pt idx="0">
                  <c:v>Bajo (B)                   [0 - 25%]</c:v>
                </c:pt>
                <c:pt idx="1">
                  <c:v>Medio Bajo (MB)     [26 - 50%]</c:v>
                </c:pt>
                <c:pt idx="2">
                  <c:v>Medio Alto (MA)     [51- 75%]</c:v>
                </c:pt>
                <c:pt idx="3">
                  <c:v>Alto (A)                    [76- 100%]</c:v>
                </c:pt>
              </c:strCache>
            </c:strRef>
          </c:cat>
          <c:val>
            <c:numRef>
              <c:f>'5º básico A'!$BO$41:$BO$44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220728520988371"/>
          <c:y val="0.26874175843645837"/>
          <c:w val="0.41938863893392803"/>
          <c:h val="0.66258069769918382"/>
        </c:manualLayout>
      </c:layout>
      <c:overlay val="0"/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Porcentajes de logro del grupo curso 
por INDICADORES
Prueba Inicial de Historia 5º básico B, 2015</a:t>
            </a:r>
          </a:p>
        </c:rich>
      </c:tx>
      <c:layout>
        <c:manualLayout>
          <c:xMode val="edge"/>
          <c:yMode val="edge"/>
          <c:x val="0.32575834201720566"/>
          <c:y val="5.27025004347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0246700463113806"/>
          <c:w val="0.7597709677745238"/>
          <c:h val="0.62362201575196963"/>
        </c:manualLayout>
      </c:layout>
      <c:barChart>
        <c:barDir val="col"/>
        <c:grouping val="clustered"/>
        <c:varyColors val="0"/>
        <c:ser>
          <c:idx val="1"/>
          <c:order val="0"/>
          <c:tx>
            <c:v>Indicadores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'5º básico B'!$F$103:$BC$103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128448"/>
        <c:axId val="194174272"/>
      </c:barChart>
      <c:catAx>
        <c:axId val="193128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 sz="1100"/>
                  <a:t>Nº de Indicadores</a:t>
                </a:r>
              </a:p>
            </c:rich>
          </c:tx>
          <c:layout>
            <c:manualLayout>
              <c:xMode val="edge"/>
              <c:yMode val="edge"/>
              <c:x val="0.42840202041827369"/>
              <c:y val="0.911439963366197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4174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417427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1.8183961101823326E-2"/>
              <c:y val="0.4386827182621001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3128448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6660340620822"/>
          <c:y val="0.50709759729035908"/>
          <c:w val="0.12653410810803503"/>
          <c:h val="5.79707598533654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Porcentajes de logro del grupo curso 
por PREGUNTAS
Prueba Inicial de Historia  5º básico B, 2015</a:t>
            </a:r>
          </a:p>
        </c:rich>
      </c:tx>
      <c:layout>
        <c:manualLayout>
          <c:xMode val="edge"/>
          <c:yMode val="edge"/>
          <c:x val="0.31983679932395453"/>
          <c:y val="4.89214687606984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1342440510491367"/>
          <c:w val="0.79723073062142524"/>
          <c:h val="0.61266447180218575"/>
        </c:manualLayout>
      </c:layout>
      <c:barChart>
        <c:barDir val="col"/>
        <c:grouping val="clustered"/>
        <c:varyColors val="0"/>
        <c:ser>
          <c:idx val="0"/>
          <c:order val="0"/>
          <c:tx>
            <c:v>Preguntas</c:v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'5º básico B'!$F$101:$BC$101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813952"/>
        <c:axId val="201655424"/>
      </c:barChart>
      <c:catAx>
        <c:axId val="19481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 sz="1100"/>
                  <a:t>Nº de Preguntas</a:t>
                </a:r>
              </a:p>
            </c:rich>
          </c:tx>
          <c:layout>
            <c:manualLayout>
              <c:xMode val="edge"/>
              <c:yMode val="edge"/>
              <c:x val="0.41588065280762015"/>
              <c:y val="0.911749009175680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1655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65542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1.3501613854507421E-2"/>
              <c:y val="0.44124808849517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4813952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563933107780013"/>
          <c:y val="0.50966314032836924"/>
          <c:w val="0.10780435042033465"/>
          <c:h val="5.79707862604130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3" Type="http://schemas.openxmlformats.org/officeDocument/2006/relationships/chart" Target="../charts/chart10.xml"/><Relationship Id="rId7" Type="http://schemas.openxmlformats.org/officeDocument/2006/relationships/image" Target="../media/image1.jpeg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image" Target="../media/image3.jpeg"/><Relationship Id="rId9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7.xml"/><Relationship Id="rId7" Type="http://schemas.openxmlformats.org/officeDocument/2006/relationships/image" Target="../media/image1.jpeg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image" Target="../media/image3.jpeg"/><Relationship Id="rId9" Type="http://schemas.openxmlformats.org/officeDocument/2006/relationships/chart" Target="../charts/chart2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9.xml"/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79</xdr:col>
      <xdr:colOff>120650</xdr:colOff>
      <xdr:row>32</xdr:row>
      <xdr:rowOff>44450</xdr:rowOff>
    </xdr:from>
    <xdr:to>
      <xdr:col>94</xdr:col>
      <xdr:colOff>6350</xdr:colOff>
      <xdr:row>47</xdr:row>
      <xdr:rowOff>38100</xdr:rowOff>
    </xdr:to>
    <xdr:graphicFrame macro="">
      <xdr:nvGraphicFramePr>
        <xdr:cNvPr id="5695419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79</xdr:col>
      <xdr:colOff>120650</xdr:colOff>
      <xdr:row>19</xdr:row>
      <xdr:rowOff>285750</xdr:rowOff>
    </xdr:from>
    <xdr:to>
      <xdr:col>94</xdr:col>
      <xdr:colOff>6350</xdr:colOff>
      <xdr:row>31</xdr:row>
      <xdr:rowOff>266700</xdr:rowOff>
    </xdr:to>
    <xdr:graphicFrame macro="">
      <xdr:nvGraphicFramePr>
        <xdr:cNvPr id="5695420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68</xdr:col>
      <xdr:colOff>285750</xdr:colOff>
      <xdr:row>54</xdr:row>
      <xdr:rowOff>57150</xdr:rowOff>
    </xdr:from>
    <xdr:to>
      <xdr:col>74</xdr:col>
      <xdr:colOff>1066800</xdr:colOff>
      <xdr:row>76</xdr:row>
      <xdr:rowOff>142875</xdr:rowOff>
    </xdr:to>
    <xdr:graphicFrame macro="">
      <xdr:nvGraphicFramePr>
        <xdr:cNvPr id="5695421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79</xdr:col>
      <xdr:colOff>120650</xdr:colOff>
      <xdr:row>47</xdr:row>
      <xdr:rowOff>266700</xdr:rowOff>
    </xdr:from>
    <xdr:to>
      <xdr:col>94</xdr:col>
      <xdr:colOff>15875</xdr:colOff>
      <xdr:row>73</xdr:row>
      <xdr:rowOff>95250</xdr:rowOff>
    </xdr:to>
    <xdr:graphicFrame macro="">
      <xdr:nvGraphicFramePr>
        <xdr:cNvPr id="569542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59</xdr:col>
      <xdr:colOff>797717</xdr:colOff>
      <xdr:row>24</xdr:row>
      <xdr:rowOff>7144</xdr:rowOff>
    </xdr:from>
    <xdr:to>
      <xdr:col>65</xdr:col>
      <xdr:colOff>214311</xdr:colOff>
      <xdr:row>33</xdr:row>
      <xdr:rowOff>128588</xdr:rowOff>
    </xdr:to>
    <xdr:graphicFrame macro="">
      <xdr:nvGraphicFramePr>
        <xdr:cNvPr id="5695425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17</xdr:col>
      <xdr:colOff>23812</xdr:colOff>
      <xdr:row>0</xdr:row>
      <xdr:rowOff>47626</xdr:rowOff>
    </xdr:from>
    <xdr:to>
      <xdr:col>21</xdr:col>
      <xdr:colOff>270329</xdr:colOff>
      <xdr:row>4</xdr:row>
      <xdr:rowOff>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3218" y="47626"/>
          <a:ext cx="960892" cy="619125"/>
        </a:xfrm>
        <a:prstGeom prst="rect">
          <a:avLst/>
        </a:prstGeom>
      </xdr:spPr>
    </xdr:pic>
    <xdr:clientData/>
  </xdr:twoCellAnchor>
  <xdr:twoCellAnchor>
    <xdr:from>
      <xdr:col>65</xdr:col>
      <xdr:colOff>273845</xdr:colOff>
      <xdr:row>24</xdr:row>
      <xdr:rowOff>11906</xdr:rowOff>
    </xdr:from>
    <xdr:to>
      <xdr:col>73</xdr:col>
      <xdr:colOff>273845</xdr:colOff>
      <xdr:row>33</xdr:row>
      <xdr:rowOff>133350</xdr:rowOff>
    </xdr:to>
    <xdr:graphicFrame macro="">
      <xdr:nvGraphicFramePr>
        <xdr:cNvPr id="12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73</xdr:col>
      <xdr:colOff>349250</xdr:colOff>
      <xdr:row>24</xdr:row>
      <xdr:rowOff>11906</xdr:rowOff>
    </xdr:from>
    <xdr:to>
      <xdr:col>78</xdr:col>
      <xdr:colOff>206375</xdr:colOff>
      <xdr:row>33</xdr:row>
      <xdr:rowOff>133350</xdr:rowOff>
    </xdr:to>
    <xdr:graphicFrame macro="">
      <xdr:nvGraphicFramePr>
        <xdr:cNvPr id="13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83343</xdr:colOff>
      <xdr:row>1</xdr:row>
      <xdr:rowOff>47624</xdr:rowOff>
    </xdr:from>
    <xdr:to>
      <xdr:col>1</xdr:col>
      <xdr:colOff>475166</xdr:colOff>
      <xdr:row>4</xdr:row>
      <xdr:rowOff>3400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3" y="214312"/>
          <a:ext cx="391823" cy="4524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79</xdr:col>
      <xdr:colOff>120650</xdr:colOff>
      <xdr:row>32</xdr:row>
      <xdr:rowOff>44450</xdr:rowOff>
    </xdr:from>
    <xdr:to>
      <xdr:col>94</xdr:col>
      <xdr:colOff>6350</xdr:colOff>
      <xdr:row>47</xdr:row>
      <xdr:rowOff>38100</xdr:rowOff>
    </xdr:to>
    <xdr:graphicFrame macro="">
      <xdr:nvGraphicFramePr>
        <xdr:cNvPr id="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79</xdr:col>
      <xdr:colOff>120650</xdr:colOff>
      <xdr:row>19</xdr:row>
      <xdr:rowOff>83343</xdr:rowOff>
    </xdr:from>
    <xdr:to>
      <xdr:col>94</xdr:col>
      <xdr:colOff>6350</xdr:colOff>
      <xdr:row>31</xdr:row>
      <xdr:rowOff>266700</xdr:rowOff>
    </xdr:to>
    <xdr:graphicFrame macro="">
      <xdr:nvGraphicFramePr>
        <xdr:cNvPr id="3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68</xdr:col>
      <xdr:colOff>285750</xdr:colOff>
      <xdr:row>54</xdr:row>
      <xdr:rowOff>57150</xdr:rowOff>
    </xdr:from>
    <xdr:to>
      <xdr:col>74</xdr:col>
      <xdr:colOff>1066800</xdr:colOff>
      <xdr:row>76</xdr:row>
      <xdr:rowOff>142875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47625</xdr:colOff>
      <xdr:row>0</xdr:row>
      <xdr:rowOff>85725</xdr:rowOff>
    </xdr:from>
    <xdr:to>
      <xdr:col>1</xdr:col>
      <xdr:colOff>466725</xdr:colOff>
      <xdr:row>3</xdr:row>
      <xdr:rowOff>123825</xdr:rowOff>
    </xdr:to>
    <xdr:pic>
      <xdr:nvPicPr>
        <xdr:cNvPr id="5" name="0 Imagen" descr="LOGO-DEM-2013 (2)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5725"/>
          <a:ext cx="4191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79</xdr:col>
      <xdr:colOff>120650</xdr:colOff>
      <xdr:row>47</xdr:row>
      <xdr:rowOff>266699</xdr:rowOff>
    </xdr:from>
    <xdr:to>
      <xdr:col>94</xdr:col>
      <xdr:colOff>15875</xdr:colOff>
      <xdr:row>75</xdr:row>
      <xdr:rowOff>107155</xdr:rowOff>
    </xdr:to>
    <xdr:graphicFrame macro="">
      <xdr:nvGraphicFramePr>
        <xdr:cNvPr id="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59</xdr:col>
      <xdr:colOff>797717</xdr:colOff>
      <xdr:row>24</xdr:row>
      <xdr:rowOff>7144</xdr:rowOff>
    </xdr:from>
    <xdr:to>
      <xdr:col>65</xdr:col>
      <xdr:colOff>214311</xdr:colOff>
      <xdr:row>33</xdr:row>
      <xdr:rowOff>128588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17</xdr:col>
      <xdr:colOff>23812</xdr:colOff>
      <xdr:row>0</xdr:row>
      <xdr:rowOff>47626</xdr:rowOff>
    </xdr:from>
    <xdr:to>
      <xdr:col>21</xdr:col>
      <xdr:colOff>270329</xdr:colOff>
      <xdr:row>4</xdr:row>
      <xdr:rowOff>1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9962" y="47626"/>
          <a:ext cx="970417" cy="600075"/>
        </a:xfrm>
        <a:prstGeom prst="rect">
          <a:avLst/>
        </a:prstGeom>
      </xdr:spPr>
    </xdr:pic>
    <xdr:clientData/>
  </xdr:twoCellAnchor>
  <xdr:twoCellAnchor>
    <xdr:from>
      <xdr:col>65</xdr:col>
      <xdr:colOff>273845</xdr:colOff>
      <xdr:row>24</xdr:row>
      <xdr:rowOff>11906</xdr:rowOff>
    </xdr:from>
    <xdr:to>
      <xdr:col>73</xdr:col>
      <xdr:colOff>273845</xdr:colOff>
      <xdr:row>33</xdr:row>
      <xdr:rowOff>133350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73</xdr:col>
      <xdr:colOff>349250</xdr:colOff>
      <xdr:row>24</xdr:row>
      <xdr:rowOff>11906</xdr:rowOff>
    </xdr:from>
    <xdr:to>
      <xdr:col>78</xdr:col>
      <xdr:colOff>206375</xdr:colOff>
      <xdr:row>33</xdr:row>
      <xdr:rowOff>133350</xdr:rowOff>
    </xdr:to>
    <xdr:graphicFrame macro="">
      <xdr:nvGraphicFramePr>
        <xdr:cNvPr id="10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79</xdr:col>
      <xdr:colOff>120650</xdr:colOff>
      <xdr:row>32</xdr:row>
      <xdr:rowOff>44450</xdr:rowOff>
    </xdr:from>
    <xdr:to>
      <xdr:col>94</xdr:col>
      <xdr:colOff>6350</xdr:colOff>
      <xdr:row>47</xdr:row>
      <xdr:rowOff>38100</xdr:rowOff>
    </xdr:to>
    <xdr:graphicFrame macro="">
      <xdr:nvGraphicFramePr>
        <xdr:cNvPr id="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79</xdr:col>
      <xdr:colOff>120650</xdr:colOff>
      <xdr:row>19</xdr:row>
      <xdr:rowOff>83343</xdr:rowOff>
    </xdr:from>
    <xdr:to>
      <xdr:col>94</xdr:col>
      <xdr:colOff>6350</xdr:colOff>
      <xdr:row>31</xdr:row>
      <xdr:rowOff>266700</xdr:rowOff>
    </xdr:to>
    <xdr:graphicFrame macro="">
      <xdr:nvGraphicFramePr>
        <xdr:cNvPr id="3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68</xdr:col>
      <xdr:colOff>285750</xdr:colOff>
      <xdr:row>54</xdr:row>
      <xdr:rowOff>57150</xdr:rowOff>
    </xdr:from>
    <xdr:to>
      <xdr:col>74</xdr:col>
      <xdr:colOff>1066800</xdr:colOff>
      <xdr:row>76</xdr:row>
      <xdr:rowOff>142875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47625</xdr:colOff>
      <xdr:row>0</xdr:row>
      <xdr:rowOff>85725</xdr:rowOff>
    </xdr:from>
    <xdr:to>
      <xdr:col>1</xdr:col>
      <xdr:colOff>466725</xdr:colOff>
      <xdr:row>3</xdr:row>
      <xdr:rowOff>123825</xdr:rowOff>
    </xdr:to>
    <xdr:pic>
      <xdr:nvPicPr>
        <xdr:cNvPr id="5" name="0 Imagen" descr="LOGO-DEM-2013 (2)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5725"/>
          <a:ext cx="4191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79</xdr:col>
      <xdr:colOff>120650</xdr:colOff>
      <xdr:row>47</xdr:row>
      <xdr:rowOff>266699</xdr:rowOff>
    </xdr:from>
    <xdr:to>
      <xdr:col>94</xdr:col>
      <xdr:colOff>15875</xdr:colOff>
      <xdr:row>75</xdr:row>
      <xdr:rowOff>107155</xdr:rowOff>
    </xdr:to>
    <xdr:graphicFrame macro="">
      <xdr:nvGraphicFramePr>
        <xdr:cNvPr id="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59</xdr:col>
      <xdr:colOff>797717</xdr:colOff>
      <xdr:row>24</xdr:row>
      <xdr:rowOff>7144</xdr:rowOff>
    </xdr:from>
    <xdr:to>
      <xdr:col>65</xdr:col>
      <xdr:colOff>214311</xdr:colOff>
      <xdr:row>33</xdr:row>
      <xdr:rowOff>128588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17</xdr:col>
      <xdr:colOff>23812</xdr:colOff>
      <xdr:row>0</xdr:row>
      <xdr:rowOff>47626</xdr:rowOff>
    </xdr:from>
    <xdr:to>
      <xdr:col>21</xdr:col>
      <xdr:colOff>270329</xdr:colOff>
      <xdr:row>4</xdr:row>
      <xdr:rowOff>1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9962" y="47626"/>
          <a:ext cx="970417" cy="600075"/>
        </a:xfrm>
        <a:prstGeom prst="rect">
          <a:avLst/>
        </a:prstGeom>
      </xdr:spPr>
    </xdr:pic>
    <xdr:clientData/>
  </xdr:twoCellAnchor>
  <xdr:twoCellAnchor>
    <xdr:from>
      <xdr:col>65</xdr:col>
      <xdr:colOff>273845</xdr:colOff>
      <xdr:row>24</xdr:row>
      <xdr:rowOff>11906</xdr:rowOff>
    </xdr:from>
    <xdr:to>
      <xdr:col>73</xdr:col>
      <xdr:colOff>273845</xdr:colOff>
      <xdr:row>33</xdr:row>
      <xdr:rowOff>133350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73</xdr:col>
      <xdr:colOff>349250</xdr:colOff>
      <xdr:row>24</xdr:row>
      <xdr:rowOff>11906</xdr:rowOff>
    </xdr:from>
    <xdr:to>
      <xdr:col>78</xdr:col>
      <xdr:colOff>206375</xdr:colOff>
      <xdr:row>33</xdr:row>
      <xdr:rowOff>133350</xdr:rowOff>
    </xdr:to>
    <xdr:graphicFrame macro="">
      <xdr:nvGraphicFramePr>
        <xdr:cNvPr id="10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15875</xdr:colOff>
      <xdr:row>15</xdr:row>
      <xdr:rowOff>0</xdr:rowOff>
    </xdr:from>
    <xdr:to>
      <xdr:col>41</xdr:col>
      <xdr:colOff>0</xdr:colOff>
      <xdr:row>29</xdr:row>
      <xdr:rowOff>238125</xdr:rowOff>
    </xdr:to>
    <xdr:graphicFrame macro="">
      <xdr:nvGraphicFramePr>
        <xdr:cNvPr id="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31</xdr:row>
      <xdr:rowOff>79375</xdr:rowOff>
    </xdr:from>
    <xdr:to>
      <xdr:col>40</xdr:col>
      <xdr:colOff>444500</xdr:colOff>
      <xdr:row>45</xdr:row>
      <xdr:rowOff>142875</xdr:rowOff>
    </xdr:to>
    <xdr:graphicFrame macro="">
      <xdr:nvGraphicFramePr>
        <xdr:cNvPr id="3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396875</xdr:colOff>
      <xdr:row>36</xdr:row>
      <xdr:rowOff>0</xdr:rowOff>
    </xdr:from>
    <xdr:to>
      <xdr:col>56</xdr:col>
      <xdr:colOff>0</xdr:colOff>
      <xdr:row>49</xdr:row>
      <xdr:rowOff>698500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44</xdr:col>
      <xdr:colOff>174625</xdr:colOff>
      <xdr:row>5</xdr:row>
      <xdr:rowOff>0</xdr:rowOff>
    </xdr:from>
    <xdr:to>
      <xdr:col>62</xdr:col>
      <xdr:colOff>1778000</xdr:colOff>
      <xdr:row>21</xdr:row>
      <xdr:rowOff>47625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62</xdr:col>
      <xdr:colOff>2428875</xdr:colOff>
      <xdr:row>17</xdr:row>
      <xdr:rowOff>15875</xdr:rowOff>
    </xdr:from>
    <xdr:to>
      <xdr:col>70</xdr:col>
      <xdr:colOff>349250</xdr:colOff>
      <xdr:row>28</xdr:row>
      <xdr:rowOff>394232</xdr:rowOff>
    </xdr:to>
    <xdr:graphicFrame macro="">
      <xdr:nvGraphicFramePr>
        <xdr:cNvPr id="6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70</xdr:col>
      <xdr:colOff>460375</xdr:colOff>
      <xdr:row>17</xdr:row>
      <xdr:rowOff>15875</xdr:rowOff>
    </xdr:from>
    <xdr:to>
      <xdr:col>83</xdr:col>
      <xdr:colOff>31750</xdr:colOff>
      <xdr:row>28</xdr:row>
      <xdr:rowOff>394232</xdr:rowOff>
    </xdr:to>
    <xdr:graphicFrame macro="">
      <xdr:nvGraphicFramePr>
        <xdr:cNvPr id="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62</xdr:col>
      <xdr:colOff>2428875</xdr:colOff>
      <xdr:row>29</xdr:row>
      <xdr:rowOff>349250</xdr:rowOff>
    </xdr:from>
    <xdr:to>
      <xdr:col>70</xdr:col>
      <xdr:colOff>349250</xdr:colOff>
      <xdr:row>41</xdr:row>
      <xdr:rowOff>235482</xdr:rowOff>
    </xdr:to>
    <xdr:graphicFrame macro="">
      <xdr:nvGraphicFramePr>
        <xdr:cNvPr id="8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1</xdr:colOff>
      <xdr:row>46</xdr:row>
      <xdr:rowOff>330399</xdr:rowOff>
    </xdr:from>
    <xdr:to>
      <xdr:col>40</xdr:col>
      <xdr:colOff>444501</xdr:colOff>
      <xdr:row>65</xdr:row>
      <xdr:rowOff>4961</xdr:rowOff>
    </xdr:to>
    <xdr:graphicFrame macro="">
      <xdr:nvGraphicFramePr>
        <xdr:cNvPr id="9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 enableFormatConditionsCalculation="0">
    <tabColor rgb="FFFF0000"/>
  </sheetPr>
  <dimension ref="A2:CN111"/>
  <sheetViews>
    <sheetView showGridLines="0" tabSelected="1" topLeftCell="B33" zoomScale="70" zoomScaleNormal="70" workbookViewId="0">
      <pane xSplit="1" topLeftCell="C1" activePane="topRight" state="frozen"/>
      <selection activeCell="B1" sqref="B1"/>
      <selection pane="topRight" activeCell="C66" sqref="C66:D66"/>
    </sheetView>
  </sheetViews>
  <sheetFormatPr baseColWidth="10" defaultColWidth="9.140625" defaultRowHeight="12.75" customHeight="1" x14ac:dyDescent="0.2"/>
  <cols>
    <col min="1" max="1" width="1.42578125" hidden="1" customWidth="1"/>
    <col min="2" max="2" width="7.85546875" customWidth="1"/>
    <col min="3" max="3" width="17.7109375" bestFit="1" customWidth="1"/>
    <col min="4" max="4" width="37.28515625" customWidth="1"/>
    <col min="5" max="5" width="14" style="19" bestFit="1" customWidth="1"/>
    <col min="6" max="6" width="5.42578125" customWidth="1"/>
    <col min="7" max="7" width="4.7109375" style="25" hidden="1" customWidth="1"/>
    <col min="8" max="8" width="5.42578125" customWidth="1"/>
    <col min="9" max="9" width="4.7109375" hidden="1" customWidth="1"/>
    <col min="10" max="10" width="5.42578125" customWidth="1"/>
    <col min="11" max="11" width="4.7109375" hidden="1" customWidth="1"/>
    <col min="12" max="12" width="5.42578125" customWidth="1"/>
    <col min="13" max="13" width="4.7109375" hidden="1" customWidth="1"/>
    <col min="14" max="14" width="5.42578125" style="19" customWidth="1"/>
    <col min="15" max="15" width="4.7109375" style="19" hidden="1" customWidth="1"/>
    <col min="16" max="16" width="5.42578125" customWidth="1"/>
    <col min="17" max="17" width="4.7109375" hidden="1" customWidth="1"/>
    <col min="18" max="18" width="5.42578125" customWidth="1"/>
    <col min="19" max="19" width="4.7109375" hidden="1" customWidth="1"/>
    <col min="20" max="20" width="5.42578125" customWidth="1"/>
    <col min="21" max="21" width="4.7109375" hidden="1" customWidth="1"/>
    <col min="22" max="22" width="5.42578125" customWidth="1"/>
    <col min="23" max="23" width="4.7109375" hidden="1" customWidth="1"/>
    <col min="24" max="24" width="5.42578125" customWidth="1"/>
    <col min="25" max="25" width="4.7109375" hidden="1" customWidth="1"/>
    <col min="26" max="26" width="5.42578125" customWidth="1"/>
    <col min="27" max="27" width="4.7109375" hidden="1" customWidth="1"/>
    <col min="28" max="28" width="5.42578125" customWidth="1"/>
    <col min="29" max="29" width="4.7109375" hidden="1" customWidth="1"/>
    <col min="30" max="30" width="5.42578125" customWidth="1"/>
    <col min="31" max="31" width="4.7109375" hidden="1" customWidth="1"/>
    <col min="32" max="32" width="5.42578125" customWidth="1"/>
    <col min="33" max="33" width="4.7109375" hidden="1" customWidth="1"/>
    <col min="34" max="34" width="5.42578125" customWidth="1"/>
    <col min="35" max="35" width="4.7109375" hidden="1" customWidth="1"/>
    <col min="36" max="36" width="4.7109375" customWidth="1"/>
    <col min="37" max="37" width="4.7109375" hidden="1" customWidth="1"/>
    <col min="38" max="38" width="4.7109375" customWidth="1"/>
    <col min="39" max="39" width="4.7109375" hidden="1" customWidth="1"/>
    <col min="40" max="40" width="4.7109375" customWidth="1"/>
    <col min="41" max="41" width="4.7109375" hidden="1" customWidth="1"/>
    <col min="42" max="42" width="4.7109375" customWidth="1"/>
    <col min="43" max="43" width="4.7109375" hidden="1" customWidth="1"/>
    <col min="44" max="44" width="4.7109375" customWidth="1"/>
    <col min="45" max="45" width="4.7109375" hidden="1" customWidth="1"/>
    <col min="46" max="46" width="4.7109375" customWidth="1"/>
    <col min="47" max="47" width="4.7109375" hidden="1" customWidth="1"/>
    <col min="48" max="48" width="4.7109375" customWidth="1"/>
    <col min="49" max="49" width="4.7109375" hidden="1" customWidth="1"/>
    <col min="50" max="50" width="4.7109375" customWidth="1"/>
    <col min="51" max="51" width="4.7109375" hidden="1" customWidth="1"/>
    <col min="52" max="52" width="4.7109375" customWidth="1"/>
    <col min="53" max="53" width="4.7109375" hidden="1" customWidth="1"/>
    <col min="54" max="54" width="4.7109375" customWidth="1"/>
    <col min="55" max="55" width="4.7109375" hidden="1" customWidth="1"/>
    <col min="56" max="56" width="7.85546875" customWidth="1"/>
    <col min="57" max="57" width="8" customWidth="1"/>
    <col min="58" max="58" width="10.85546875" customWidth="1"/>
    <col min="59" max="59" width="12" customWidth="1"/>
    <col min="60" max="61" width="12" style="158" customWidth="1"/>
    <col min="62" max="62" width="30.42578125" style="159" customWidth="1"/>
    <col min="63" max="68" width="7.85546875" style="53" customWidth="1"/>
    <col min="69" max="69" width="8.28515625" style="53" customWidth="1"/>
    <col min="70" max="72" width="14.42578125" style="53" customWidth="1"/>
    <col min="73" max="73" width="0.5703125" style="53" customWidth="1"/>
    <col min="74" max="76" width="17.42578125" customWidth="1"/>
    <col min="77" max="77" width="13.42578125" customWidth="1"/>
    <col min="78" max="78" width="5.5703125" customWidth="1"/>
    <col min="85" max="85" width="5.42578125" customWidth="1"/>
    <col min="86" max="88" width="6.140625" customWidth="1"/>
  </cols>
  <sheetData>
    <row r="2" spans="1:77" ht="12.75" customHeight="1" x14ac:dyDescent="0.2">
      <c r="C2" s="360" t="s">
        <v>171</v>
      </c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21"/>
    </row>
    <row r="3" spans="1:77" ht="12.75" customHeight="1" x14ac:dyDescent="0.2">
      <c r="C3" s="378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22"/>
    </row>
    <row r="4" spans="1:77" ht="12.75" customHeight="1" x14ac:dyDescent="0.2">
      <c r="C4" s="1"/>
      <c r="D4" s="1"/>
      <c r="E4" s="1"/>
      <c r="F4" s="1"/>
      <c r="G4" s="23"/>
      <c r="H4" s="1"/>
      <c r="I4" s="1"/>
      <c r="J4" s="1"/>
      <c r="K4" s="1"/>
      <c r="L4" s="1"/>
      <c r="M4" s="1"/>
      <c r="N4" s="1"/>
      <c r="O4" s="1"/>
    </row>
    <row r="5" spans="1:77" ht="12.75" customHeight="1" x14ac:dyDescent="0.25">
      <c r="C5" s="380" t="s">
        <v>170</v>
      </c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1"/>
    </row>
    <row r="6" spans="1:77" ht="12.75" customHeight="1" x14ac:dyDescent="0.2">
      <c r="C6" s="2"/>
      <c r="D6" s="2"/>
      <c r="E6" s="18"/>
      <c r="F6" s="2"/>
      <c r="G6" s="24"/>
      <c r="H6" s="2"/>
      <c r="I6" s="16"/>
      <c r="L6" s="2"/>
      <c r="M6" s="2"/>
      <c r="N6" s="18"/>
      <c r="O6" s="18"/>
      <c r="P6" s="2"/>
      <c r="Q6" s="16"/>
    </row>
    <row r="7" spans="1:77" ht="15.75" customHeight="1" x14ac:dyDescent="0.2">
      <c r="B7" s="3"/>
      <c r="C7" s="146" t="s">
        <v>75</v>
      </c>
      <c r="D7" s="361" t="s">
        <v>168</v>
      </c>
      <c r="E7" s="361"/>
      <c r="F7" s="361"/>
      <c r="G7" s="361"/>
      <c r="H7" s="361"/>
      <c r="I7" s="92"/>
      <c r="J7" s="64"/>
      <c r="K7" s="93"/>
      <c r="L7" s="147" t="s">
        <v>17</v>
      </c>
      <c r="M7" s="6"/>
      <c r="N7" s="362" t="s">
        <v>167</v>
      </c>
      <c r="O7" s="362"/>
      <c r="P7" s="362"/>
      <c r="Q7" s="28"/>
      <c r="R7" s="16"/>
      <c r="S7" s="16"/>
    </row>
    <row r="8" spans="1:77" ht="15.75" customHeight="1" x14ac:dyDescent="0.2">
      <c r="B8" s="3"/>
      <c r="C8" s="146" t="s">
        <v>1</v>
      </c>
      <c r="D8" s="363" t="s">
        <v>42</v>
      </c>
      <c r="E8" s="363"/>
      <c r="F8" s="363"/>
      <c r="G8" s="363"/>
      <c r="H8" s="363"/>
      <c r="I8" s="94"/>
      <c r="J8" s="138" t="s">
        <v>0</v>
      </c>
      <c r="K8" s="138">
        <v>0</v>
      </c>
      <c r="L8" s="139"/>
      <c r="M8" s="139"/>
      <c r="N8" s="139"/>
      <c r="O8" s="29"/>
      <c r="P8" s="30"/>
      <c r="Q8" s="31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</row>
    <row r="9" spans="1:77" ht="15.75" customHeight="1" x14ac:dyDescent="0.2">
      <c r="B9" s="3"/>
      <c r="C9" s="146" t="s">
        <v>5</v>
      </c>
      <c r="D9" s="366" t="s">
        <v>169</v>
      </c>
      <c r="E9" s="367"/>
      <c r="F9" s="367"/>
      <c r="G9" s="367"/>
      <c r="H9" s="368"/>
      <c r="I9" s="95"/>
      <c r="J9" s="138" t="s">
        <v>23</v>
      </c>
      <c r="K9" s="138">
        <v>1</v>
      </c>
      <c r="L9" s="140"/>
      <c r="M9" s="140"/>
      <c r="N9" s="140" t="s">
        <v>72</v>
      </c>
      <c r="O9" s="33"/>
      <c r="P9" s="34"/>
      <c r="Q9" s="34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</row>
    <row r="10" spans="1:77" ht="15.75" customHeight="1" x14ac:dyDescent="0.2">
      <c r="B10" s="3"/>
      <c r="C10" s="369" t="s">
        <v>10</v>
      </c>
      <c r="D10" s="370"/>
      <c r="E10" s="371"/>
      <c r="F10" s="372">
        <v>38</v>
      </c>
      <c r="G10" s="373"/>
      <c r="H10" s="374"/>
      <c r="I10" s="96"/>
      <c r="J10" s="138" t="s">
        <v>24</v>
      </c>
      <c r="K10" s="138">
        <v>2</v>
      </c>
      <c r="L10" s="140"/>
      <c r="M10" s="140"/>
      <c r="N10" s="140" t="s">
        <v>71</v>
      </c>
      <c r="O10" s="33"/>
      <c r="P10" s="34"/>
      <c r="Q10" s="34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</row>
    <row r="11" spans="1:77" ht="15.75" customHeight="1" x14ac:dyDescent="0.2">
      <c r="B11" s="3"/>
      <c r="C11" s="369" t="s">
        <v>8</v>
      </c>
      <c r="D11" s="370"/>
      <c r="E11" s="371"/>
      <c r="F11" s="375">
        <f>COUNTIF(E52:E98,"=P")</f>
        <v>1</v>
      </c>
      <c r="G11" s="376"/>
      <c r="H11" s="377"/>
      <c r="I11" s="97"/>
      <c r="J11" s="138" t="s">
        <v>25</v>
      </c>
      <c r="K11" s="138"/>
      <c r="L11" s="140"/>
      <c r="M11" s="140"/>
      <c r="N11" s="140"/>
      <c r="O11" s="33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K11" s="54"/>
      <c r="BL11" s="54"/>
      <c r="BM11" s="54"/>
      <c r="BN11" s="54"/>
      <c r="BO11" s="54"/>
      <c r="BP11" s="54"/>
      <c r="BQ11" s="54"/>
      <c r="BR11" s="54"/>
      <c r="BS11" s="54"/>
      <c r="BT11" s="54"/>
    </row>
    <row r="12" spans="1:77" ht="15.75" customHeight="1" x14ac:dyDescent="0.2">
      <c r="B12" s="3"/>
      <c r="C12" s="369" t="s">
        <v>13</v>
      </c>
      <c r="D12" s="370"/>
      <c r="E12" s="371"/>
      <c r="F12" s="375">
        <f>COUNTIF(E52:E98,"=A")</f>
        <v>0</v>
      </c>
      <c r="G12" s="376"/>
      <c r="H12" s="377"/>
      <c r="I12" s="97"/>
      <c r="J12" s="44"/>
      <c r="K12" s="44"/>
      <c r="L12" s="33"/>
      <c r="M12" s="33"/>
      <c r="N12" s="33"/>
      <c r="O12" s="33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K12" s="54"/>
      <c r="BL12" s="54"/>
      <c r="BM12" s="54"/>
      <c r="BN12" s="54"/>
      <c r="BO12" s="54"/>
      <c r="BP12" s="54"/>
      <c r="BQ12" s="54"/>
      <c r="BR12" s="54"/>
      <c r="BS12" s="54"/>
      <c r="BT12" s="54"/>
    </row>
    <row r="13" spans="1:77" ht="12.75" customHeight="1" x14ac:dyDescent="0.2">
      <c r="B13" s="16"/>
      <c r="C13" s="16"/>
      <c r="D13" s="16" t="s">
        <v>36</v>
      </c>
      <c r="BY13" s="40" t="s">
        <v>4</v>
      </c>
    </row>
    <row r="14" spans="1:77" ht="18.75" customHeight="1" x14ac:dyDescent="0.2">
      <c r="A14" s="16"/>
      <c r="B14" s="345" t="str">
        <f>D8</f>
        <v>5to. Básico A</v>
      </c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7"/>
      <c r="BY14" s="32" t="s">
        <v>0</v>
      </c>
    </row>
    <row r="15" spans="1:77" ht="12.75" customHeight="1" x14ac:dyDescent="0.2">
      <c r="A15" s="16"/>
      <c r="B15" s="109" t="s">
        <v>2</v>
      </c>
      <c r="C15" s="110" t="s">
        <v>26</v>
      </c>
      <c r="D15" s="364" t="s">
        <v>12</v>
      </c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111"/>
      <c r="P15" s="365" t="s">
        <v>33</v>
      </c>
      <c r="Q15" s="365"/>
      <c r="R15" s="365"/>
      <c r="S15" s="365"/>
      <c r="T15" s="365"/>
      <c r="U15" s="365"/>
      <c r="V15" s="365"/>
      <c r="W15" s="365"/>
      <c r="X15" s="365"/>
      <c r="Y15" s="365"/>
      <c r="Z15" s="365"/>
      <c r="AA15" s="365"/>
      <c r="AB15" s="365"/>
      <c r="AC15" s="365"/>
      <c r="AD15" s="365"/>
      <c r="AE15" s="365"/>
      <c r="AF15" s="365"/>
      <c r="AG15" s="65"/>
      <c r="AH15" s="356"/>
      <c r="AI15" s="356"/>
      <c r="AJ15" s="356"/>
      <c r="AK15" s="356"/>
      <c r="AL15" s="356"/>
      <c r="AM15" s="356"/>
      <c r="AN15" s="356"/>
      <c r="AO15" s="356"/>
      <c r="AP15" s="356"/>
      <c r="AQ15" s="356"/>
      <c r="AR15" s="356"/>
      <c r="AS15" s="356"/>
      <c r="AT15" s="356"/>
      <c r="AU15" s="356"/>
      <c r="AV15" s="356"/>
      <c r="AW15" s="356"/>
      <c r="AX15" s="356"/>
      <c r="AY15" s="356"/>
      <c r="AZ15" s="356"/>
      <c r="BA15" s="356"/>
      <c r="BB15" s="356"/>
      <c r="BC15" s="356"/>
      <c r="BD15" s="356"/>
      <c r="BE15" s="356"/>
      <c r="BQ15" s="55"/>
      <c r="BR15" s="55"/>
      <c r="BS15" s="55"/>
      <c r="BT15" s="55"/>
    </row>
    <row r="16" spans="1:77" ht="26.25" customHeight="1" x14ac:dyDescent="0.2">
      <c r="A16" s="16"/>
      <c r="B16" s="104">
        <v>1</v>
      </c>
      <c r="C16" s="105">
        <v>1</v>
      </c>
      <c r="D16" s="293" t="s">
        <v>43</v>
      </c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115"/>
      <c r="P16" s="344" t="s">
        <v>59</v>
      </c>
      <c r="Q16" s="344"/>
      <c r="R16" s="344"/>
      <c r="S16" s="344"/>
      <c r="T16" s="344"/>
      <c r="U16" s="344"/>
      <c r="V16" s="344"/>
      <c r="W16" s="344"/>
      <c r="X16" s="344"/>
      <c r="Y16" s="344"/>
      <c r="Z16" s="344"/>
      <c r="AA16" s="344"/>
      <c r="AB16" s="344"/>
      <c r="AC16" s="344"/>
      <c r="AD16" s="344"/>
      <c r="AE16" s="344"/>
      <c r="AF16" s="344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Q16" s="55"/>
      <c r="BR16" s="55"/>
      <c r="BS16" s="55"/>
      <c r="BT16" s="55"/>
    </row>
    <row r="17" spans="1:72" ht="26.25" customHeight="1" x14ac:dyDescent="0.2">
      <c r="A17" s="16"/>
      <c r="B17" s="104">
        <f>B16+1</f>
        <v>2</v>
      </c>
      <c r="C17" s="105">
        <v>1</v>
      </c>
      <c r="D17" s="293" t="s">
        <v>44</v>
      </c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115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4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Q17" s="55"/>
      <c r="BR17" s="55"/>
      <c r="BS17" s="55"/>
      <c r="BT17" s="55"/>
    </row>
    <row r="18" spans="1:72" ht="26.25" customHeight="1" x14ac:dyDescent="0.2">
      <c r="A18" s="16"/>
      <c r="B18" s="104">
        <f t="shared" ref="B18:B40" si="0">B17+1</f>
        <v>3</v>
      </c>
      <c r="C18" s="105">
        <v>1</v>
      </c>
      <c r="D18" s="293" t="s">
        <v>45</v>
      </c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115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Q18" s="55"/>
      <c r="BR18" s="55"/>
      <c r="BS18" s="55"/>
      <c r="BT18" s="55"/>
    </row>
    <row r="19" spans="1:72" ht="26.25" customHeight="1" x14ac:dyDescent="0.2">
      <c r="A19" s="16"/>
      <c r="B19" s="104">
        <f t="shared" si="0"/>
        <v>4</v>
      </c>
      <c r="C19" s="105">
        <v>1</v>
      </c>
      <c r="D19" s="293" t="s">
        <v>46</v>
      </c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115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Q19" s="55"/>
      <c r="BR19" s="55"/>
      <c r="BS19" s="55"/>
      <c r="BT19" s="55"/>
    </row>
    <row r="20" spans="1:72" ht="26.25" customHeight="1" x14ac:dyDescent="0.2">
      <c r="A20" s="16"/>
      <c r="B20" s="104">
        <f t="shared" si="0"/>
        <v>5</v>
      </c>
      <c r="C20" s="105">
        <v>1</v>
      </c>
      <c r="D20" s="293" t="s">
        <v>47</v>
      </c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115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F20" s="344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Q20" s="55"/>
      <c r="BR20" s="55"/>
      <c r="BS20" s="55"/>
      <c r="BT20" s="55"/>
    </row>
    <row r="21" spans="1:72" ht="26.25" customHeight="1" x14ac:dyDescent="0.2">
      <c r="A21" s="16"/>
      <c r="B21" s="104">
        <f t="shared" si="0"/>
        <v>6</v>
      </c>
      <c r="C21" s="105">
        <v>1</v>
      </c>
      <c r="D21" s="293" t="s">
        <v>48</v>
      </c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115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Q21" s="55"/>
      <c r="BR21" s="55"/>
      <c r="BS21" s="55"/>
      <c r="BT21" s="55"/>
    </row>
    <row r="22" spans="1:72" ht="26.25" customHeight="1" x14ac:dyDescent="0.2">
      <c r="A22" s="16"/>
      <c r="B22" s="104">
        <f t="shared" si="0"/>
        <v>7</v>
      </c>
      <c r="C22" s="105">
        <v>1</v>
      </c>
      <c r="D22" s="293" t="s">
        <v>49</v>
      </c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115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  <c r="AE22" s="344"/>
      <c r="AF22" s="344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Q22" s="55"/>
      <c r="BR22" s="55"/>
      <c r="BS22" s="55"/>
      <c r="BT22" s="55"/>
    </row>
    <row r="23" spans="1:72" ht="33" customHeight="1" x14ac:dyDescent="0.2">
      <c r="A23" s="16"/>
      <c r="B23" s="104">
        <f t="shared" si="0"/>
        <v>8</v>
      </c>
      <c r="C23" s="105">
        <v>1</v>
      </c>
      <c r="D23" s="293" t="s">
        <v>50</v>
      </c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115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Q23" s="55"/>
      <c r="BR23" s="55"/>
      <c r="BS23" s="55"/>
      <c r="BT23" s="55"/>
    </row>
    <row r="24" spans="1:72" ht="33" customHeight="1" x14ac:dyDescent="0.2">
      <c r="A24" s="16"/>
      <c r="B24" s="104">
        <f t="shared" si="0"/>
        <v>9</v>
      </c>
      <c r="C24" s="105">
        <v>1</v>
      </c>
      <c r="D24" s="293" t="s">
        <v>51</v>
      </c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115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  <c r="AF24" s="344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Q24" s="55"/>
      <c r="BR24" s="55"/>
      <c r="BS24" s="55"/>
      <c r="BT24" s="55"/>
    </row>
    <row r="25" spans="1:72" ht="33" customHeight="1" x14ac:dyDescent="0.2">
      <c r="A25" s="16"/>
      <c r="B25" s="104">
        <f t="shared" si="0"/>
        <v>10</v>
      </c>
      <c r="C25" s="105">
        <v>1</v>
      </c>
      <c r="D25" s="293" t="s">
        <v>52</v>
      </c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115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Q25" s="55"/>
      <c r="BR25" s="55"/>
      <c r="BS25" s="55"/>
      <c r="BT25" s="55"/>
    </row>
    <row r="26" spans="1:72" ht="33" customHeight="1" x14ac:dyDescent="0.2">
      <c r="A26" s="16"/>
      <c r="B26" s="104">
        <f t="shared" si="0"/>
        <v>11</v>
      </c>
      <c r="C26" s="105">
        <v>1</v>
      </c>
      <c r="D26" s="293" t="s">
        <v>53</v>
      </c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115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  <c r="AE26" s="344"/>
      <c r="AF26" s="344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Q26" s="55"/>
      <c r="BR26" s="55"/>
      <c r="BS26" s="55"/>
      <c r="BT26" s="55"/>
    </row>
    <row r="27" spans="1:72" ht="33" customHeight="1" x14ac:dyDescent="0.2">
      <c r="A27" s="16"/>
      <c r="B27" s="104">
        <f t="shared" si="0"/>
        <v>12</v>
      </c>
      <c r="C27" s="105">
        <v>1</v>
      </c>
      <c r="D27" s="293" t="s">
        <v>54</v>
      </c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107"/>
      <c r="P27" s="321" t="s">
        <v>60</v>
      </c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3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Q27" s="56"/>
      <c r="BR27" s="56"/>
      <c r="BS27" s="56"/>
      <c r="BT27" s="56"/>
    </row>
    <row r="28" spans="1:72" ht="33" customHeight="1" x14ac:dyDescent="0.2">
      <c r="A28" s="16"/>
      <c r="B28" s="104">
        <f t="shared" si="0"/>
        <v>13</v>
      </c>
      <c r="C28" s="108">
        <v>1</v>
      </c>
      <c r="D28" s="293" t="s">
        <v>55</v>
      </c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107"/>
      <c r="P28" s="321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3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Q28" s="56"/>
      <c r="BR28" s="56"/>
      <c r="BS28" s="56"/>
      <c r="BT28" s="56"/>
    </row>
    <row r="29" spans="1:72" ht="33" customHeight="1" x14ac:dyDescent="0.2">
      <c r="A29" s="16"/>
      <c r="B29" s="104">
        <f t="shared" si="0"/>
        <v>14</v>
      </c>
      <c r="C29" s="105">
        <v>1</v>
      </c>
      <c r="D29" s="293" t="s">
        <v>56</v>
      </c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106"/>
      <c r="P29" s="321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Q29" s="56"/>
      <c r="BR29" s="56"/>
      <c r="BS29" s="56"/>
      <c r="BT29" s="56"/>
    </row>
    <row r="30" spans="1:72" ht="26.25" customHeight="1" x14ac:dyDescent="0.2">
      <c r="A30" s="16"/>
      <c r="B30" s="104">
        <f t="shared" si="0"/>
        <v>15</v>
      </c>
      <c r="C30" s="105">
        <v>1</v>
      </c>
      <c r="D30" s="293" t="s">
        <v>57</v>
      </c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106"/>
      <c r="P30" s="321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3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Q30" s="56"/>
      <c r="BR30" s="56"/>
      <c r="BS30" s="56"/>
      <c r="BT30" s="56"/>
    </row>
    <row r="31" spans="1:72" ht="41.25" customHeight="1" x14ac:dyDescent="0.2">
      <c r="A31" s="16"/>
      <c r="B31" s="104">
        <f t="shared" si="0"/>
        <v>16</v>
      </c>
      <c r="C31" s="105">
        <v>1</v>
      </c>
      <c r="D31" s="293" t="s">
        <v>58</v>
      </c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106"/>
      <c r="P31" s="321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3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Q31" s="56"/>
      <c r="BR31" s="56"/>
      <c r="BS31" s="56"/>
      <c r="BT31" s="56"/>
    </row>
    <row r="32" spans="1:72" ht="41.25" customHeight="1" x14ac:dyDescent="0.2">
      <c r="A32" s="16"/>
      <c r="B32" s="104">
        <f t="shared" si="0"/>
        <v>17</v>
      </c>
      <c r="C32" s="105">
        <v>1</v>
      </c>
      <c r="D32" s="293" t="s">
        <v>62</v>
      </c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107"/>
      <c r="P32" s="321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3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Q32" s="56"/>
      <c r="BR32" s="56"/>
      <c r="BS32" s="56"/>
      <c r="BT32" s="56"/>
    </row>
    <row r="33" spans="1:77" ht="30.75" customHeight="1" x14ac:dyDescent="0.2">
      <c r="A33" s="16"/>
      <c r="B33" s="104">
        <f t="shared" si="0"/>
        <v>18</v>
      </c>
      <c r="C33" s="105">
        <v>1</v>
      </c>
      <c r="D33" s="293" t="s">
        <v>63</v>
      </c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107"/>
      <c r="P33" s="324"/>
      <c r="Q33" s="325"/>
      <c r="R33" s="325"/>
      <c r="S33" s="325"/>
      <c r="T33" s="325"/>
      <c r="U33" s="325"/>
      <c r="V33" s="325"/>
      <c r="W33" s="325"/>
      <c r="X33" s="325"/>
      <c r="Y33" s="325"/>
      <c r="Z33" s="325"/>
      <c r="AA33" s="325"/>
      <c r="AB33" s="325"/>
      <c r="AC33" s="325"/>
      <c r="AD33" s="325"/>
      <c r="AE33" s="325"/>
      <c r="AF33" s="326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Q33" s="36"/>
      <c r="BR33" s="36"/>
      <c r="BS33" s="36"/>
      <c r="BT33" s="36"/>
    </row>
    <row r="34" spans="1:77" ht="30.75" customHeight="1" thickBot="1" x14ac:dyDescent="0.25">
      <c r="A34" s="16"/>
      <c r="B34" s="104">
        <f t="shared" si="0"/>
        <v>19</v>
      </c>
      <c r="C34" s="105">
        <v>1</v>
      </c>
      <c r="D34" s="293" t="s">
        <v>64</v>
      </c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107"/>
      <c r="P34" s="294" t="s">
        <v>61</v>
      </c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6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Q34" s="36"/>
      <c r="BR34" s="36"/>
      <c r="BS34" s="36"/>
      <c r="BT34" s="36"/>
    </row>
    <row r="35" spans="1:77" ht="30.75" customHeight="1" x14ac:dyDescent="0.2">
      <c r="A35" s="16"/>
      <c r="B35" s="104">
        <f t="shared" si="0"/>
        <v>20</v>
      </c>
      <c r="C35" s="105">
        <v>1</v>
      </c>
      <c r="D35" s="330" t="s">
        <v>65</v>
      </c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107"/>
      <c r="P35" s="297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9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K35" s="311" t="s">
        <v>80</v>
      </c>
      <c r="BL35" s="312"/>
      <c r="BM35" s="312"/>
      <c r="BN35" s="312"/>
      <c r="BO35" s="312"/>
      <c r="BP35" s="313"/>
      <c r="BQ35" s="36"/>
      <c r="BR35" s="36"/>
      <c r="BS35" s="36"/>
      <c r="BT35" s="36"/>
    </row>
    <row r="36" spans="1:77" ht="28.5" customHeight="1" thickBot="1" x14ac:dyDescent="0.3">
      <c r="A36" s="16"/>
      <c r="B36" s="104">
        <f t="shared" si="0"/>
        <v>21</v>
      </c>
      <c r="C36" s="105">
        <v>2</v>
      </c>
      <c r="D36" s="291" t="s">
        <v>66</v>
      </c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107"/>
      <c r="P36" s="327" t="s">
        <v>60</v>
      </c>
      <c r="Q36" s="328"/>
      <c r="R36" s="328"/>
      <c r="S36" s="328"/>
      <c r="T36" s="328"/>
      <c r="U36" s="328"/>
      <c r="V36" s="328"/>
      <c r="W36" s="328"/>
      <c r="X36" s="328"/>
      <c r="Y36" s="328"/>
      <c r="Z36" s="328"/>
      <c r="AA36" s="328"/>
      <c r="AB36" s="328"/>
      <c r="AC36" s="328"/>
      <c r="AD36" s="328"/>
      <c r="AE36" s="328"/>
      <c r="AF36" s="329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G36" s="71"/>
      <c r="BH36" s="154"/>
      <c r="BI36" s="154"/>
      <c r="BJ36" s="154"/>
      <c r="BK36" s="314"/>
      <c r="BL36" s="315"/>
      <c r="BM36" s="315"/>
      <c r="BN36" s="315"/>
      <c r="BO36" s="315"/>
      <c r="BP36" s="316"/>
      <c r="BQ36" s="36"/>
      <c r="BR36" s="36"/>
      <c r="BS36" s="36"/>
      <c r="BT36" s="36"/>
    </row>
    <row r="37" spans="1:77" ht="41.25" customHeight="1" x14ac:dyDescent="0.25">
      <c r="A37" s="16"/>
      <c r="B37" s="104">
        <f t="shared" si="0"/>
        <v>22</v>
      </c>
      <c r="C37" s="105">
        <v>2</v>
      </c>
      <c r="D37" s="291" t="s">
        <v>67</v>
      </c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107"/>
      <c r="P37" s="324"/>
      <c r="Q37" s="325"/>
      <c r="R37" s="325"/>
      <c r="S37" s="325"/>
      <c r="T37" s="325"/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326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G37" s="71"/>
      <c r="BH37" s="154"/>
      <c r="BI37" s="154"/>
      <c r="BJ37" s="154"/>
      <c r="BK37" s="300" t="str">
        <f>BK48</f>
        <v>GEOGRAFIA</v>
      </c>
      <c r="BL37" s="301"/>
      <c r="BM37" s="341" t="s">
        <v>60</v>
      </c>
      <c r="BN37" s="341"/>
      <c r="BO37" s="294" t="s">
        <v>61</v>
      </c>
      <c r="BP37" s="296"/>
      <c r="BQ37" s="36"/>
      <c r="BR37" s="36"/>
      <c r="BS37" s="36"/>
      <c r="BT37" s="36"/>
    </row>
    <row r="38" spans="1:77" ht="41.25" customHeight="1" x14ac:dyDescent="0.25">
      <c r="A38" s="16"/>
      <c r="B38" s="104">
        <f t="shared" si="0"/>
        <v>23</v>
      </c>
      <c r="C38" s="105">
        <v>2</v>
      </c>
      <c r="D38" s="291" t="s">
        <v>68</v>
      </c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107"/>
      <c r="P38" s="294" t="s">
        <v>61</v>
      </c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6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G38" s="71"/>
      <c r="BH38" s="154"/>
      <c r="BI38" s="154"/>
      <c r="BJ38" s="154"/>
      <c r="BK38" s="302"/>
      <c r="BL38" s="303"/>
      <c r="BM38" s="342"/>
      <c r="BN38" s="342"/>
      <c r="BO38" s="349"/>
      <c r="BP38" s="350"/>
      <c r="BQ38" s="36"/>
      <c r="BR38" s="36"/>
      <c r="BS38" s="36"/>
      <c r="BT38" s="36"/>
    </row>
    <row r="39" spans="1:77" ht="28.5" customHeight="1" thickBot="1" x14ac:dyDescent="0.3">
      <c r="A39" s="16"/>
      <c r="B39" s="104">
        <f t="shared" si="0"/>
        <v>24</v>
      </c>
      <c r="C39" s="105">
        <v>2</v>
      </c>
      <c r="D39" s="291" t="s">
        <v>69</v>
      </c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107"/>
      <c r="P39" s="297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9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G39" s="71"/>
      <c r="BH39" s="154"/>
      <c r="BI39" s="154"/>
      <c r="BJ39" s="154"/>
      <c r="BK39" s="317"/>
      <c r="BL39" s="318"/>
      <c r="BM39" s="348"/>
      <c r="BN39" s="348"/>
      <c r="BO39" s="349"/>
      <c r="BP39" s="350"/>
      <c r="BQ39" s="36"/>
      <c r="BR39" s="36"/>
      <c r="BS39" s="36"/>
      <c r="BT39" s="36"/>
    </row>
    <row r="40" spans="1:77" ht="32.25" customHeight="1" thickBot="1" x14ac:dyDescent="0.25">
      <c r="A40" s="16"/>
      <c r="B40" s="104">
        <f t="shared" si="0"/>
        <v>25</v>
      </c>
      <c r="C40" s="105">
        <v>2</v>
      </c>
      <c r="D40" s="293" t="s">
        <v>70</v>
      </c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107"/>
      <c r="P40" s="357" t="s">
        <v>60</v>
      </c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8"/>
      <c r="AF40" s="359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G40" s="72"/>
      <c r="BH40" s="160"/>
      <c r="BI40" s="160"/>
      <c r="BJ40" s="160"/>
      <c r="BK40" s="125" t="s">
        <v>30</v>
      </c>
      <c r="BL40" s="126" t="s">
        <v>31</v>
      </c>
      <c r="BM40" s="127" t="s">
        <v>30</v>
      </c>
      <c r="BN40" s="127" t="s">
        <v>31</v>
      </c>
      <c r="BO40" s="128" t="s">
        <v>30</v>
      </c>
      <c r="BP40" s="129" t="s">
        <v>31</v>
      </c>
      <c r="BQ40" s="36"/>
      <c r="BR40" s="36"/>
      <c r="BS40" s="36"/>
      <c r="BT40" s="36"/>
    </row>
    <row r="41" spans="1:77" ht="21.75" customHeight="1" thickBot="1" x14ac:dyDescent="0.3">
      <c r="A41" s="16"/>
      <c r="B41" s="4" t="s">
        <v>16</v>
      </c>
      <c r="C41" s="4">
        <f>SUM(C16:C40)</f>
        <v>30</v>
      </c>
      <c r="D41" s="16"/>
      <c r="E41" s="36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351"/>
      <c r="Z41" s="351"/>
      <c r="AA41" s="351"/>
      <c r="AB41" s="351"/>
      <c r="AC41" s="351"/>
      <c r="AD41" s="351"/>
      <c r="AE41" s="351"/>
      <c r="AF41" s="351"/>
      <c r="AG41" s="351"/>
      <c r="AH41" s="351"/>
      <c r="AI41" s="351"/>
      <c r="AJ41" s="351"/>
      <c r="AK41" s="351"/>
      <c r="AL41" s="351"/>
      <c r="AM41" s="351"/>
      <c r="AN41" s="351"/>
      <c r="AO41" s="351"/>
      <c r="AP41" s="351"/>
      <c r="AQ41" s="351"/>
      <c r="AR41" s="351"/>
      <c r="AS41" s="351"/>
      <c r="AT41" s="351"/>
      <c r="AU41" s="351"/>
      <c r="AV41" s="351"/>
      <c r="AW41" s="351"/>
      <c r="AX41" s="351"/>
      <c r="AY41" s="351"/>
      <c r="AZ41" s="351"/>
      <c r="BA41" s="351"/>
      <c r="BB41" s="351"/>
      <c r="BC41" s="351"/>
      <c r="BD41" s="351"/>
      <c r="BE41" s="351"/>
      <c r="BF41" s="351"/>
      <c r="BG41" s="149"/>
      <c r="BH41" s="161"/>
      <c r="BI41" s="161"/>
      <c r="BJ41" s="155" t="s">
        <v>163</v>
      </c>
      <c r="BK41" s="117">
        <f>COUNTIF($BL$52:$BL$98, "B")</f>
        <v>1</v>
      </c>
      <c r="BL41" s="118">
        <f>COUNTIF($BL$52:$BL$98,"B")/COUNTIF($E$52:$E$98,"P")</f>
        <v>1</v>
      </c>
      <c r="BM41" s="119">
        <f>COUNTIF($BN$52:$BN$98,"B")</f>
        <v>1</v>
      </c>
      <c r="BN41" s="118">
        <f>COUNTIF($BN$52:$BN$98,"B")/COUNTIF($E$52:$E$98,"P")</f>
        <v>1</v>
      </c>
      <c r="BO41" s="119">
        <f>COUNTIF($BP$52:$BP$98,"B")</f>
        <v>1</v>
      </c>
      <c r="BP41" s="120">
        <f>COUNTIF($BP$52:$BP$98,"B")/COUNTIF($E$52:$E$98,"P")</f>
        <v>1</v>
      </c>
      <c r="BR41" s="36"/>
      <c r="BS41" s="36"/>
      <c r="BT41" s="36"/>
      <c r="BU41" s="36"/>
      <c r="BX41" s="53"/>
      <c r="BY41" s="53"/>
    </row>
    <row r="42" spans="1:77" ht="21.75" customHeight="1" thickBot="1" x14ac:dyDescent="0.3">
      <c r="B42" s="16"/>
      <c r="C42" s="16"/>
      <c r="I42" s="53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BG42" s="149"/>
      <c r="BH42" s="161"/>
      <c r="BI42" s="161"/>
      <c r="BJ42" s="155" t="s">
        <v>164</v>
      </c>
      <c r="BK42" s="121">
        <f>COUNTIF($BL$52:$BL$98, "MB")</f>
        <v>0</v>
      </c>
      <c r="BL42" s="98">
        <f>COUNTIF($BL$52:$BL$98,"MB")/COUNTIF($E$52:$E$98,"P")</f>
        <v>0</v>
      </c>
      <c r="BM42" s="100">
        <f>COUNTIF($BN$52:$BN$98,"MB")</f>
        <v>0</v>
      </c>
      <c r="BN42" s="98">
        <f>COUNTIF($BN$52:$BN$98,"MB")/COUNTIF($E$52:$E$98,"P")</f>
        <v>0</v>
      </c>
      <c r="BO42" s="100">
        <f>COUNTIF($BP$52:$BP$98,"MB")</f>
        <v>0</v>
      </c>
      <c r="BP42" s="122">
        <f>COUNTIF($BP$52:$BP$98,"MB")/COUNTIF($E$52:$E$98,"P")</f>
        <v>0</v>
      </c>
    </row>
    <row r="43" spans="1:77" ht="21.75" customHeight="1" thickBot="1" x14ac:dyDescent="0.3">
      <c r="D43" s="2"/>
      <c r="E43" s="18"/>
      <c r="F43" s="2"/>
      <c r="G43" s="26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BG43" s="149"/>
      <c r="BH43" s="161"/>
      <c r="BI43" s="161"/>
      <c r="BJ43" s="155" t="s">
        <v>165</v>
      </c>
      <c r="BK43" s="121">
        <f>COUNTIF($BL$52:$BL$98, "MA")</f>
        <v>0</v>
      </c>
      <c r="BL43" s="98">
        <f>COUNTIF($BL$52:$BL$98,"MA")/COUNTIF($E$52:$E$98,"P")</f>
        <v>0</v>
      </c>
      <c r="BM43" s="100">
        <f>COUNTIF($BN$52:$BN$98,"MA")</f>
        <v>0</v>
      </c>
      <c r="BN43" s="98">
        <f>COUNTIF($BN$52:$BN$98,"MA")/COUNTIF($E$52:$E$98,"P")</f>
        <v>0</v>
      </c>
      <c r="BO43" s="100">
        <f>COUNTIF($BP$52:$BP$98,"MA")</f>
        <v>0</v>
      </c>
      <c r="BP43" s="122">
        <f>COUNTIF($BP$52:$BP$98,"MA")/COUNTIF($E$52:$E$98,"P")</f>
        <v>0</v>
      </c>
    </row>
    <row r="44" spans="1:77" ht="21.75" customHeight="1" thickBot="1" x14ac:dyDescent="0.3">
      <c r="C44" s="3"/>
      <c r="D44" s="354" t="s">
        <v>6</v>
      </c>
      <c r="E44" s="355"/>
      <c r="F44" s="4">
        <f>C41</f>
        <v>30</v>
      </c>
      <c r="G44" s="27"/>
      <c r="H44" s="352"/>
      <c r="I44" s="352"/>
      <c r="J44" s="352"/>
      <c r="K44" s="352"/>
      <c r="L44" s="352"/>
      <c r="M44" s="352"/>
      <c r="N44" s="352"/>
      <c r="O44" s="352"/>
      <c r="BG44" s="149"/>
      <c r="BH44" s="161"/>
      <c r="BI44" s="161"/>
      <c r="BJ44" s="156" t="s">
        <v>166</v>
      </c>
      <c r="BK44" s="123">
        <f>COUNTIF($BL$52:$BL$98, "A")</f>
        <v>0</v>
      </c>
      <c r="BL44" s="99">
        <f>COUNTIF($BL$52:$BL$98,"A")/COUNTIF($E$52:$E$98,"P")</f>
        <v>0</v>
      </c>
      <c r="BM44" s="101">
        <f>COUNTIF($BN$52:$BN$98,"A")</f>
        <v>0</v>
      </c>
      <c r="BN44" s="99">
        <f>COUNTIF($BN$52:$BN$98,"A")/COUNTIF($E$52:$E$98,"P")</f>
        <v>0</v>
      </c>
      <c r="BO44" s="101">
        <f>COUNTIF($BP$52:$BP$98,"A")</f>
        <v>0</v>
      </c>
      <c r="BP44" s="124">
        <f>COUNTIF($BP$52:$BP$98,"A")/COUNTIF($E$52:$E$98,"P")</f>
        <v>0</v>
      </c>
    </row>
    <row r="45" spans="1:77" ht="12.75" customHeight="1" x14ac:dyDescent="0.2">
      <c r="C45" s="3"/>
      <c r="D45" s="354" t="s">
        <v>9</v>
      </c>
      <c r="E45" s="355"/>
      <c r="F45" s="4">
        <f>F44*0.6</f>
        <v>18</v>
      </c>
      <c r="G45" s="27"/>
      <c r="H45" s="16"/>
      <c r="I45" s="16"/>
      <c r="J45" s="353" t="s">
        <v>41</v>
      </c>
      <c r="K45" s="353"/>
      <c r="L45" s="353"/>
      <c r="M45" s="353"/>
      <c r="N45" s="353"/>
      <c r="O45" s="353"/>
      <c r="P45" s="353"/>
      <c r="Q45" s="353"/>
      <c r="R45" s="353"/>
    </row>
    <row r="46" spans="1:77" ht="12.75" customHeight="1" thickBot="1" x14ac:dyDescent="0.25">
      <c r="C46" s="16"/>
      <c r="D46" s="78"/>
      <c r="E46" s="78"/>
      <c r="F46" s="80"/>
      <c r="G46" s="79"/>
      <c r="H46" s="16"/>
      <c r="I46" s="16"/>
      <c r="AT46" s="102" t="s">
        <v>40</v>
      </c>
      <c r="AU46" s="102"/>
      <c r="AV46" s="102" t="s">
        <v>40</v>
      </c>
      <c r="AW46" s="102"/>
      <c r="AX46" s="102" t="s">
        <v>40</v>
      </c>
      <c r="AY46" s="102"/>
      <c r="AZ46" s="102" t="s">
        <v>40</v>
      </c>
      <c r="BA46" s="102"/>
      <c r="BB46" s="102" t="s">
        <v>40</v>
      </c>
    </row>
    <row r="47" spans="1:77" ht="12.75" customHeight="1" thickBot="1" x14ac:dyDescent="0.25">
      <c r="D47" s="16"/>
      <c r="E47" s="36"/>
      <c r="F47" s="81"/>
      <c r="G47" s="82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2"/>
      <c r="BE47" s="2"/>
      <c r="BF47" s="2"/>
      <c r="BG47" s="2"/>
      <c r="BH47" s="64"/>
      <c r="BI47" s="64"/>
      <c r="BJ47" s="64"/>
      <c r="BK47" s="304" t="s">
        <v>33</v>
      </c>
      <c r="BL47" s="305"/>
      <c r="BM47" s="305"/>
      <c r="BN47" s="305"/>
      <c r="BO47" s="305"/>
      <c r="BP47" s="306"/>
      <c r="BQ47" s="16"/>
      <c r="BR47" s="16"/>
      <c r="BS47" s="16"/>
      <c r="BT47" s="16"/>
    </row>
    <row r="48" spans="1:77" ht="42.75" customHeight="1" x14ac:dyDescent="0.2">
      <c r="B48" s="16"/>
      <c r="C48" s="16"/>
      <c r="D48" s="16"/>
      <c r="E48" s="41"/>
      <c r="F48" s="338" t="s">
        <v>29</v>
      </c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339"/>
      <c r="X48" s="339"/>
      <c r="Y48" s="339"/>
      <c r="Z48" s="339"/>
      <c r="AA48" s="339"/>
      <c r="AB48" s="339"/>
      <c r="AC48" s="339"/>
      <c r="AD48" s="339"/>
      <c r="AE48" s="339"/>
      <c r="AF48" s="339"/>
      <c r="AG48" s="339"/>
      <c r="AH48" s="339"/>
      <c r="AI48" s="339"/>
      <c r="AJ48" s="339"/>
      <c r="AK48" s="339"/>
      <c r="AL48" s="339"/>
      <c r="AM48" s="339"/>
      <c r="AN48" s="339"/>
      <c r="AO48" s="339"/>
      <c r="AP48" s="339"/>
      <c r="AQ48" s="339"/>
      <c r="AR48" s="339"/>
      <c r="AS48" s="339"/>
      <c r="AT48" s="339"/>
      <c r="AU48" s="339"/>
      <c r="AV48" s="339"/>
      <c r="AW48" s="339"/>
      <c r="AX48" s="339"/>
      <c r="AY48" s="339"/>
      <c r="AZ48" s="339"/>
      <c r="BA48" s="339"/>
      <c r="BB48" s="339"/>
      <c r="BC48" s="340"/>
      <c r="BD48" s="335" t="s">
        <v>20</v>
      </c>
      <c r="BE48" s="335" t="s">
        <v>21</v>
      </c>
      <c r="BF48" s="332" t="s">
        <v>15</v>
      </c>
      <c r="BG48" s="331" t="s">
        <v>14</v>
      </c>
      <c r="BH48" s="64"/>
      <c r="BI48" s="64"/>
      <c r="BJ48" s="64"/>
      <c r="BK48" s="300" t="str">
        <f>P16</f>
        <v>GEOGRAFIA</v>
      </c>
      <c r="BL48" s="301"/>
      <c r="BM48" s="341" t="str">
        <f>BM37</f>
        <v>HISTORIA</v>
      </c>
      <c r="BN48" s="341"/>
      <c r="BO48" s="307" t="str">
        <f>BO37</f>
        <v>FORMACION CIUDADANA</v>
      </c>
      <c r="BP48" s="308"/>
      <c r="BQ48" s="67"/>
      <c r="BT48" s="57"/>
      <c r="BU48" s="16"/>
      <c r="BV48" s="37"/>
    </row>
    <row r="49" spans="1:74" ht="12.75" hidden="1" customHeight="1" x14ac:dyDescent="0.2">
      <c r="B49" s="16"/>
      <c r="C49" s="16"/>
      <c r="D49" s="16"/>
      <c r="E49" s="42" t="s">
        <v>22</v>
      </c>
      <c r="F49" s="89" t="s">
        <v>25</v>
      </c>
      <c r="G49" s="89"/>
      <c r="H49" s="89" t="s">
        <v>24</v>
      </c>
      <c r="I49" s="89"/>
      <c r="J49" s="89" t="s">
        <v>0</v>
      </c>
      <c r="K49" s="89"/>
      <c r="L49" s="89" t="s">
        <v>23</v>
      </c>
      <c r="M49" s="89"/>
      <c r="N49" s="89" t="s">
        <v>24</v>
      </c>
      <c r="O49" s="89"/>
      <c r="P49" s="89" t="s">
        <v>0</v>
      </c>
      <c r="Q49" s="89"/>
      <c r="R49" s="89" t="s">
        <v>23</v>
      </c>
      <c r="S49" s="89"/>
      <c r="T49" s="89" t="s">
        <v>25</v>
      </c>
      <c r="U49" s="89"/>
      <c r="V49" s="89" t="s">
        <v>0</v>
      </c>
      <c r="W49" s="89"/>
      <c r="X49" s="89" t="s">
        <v>23</v>
      </c>
      <c r="Y49" s="89"/>
      <c r="Z49" s="89" t="s">
        <v>0</v>
      </c>
      <c r="AA49" s="89"/>
      <c r="AB49" s="89" t="s">
        <v>23</v>
      </c>
      <c r="AC49" s="89"/>
      <c r="AD49" s="89" t="s">
        <v>25</v>
      </c>
      <c r="AE49" s="89"/>
      <c r="AF49" s="89" t="s">
        <v>24</v>
      </c>
      <c r="AG49" s="89"/>
      <c r="AH49" s="89" t="s">
        <v>0</v>
      </c>
      <c r="AI49" s="89"/>
      <c r="AJ49" s="89" t="s">
        <v>23</v>
      </c>
      <c r="AK49" s="89"/>
      <c r="AL49" s="89" t="s">
        <v>23</v>
      </c>
      <c r="AM49" s="89"/>
      <c r="AN49" s="89" t="s">
        <v>24</v>
      </c>
      <c r="AO49" s="89"/>
      <c r="AP49" s="89" t="s">
        <v>0</v>
      </c>
      <c r="AQ49" s="89"/>
      <c r="AR49" s="89" t="s">
        <v>25</v>
      </c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336"/>
      <c r="BE49" s="336"/>
      <c r="BF49" s="333"/>
      <c r="BG49" s="331"/>
      <c r="BH49" s="64"/>
      <c r="BI49" s="64"/>
      <c r="BJ49" s="64"/>
      <c r="BK49" s="302"/>
      <c r="BL49" s="303"/>
      <c r="BM49" s="342"/>
      <c r="BN49" s="342"/>
      <c r="BO49" s="309"/>
      <c r="BP49" s="310"/>
      <c r="BQ49" s="67"/>
      <c r="BT49" s="57"/>
      <c r="BU49" s="16"/>
      <c r="BV49" s="37"/>
    </row>
    <row r="50" spans="1:74" ht="12.75" hidden="1" customHeight="1" x14ac:dyDescent="0.2">
      <c r="B50" s="2"/>
      <c r="C50" s="2"/>
      <c r="D50" s="2"/>
      <c r="E50" s="42"/>
      <c r="F50" s="84">
        <v>1</v>
      </c>
      <c r="G50" s="84"/>
      <c r="H50" s="84">
        <v>1</v>
      </c>
      <c r="I50" s="84"/>
      <c r="J50" s="84">
        <v>1</v>
      </c>
      <c r="K50" s="84"/>
      <c r="L50" s="84">
        <v>1</v>
      </c>
      <c r="M50" s="84"/>
      <c r="N50" s="84">
        <v>1</v>
      </c>
      <c r="O50" s="84"/>
      <c r="P50" s="84">
        <v>1</v>
      </c>
      <c r="Q50" s="84"/>
      <c r="R50" s="84">
        <v>1</v>
      </c>
      <c r="S50" s="84"/>
      <c r="T50" s="84">
        <v>1</v>
      </c>
      <c r="U50" s="84"/>
      <c r="V50" s="84">
        <v>1</v>
      </c>
      <c r="W50" s="84"/>
      <c r="X50" s="84">
        <v>1</v>
      </c>
      <c r="Y50" s="84"/>
      <c r="Z50" s="84">
        <v>1</v>
      </c>
      <c r="AA50" s="6"/>
      <c r="AB50" s="6">
        <v>1</v>
      </c>
      <c r="AC50" s="6"/>
      <c r="AD50" s="84">
        <v>1</v>
      </c>
      <c r="AE50" s="6"/>
      <c r="AF50" s="84">
        <v>1</v>
      </c>
      <c r="AG50" s="84"/>
      <c r="AH50" s="84">
        <v>1</v>
      </c>
      <c r="AI50" s="84"/>
      <c r="AJ50" s="84">
        <v>1</v>
      </c>
      <c r="AK50" s="6"/>
      <c r="AL50" s="84">
        <v>1</v>
      </c>
      <c r="AM50" s="6"/>
      <c r="AN50" s="6">
        <v>1</v>
      </c>
      <c r="AO50" s="6"/>
      <c r="AP50" s="6">
        <v>1</v>
      </c>
      <c r="AQ50" s="6"/>
      <c r="AR50" s="6">
        <v>1</v>
      </c>
      <c r="AS50" s="6"/>
      <c r="AT50" s="6">
        <v>2</v>
      </c>
      <c r="AU50" s="6"/>
      <c r="AV50" s="6">
        <v>2</v>
      </c>
      <c r="AW50" s="6"/>
      <c r="AX50" s="6">
        <v>2</v>
      </c>
      <c r="AY50" s="6"/>
      <c r="AZ50" s="6">
        <v>2</v>
      </c>
      <c r="BA50" s="6"/>
      <c r="BB50" s="6">
        <v>2</v>
      </c>
      <c r="BC50" s="6"/>
      <c r="BD50" s="336"/>
      <c r="BE50" s="336"/>
      <c r="BF50" s="333"/>
      <c r="BG50" s="331"/>
      <c r="BH50" s="64"/>
      <c r="BI50" s="64"/>
      <c r="BJ50" s="64"/>
      <c r="BK50" s="302"/>
      <c r="BL50" s="303"/>
      <c r="BM50" s="342"/>
      <c r="BN50" s="342"/>
      <c r="BO50" s="309"/>
      <c r="BP50" s="310"/>
      <c r="BQ50" s="67"/>
      <c r="BT50" s="57"/>
      <c r="BU50" s="16"/>
      <c r="BV50" s="37"/>
    </row>
    <row r="51" spans="1:74" ht="50.25" customHeight="1" x14ac:dyDescent="0.2">
      <c r="A51" s="3"/>
      <c r="B51" s="15" t="s">
        <v>7</v>
      </c>
      <c r="C51" s="343" t="s">
        <v>11</v>
      </c>
      <c r="D51" s="343"/>
      <c r="E51" s="83" t="s">
        <v>34</v>
      </c>
      <c r="F51" s="114">
        <v>1</v>
      </c>
      <c r="G51" s="114"/>
      <c r="H51" s="114">
        <v>2</v>
      </c>
      <c r="I51" s="114"/>
      <c r="J51" s="114">
        <v>3</v>
      </c>
      <c r="K51" s="114"/>
      <c r="L51" s="114">
        <v>4</v>
      </c>
      <c r="M51" s="114"/>
      <c r="N51" s="114">
        <v>5</v>
      </c>
      <c r="O51" s="114"/>
      <c r="P51" s="114">
        <v>6</v>
      </c>
      <c r="Q51" s="114"/>
      <c r="R51" s="114">
        <v>7</v>
      </c>
      <c r="S51" s="114"/>
      <c r="T51" s="114">
        <v>8</v>
      </c>
      <c r="U51" s="114"/>
      <c r="V51" s="114">
        <v>9</v>
      </c>
      <c r="W51" s="114"/>
      <c r="X51" s="114">
        <v>10</v>
      </c>
      <c r="Y51" s="114"/>
      <c r="Z51" s="114">
        <v>11</v>
      </c>
      <c r="AA51" s="116"/>
      <c r="AB51" s="68">
        <v>12</v>
      </c>
      <c r="AC51" s="68"/>
      <c r="AD51" s="68">
        <v>13</v>
      </c>
      <c r="AE51" s="68"/>
      <c r="AF51" s="68">
        <v>14</v>
      </c>
      <c r="AG51" s="68"/>
      <c r="AH51" s="68">
        <v>15</v>
      </c>
      <c r="AI51" s="68"/>
      <c r="AJ51" s="68">
        <v>16</v>
      </c>
      <c r="AK51" s="68"/>
      <c r="AL51" s="68">
        <v>17</v>
      </c>
      <c r="AM51" s="68"/>
      <c r="AN51" s="68">
        <v>18</v>
      </c>
      <c r="AO51" s="68"/>
      <c r="AP51" s="91">
        <v>19</v>
      </c>
      <c r="AQ51" s="91"/>
      <c r="AR51" s="91">
        <v>20</v>
      </c>
      <c r="AS51" s="91"/>
      <c r="AT51" s="68">
        <v>21</v>
      </c>
      <c r="AU51" s="68"/>
      <c r="AV51" s="68">
        <v>22</v>
      </c>
      <c r="AW51" s="68"/>
      <c r="AX51" s="91">
        <v>23</v>
      </c>
      <c r="AY51" s="91"/>
      <c r="AZ51" s="91">
        <v>24</v>
      </c>
      <c r="BA51" s="91"/>
      <c r="BB51" s="68">
        <v>25</v>
      </c>
      <c r="BC51" s="68"/>
      <c r="BD51" s="337"/>
      <c r="BE51" s="337"/>
      <c r="BF51" s="334"/>
      <c r="BG51" s="331"/>
      <c r="BH51" s="138" t="s">
        <v>77</v>
      </c>
      <c r="BI51" s="138" t="s">
        <v>78</v>
      </c>
      <c r="BJ51" s="138" t="s">
        <v>79</v>
      </c>
      <c r="BK51" s="131" t="s">
        <v>38</v>
      </c>
      <c r="BL51" s="145" t="s">
        <v>14</v>
      </c>
      <c r="BM51" s="68" t="s">
        <v>39</v>
      </c>
      <c r="BN51" s="68" t="s">
        <v>14</v>
      </c>
      <c r="BO51" s="142" t="s">
        <v>38</v>
      </c>
      <c r="BP51" s="143" t="s">
        <v>14</v>
      </c>
      <c r="BQ51" s="67"/>
      <c r="BT51" s="57"/>
      <c r="BU51" s="16"/>
      <c r="BV51" s="37"/>
    </row>
    <row r="52" spans="1:74" ht="12.75" customHeight="1" x14ac:dyDescent="0.2">
      <c r="A52" s="3"/>
      <c r="B52" s="4">
        <v>1</v>
      </c>
      <c r="C52" s="319" t="s">
        <v>172</v>
      </c>
      <c r="D52" s="320" t="s">
        <v>172</v>
      </c>
      <c r="E52" s="17" t="s">
        <v>4</v>
      </c>
      <c r="F52" s="85"/>
      <c r="G52" s="70">
        <f t="shared" ref="G52:G84" si="1">IF(F52=$F$49,$F$50,0)</f>
        <v>0</v>
      </c>
      <c r="H52" s="113"/>
      <c r="I52" s="70">
        <f t="shared" ref="I52:I84" si="2">IF(H52=$H$49,$H$50,0)</f>
        <v>0</v>
      </c>
      <c r="J52" s="85"/>
      <c r="K52" s="70">
        <f t="shared" ref="K52:K84" si="3">IF(J52=$J$49,$J$50,0)</f>
        <v>0</v>
      </c>
      <c r="L52" s="85"/>
      <c r="M52" s="70">
        <f t="shared" ref="M52:M84" si="4">IF(L52=$L$49,$L$50,0)</f>
        <v>0</v>
      </c>
      <c r="N52" s="85"/>
      <c r="O52" s="70">
        <f t="shared" ref="O52:O84" si="5">IF(N52=$N$49,$N$50,0)</f>
        <v>0</v>
      </c>
      <c r="P52" s="85"/>
      <c r="Q52" s="70">
        <f t="shared" ref="Q52:Q84" si="6">IF(P52=$P$49,$P$50,0)</f>
        <v>0</v>
      </c>
      <c r="R52" s="85"/>
      <c r="S52" s="70">
        <f t="shared" ref="S52:S84" si="7">IF(R52=$R$49,$R$50,0)</f>
        <v>0</v>
      </c>
      <c r="T52" s="85"/>
      <c r="U52" s="70">
        <f t="shared" ref="U52:U84" si="8">IF(T52=$T$49,$T$50,0)</f>
        <v>0</v>
      </c>
      <c r="V52" s="85"/>
      <c r="W52" s="70">
        <f t="shared" ref="W52:W84" si="9">IF(V52=$V$49,$V$50,0)</f>
        <v>0</v>
      </c>
      <c r="X52" s="85"/>
      <c r="Y52" s="70">
        <f t="shared" ref="Y52:Y84" si="10">IF(X52=$X$49,$X$50,0)</f>
        <v>0</v>
      </c>
      <c r="Z52" s="85"/>
      <c r="AA52" s="70">
        <f t="shared" ref="AA52:AA84" si="11">IF(Z52=$Z$49,$Z$50,0)</f>
        <v>0</v>
      </c>
      <c r="AB52" s="85"/>
      <c r="AC52" s="70">
        <f t="shared" ref="AC52:AC84" si="12">IF(AB52=$AB$49,$AB$50,0)</f>
        <v>0</v>
      </c>
      <c r="AD52" s="85"/>
      <c r="AE52" s="70">
        <f t="shared" ref="AE52:AE84" si="13">IF(AD52=$AD$49,$AD$50,0)</f>
        <v>0</v>
      </c>
      <c r="AF52" s="85"/>
      <c r="AG52" s="70">
        <f t="shared" ref="AG52:AG84" si="14">IF(AF52=$AF$49,$AF$50,0)</f>
        <v>0</v>
      </c>
      <c r="AH52" s="85"/>
      <c r="AI52" s="70">
        <f t="shared" ref="AI52:AI84" si="15">IF(AH52=$AH$49,$AH$50,0)</f>
        <v>0</v>
      </c>
      <c r="AJ52" s="85"/>
      <c r="AK52" s="70">
        <f t="shared" ref="AK52:AK84" si="16">IF(AJ52=$AJ$49,$AJ$50,0)</f>
        <v>0</v>
      </c>
      <c r="AL52" s="85"/>
      <c r="AM52" s="70">
        <f t="shared" ref="AM52:AM84" si="17">IF(AL52=$AL$49,$AL$50,0)</f>
        <v>0</v>
      </c>
      <c r="AN52" s="85"/>
      <c r="AO52" s="70">
        <f t="shared" ref="AO52:AO84" si="18">IF(AN52=$AN$49,$AN$50,0)</f>
        <v>0</v>
      </c>
      <c r="AP52" s="85"/>
      <c r="AQ52" s="70">
        <f t="shared" ref="AQ52:AQ84" si="19">IF(AP52=$AP$49,$AP$50,0)</f>
        <v>0</v>
      </c>
      <c r="AR52" s="85"/>
      <c r="AS52" s="70">
        <f t="shared" ref="AS52:AS84" si="20">IF(AR52=$AR$49,$AR$50,0)</f>
        <v>0</v>
      </c>
      <c r="AT52" s="85"/>
      <c r="AU52" s="112"/>
      <c r="AV52" s="85"/>
      <c r="AW52" s="112"/>
      <c r="AX52" s="85"/>
      <c r="AY52" s="112"/>
      <c r="AZ52" s="85"/>
      <c r="BA52" s="112"/>
      <c r="BB52" s="85"/>
      <c r="BC52" s="70"/>
      <c r="BD52" s="4">
        <f>IF((E52="P"),SUM(F52:BC52),0)</f>
        <v>0</v>
      </c>
      <c r="BE52" s="10">
        <f t="shared" ref="BE52:BE98" si="21">(BD52*100)/F$44</f>
        <v>0</v>
      </c>
      <c r="BF52" s="11">
        <f>IF(BD52&gt;=F$45,0.25*BD52-0.5,0.1111111*BD52+2)</f>
        <v>2</v>
      </c>
      <c r="BG52" s="4" t="str">
        <f>IF($E$52:$E$98="P",IF(AND((BE52&lt;50),(BE52&gt;=0)),"INICIAL",IF(AND((BE52&lt;80),(BE52&gt;49)),"INTERMEDIO",IF(AND((BE52&lt;=100),(BE52&gt;79)),"AVANZADO"))),0)</f>
        <v>INICIAL</v>
      </c>
      <c r="BH52" s="138">
        <f>IF((E52="P"),IFERROR(ROUND(BF52-$BF$101,1),""),"")</f>
        <v>0</v>
      </c>
      <c r="BI52" s="138">
        <f>IF((E52="P"),IFERROR(ROUND(POWER(BH52,2),3),""),"")</f>
        <v>0</v>
      </c>
      <c r="BJ52" s="138">
        <f>SUM(BI52:BI98)</f>
        <v>0</v>
      </c>
      <c r="BK52" s="132">
        <f>(SUM(F52:AA52)/11)</f>
        <v>0</v>
      </c>
      <c r="BL52" s="4" t="str">
        <f>IF($E$52:$E$98="P",IF(BK52&lt;=0.25,"B",IF(BK52&lt;=0.5,"MB",IF(BK52&lt;=0.75,"MA",IF(BK52&lt;=1,"A")))),0)</f>
        <v>B</v>
      </c>
      <c r="BM52" s="130">
        <f>(((SUM(AB52:AO52)+SUM(AT52:AW52)+SUM(BB52))/13))</f>
        <v>0</v>
      </c>
      <c r="BN52" s="4" t="str">
        <f>IF($E$52:$E$98="P",IF(BM52&lt;=0.25,"B",IF(BM52&lt;=0.5,"MB",IF(BM52&lt;=0.75,"MA",IF(BM52&lt;=1,"A")))),0)</f>
        <v>B</v>
      </c>
      <c r="BO52" s="130">
        <f>(SUM(AP52:AS52)+SUM(AX52:AZ52))/6</f>
        <v>0</v>
      </c>
      <c r="BP52" s="133" t="str">
        <f>IF($E$52:$E$98="P",IF(BO52&lt;=0.25,"B",IF(BO52&lt;=0.5,"MB",IF(BO52&lt;=0.75,"MA",IF(BO52&lt;=1,"A")))),0)</f>
        <v>B</v>
      </c>
      <c r="BQ52" s="58"/>
      <c r="BT52" s="57"/>
      <c r="BU52" s="16"/>
      <c r="BV52" s="37"/>
    </row>
    <row r="53" spans="1:74" ht="12.75" customHeight="1" x14ac:dyDescent="0.2">
      <c r="A53" s="3"/>
      <c r="B53" s="4">
        <v>2</v>
      </c>
      <c r="C53" s="319" t="s">
        <v>173</v>
      </c>
      <c r="D53" s="320" t="s">
        <v>173</v>
      </c>
      <c r="E53" s="17"/>
      <c r="F53" s="69"/>
      <c r="G53" s="70">
        <f t="shared" si="1"/>
        <v>0</v>
      </c>
      <c r="H53" s="103"/>
      <c r="I53" s="70">
        <f t="shared" si="2"/>
        <v>0</v>
      </c>
      <c r="J53" s="69"/>
      <c r="K53" s="70">
        <f t="shared" si="3"/>
        <v>0</v>
      </c>
      <c r="L53" s="69"/>
      <c r="M53" s="70">
        <f t="shared" si="4"/>
        <v>0</v>
      </c>
      <c r="N53" s="69"/>
      <c r="O53" s="70">
        <f t="shared" si="5"/>
        <v>0</v>
      </c>
      <c r="P53" s="69"/>
      <c r="Q53" s="70">
        <f t="shared" si="6"/>
        <v>0</v>
      </c>
      <c r="R53" s="69"/>
      <c r="S53" s="70">
        <f t="shared" si="7"/>
        <v>0</v>
      </c>
      <c r="T53" s="69"/>
      <c r="U53" s="70">
        <f t="shared" si="8"/>
        <v>0</v>
      </c>
      <c r="V53" s="69"/>
      <c r="W53" s="70">
        <f t="shared" si="9"/>
        <v>0</v>
      </c>
      <c r="X53" s="69"/>
      <c r="Y53" s="70">
        <f t="shared" si="10"/>
        <v>0</v>
      </c>
      <c r="Z53" s="69"/>
      <c r="AA53" s="70">
        <f t="shared" si="11"/>
        <v>0</v>
      </c>
      <c r="AB53" s="69"/>
      <c r="AC53" s="70">
        <f t="shared" si="12"/>
        <v>0</v>
      </c>
      <c r="AD53" s="85"/>
      <c r="AE53" s="70">
        <f t="shared" si="13"/>
        <v>0</v>
      </c>
      <c r="AF53" s="69"/>
      <c r="AG53" s="70">
        <f t="shared" si="14"/>
        <v>0</v>
      </c>
      <c r="AH53" s="69"/>
      <c r="AI53" s="70">
        <f t="shared" si="15"/>
        <v>0</v>
      </c>
      <c r="AJ53" s="69"/>
      <c r="AK53" s="70">
        <f t="shared" si="16"/>
        <v>0</v>
      </c>
      <c r="AL53" s="69"/>
      <c r="AM53" s="70">
        <f t="shared" si="17"/>
        <v>0</v>
      </c>
      <c r="AN53" s="69"/>
      <c r="AO53" s="70">
        <f t="shared" si="18"/>
        <v>0</v>
      </c>
      <c r="AP53" s="69"/>
      <c r="AQ53" s="70">
        <f t="shared" si="19"/>
        <v>0</v>
      </c>
      <c r="AR53" s="69"/>
      <c r="AS53" s="70">
        <f t="shared" si="20"/>
        <v>0</v>
      </c>
      <c r="AT53" s="69"/>
      <c r="AU53" s="70"/>
      <c r="AV53" s="69"/>
      <c r="AW53" s="70"/>
      <c r="AX53" s="69"/>
      <c r="AY53" s="70"/>
      <c r="AZ53" s="69"/>
      <c r="BA53" s="70"/>
      <c r="BB53" s="69"/>
      <c r="BC53" s="70"/>
      <c r="BD53" s="4">
        <f t="shared" ref="BD53:BD98" si="22">IF((E53="P"),SUM(F53:BC53),0)</f>
        <v>0</v>
      </c>
      <c r="BE53" s="10">
        <f t="shared" si="21"/>
        <v>0</v>
      </c>
      <c r="BF53" s="11">
        <f t="shared" ref="BF53:BF98" si="23">IF(BD53&gt;=F$45,0.25*BD53-0.5,0.1111111*BD53+2)</f>
        <v>2</v>
      </c>
      <c r="BG53" s="4">
        <f t="shared" ref="BG53:BG98" si="24">IF($E$52:$E$98="P",IF(AND((BE53&lt;50),(BE53&gt;=0)),"INICIAL",IF(AND((BE53&lt;80),(BE53&gt;49)),"INTERMEDIO",IF(AND((BE53&lt;=100),(BE53&gt;79)),"AVANZADO"))),0)</f>
        <v>0</v>
      </c>
      <c r="BH53" s="138" t="str">
        <f t="shared" ref="BH53:BH98" si="25">IF((E53="P"),IFERROR(ROUND(BF53-$BF$101,1),""),"")</f>
        <v/>
      </c>
      <c r="BI53" s="138" t="str">
        <f t="shared" ref="BI53:BI98" si="26">IF((E53="P"),IFERROR(ROUND(POWER(BH53,2),3),""),"")</f>
        <v/>
      </c>
      <c r="BJ53" s="287">
        <f>COUNTIF(E52:E98,"=P")</f>
        <v>1</v>
      </c>
      <c r="BK53" s="132">
        <f t="shared" ref="BK53:BK98" si="27">(SUM(F53:AA53)/11)</f>
        <v>0</v>
      </c>
      <c r="BL53" s="4">
        <f t="shared" ref="BL53:BL98" si="28">IF($E$52:$E$98="P",IF(BK53&lt;=0.25,"B",IF(BK53&lt;=0.5,"MB",IF(BK53&lt;=0.75,"MA",IF(BK53&lt;=1,"A")))),0)</f>
        <v>0</v>
      </c>
      <c r="BM53" s="130">
        <f t="shared" ref="BM53:BM98" si="29">(((SUM(AB53:AO53)+SUM(AT53:AW53)+SUM(BB53))/13))</f>
        <v>0</v>
      </c>
      <c r="BN53" s="4">
        <f t="shared" ref="BN53:BN98" si="30">IF($E$52:$E$98="P",IF(BM53&lt;=0.25,"B",IF(BM53&lt;=0.5,"MB",IF(BM53&lt;=0.75,"MA",IF(BM53&lt;=1,"A")))),0)</f>
        <v>0</v>
      </c>
      <c r="BO53" s="130">
        <f t="shared" ref="BO53:BO98" si="31">(SUM(AP53:AS53)+SUM(AX53:AZ53))/6</f>
        <v>0</v>
      </c>
      <c r="BP53" s="133">
        <f t="shared" ref="BP53:BP98" si="32">IF($E$52:$E$98="P",IF(BO53&lt;=0.25,"B",IF(BO53&lt;=0.5,"MB",IF(BO53&lt;=0.75,"MA",IF(BO53&lt;=1,"A")))),0)</f>
        <v>0</v>
      </c>
      <c r="BQ53" s="58"/>
      <c r="BT53" s="57"/>
      <c r="BU53" s="16"/>
      <c r="BV53" s="37"/>
    </row>
    <row r="54" spans="1:74" ht="12.75" customHeight="1" x14ac:dyDescent="0.2">
      <c r="A54" s="3"/>
      <c r="B54" s="4">
        <v>3</v>
      </c>
      <c r="C54" s="319" t="s">
        <v>174</v>
      </c>
      <c r="D54" s="320" t="s">
        <v>174</v>
      </c>
      <c r="E54" s="17"/>
      <c r="F54" s="69"/>
      <c r="G54" s="70">
        <f t="shared" si="1"/>
        <v>0</v>
      </c>
      <c r="H54" s="103"/>
      <c r="I54" s="70">
        <f t="shared" si="2"/>
        <v>0</v>
      </c>
      <c r="J54" s="69"/>
      <c r="K54" s="70">
        <f t="shared" si="3"/>
        <v>0</v>
      </c>
      <c r="L54" s="69"/>
      <c r="M54" s="70">
        <f t="shared" si="4"/>
        <v>0</v>
      </c>
      <c r="N54" s="69"/>
      <c r="O54" s="70">
        <f t="shared" si="5"/>
        <v>0</v>
      </c>
      <c r="P54" s="69"/>
      <c r="Q54" s="70">
        <f t="shared" si="6"/>
        <v>0</v>
      </c>
      <c r="R54" s="69"/>
      <c r="S54" s="70">
        <f t="shared" si="7"/>
        <v>0</v>
      </c>
      <c r="T54" s="69"/>
      <c r="U54" s="70">
        <f t="shared" si="8"/>
        <v>0</v>
      </c>
      <c r="V54" s="69"/>
      <c r="W54" s="70">
        <f t="shared" si="9"/>
        <v>0</v>
      </c>
      <c r="X54" s="69"/>
      <c r="Y54" s="70">
        <f t="shared" si="10"/>
        <v>0</v>
      </c>
      <c r="Z54" s="69"/>
      <c r="AA54" s="70">
        <f t="shared" si="11"/>
        <v>0</v>
      </c>
      <c r="AB54" s="69"/>
      <c r="AC54" s="70">
        <f t="shared" si="12"/>
        <v>0</v>
      </c>
      <c r="AD54" s="85"/>
      <c r="AE54" s="70">
        <f t="shared" si="13"/>
        <v>0</v>
      </c>
      <c r="AF54" s="69"/>
      <c r="AG54" s="70">
        <f t="shared" si="14"/>
        <v>0</v>
      </c>
      <c r="AH54" s="69"/>
      <c r="AI54" s="70">
        <f t="shared" si="15"/>
        <v>0</v>
      </c>
      <c r="AJ54" s="69"/>
      <c r="AK54" s="70">
        <f t="shared" si="16"/>
        <v>0</v>
      </c>
      <c r="AL54" s="69"/>
      <c r="AM54" s="70">
        <f t="shared" si="17"/>
        <v>0</v>
      </c>
      <c r="AN54" s="69"/>
      <c r="AO54" s="70">
        <f t="shared" si="18"/>
        <v>0</v>
      </c>
      <c r="AP54" s="69"/>
      <c r="AQ54" s="70">
        <f t="shared" si="19"/>
        <v>0</v>
      </c>
      <c r="AR54" s="69"/>
      <c r="AS54" s="70">
        <f t="shared" si="20"/>
        <v>0</v>
      </c>
      <c r="AT54" s="69"/>
      <c r="AU54" s="70"/>
      <c r="AV54" s="69"/>
      <c r="AW54" s="70"/>
      <c r="AX54" s="69"/>
      <c r="AY54" s="70"/>
      <c r="AZ54" s="69"/>
      <c r="BA54" s="70"/>
      <c r="BB54" s="69"/>
      <c r="BC54" s="70"/>
      <c r="BD54" s="4">
        <f t="shared" si="22"/>
        <v>0</v>
      </c>
      <c r="BE54" s="10">
        <f t="shared" si="21"/>
        <v>0</v>
      </c>
      <c r="BF54" s="11">
        <f t="shared" si="23"/>
        <v>2</v>
      </c>
      <c r="BG54" s="4">
        <f t="shared" si="24"/>
        <v>0</v>
      </c>
      <c r="BH54" s="138" t="str">
        <f t="shared" si="25"/>
        <v/>
      </c>
      <c r="BI54" s="138" t="str">
        <f t="shared" si="26"/>
        <v/>
      </c>
      <c r="BJ54" s="287"/>
      <c r="BK54" s="132">
        <f t="shared" si="27"/>
        <v>0</v>
      </c>
      <c r="BL54" s="4">
        <f t="shared" si="28"/>
        <v>0</v>
      </c>
      <c r="BM54" s="130">
        <f t="shared" si="29"/>
        <v>0</v>
      </c>
      <c r="BN54" s="4">
        <f t="shared" si="30"/>
        <v>0</v>
      </c>
      <c r="BO54" s="130">
        <f t="shared" si="31"/>
        <v>0</v>
      </c>
      <c r="BP54" s="133">
        <f t="shared" si="32"/>
        <v>0</v>
      </c>
      <c r="BQ54" s="58"/>
      <c r="BR54" s="58"/>
      <c r="BS54" s="58"/>
      <c r="BT54" s="58"/>
      <c r="BU54" s="16"/>
    </row>
    <row r="55" spans="1:74" ht="12.75" customHeight="1" x14ac:dyDescent="0.2">
      <c r="A55" s="3"/>
      <c r="B55" s="4">
        <f t="shared" ref="B55:B97" si="33">B54+1</f>
        <v>4</v>
      </c>
      <c r="C55" s="319" t="s">
        <v>175</v>
      </c>
      <c r="D55" s="320" t="s">
        <v>175</v>
      </c>
      <c r="E55" s="17"/>
      <c r="F55" s="69"/>
      <c r="G55" s="70">
        <f t="shared" si="1"/>
        <v>0</v>
      </c>
      <c r="H55" s="103"/>
      <c r="I55" s="70">
        <f t="shared" si="2"/>
        <v>0</v>
      </c>
      <c r="J55" s="69"/>
      <c r="K55" s="70">
        <f t="shared" si="3"/>
        <v>0</v>
      </c>
      <c r="L55" s="69"/>
      <c r="M55" s="70">
        <f t="shared" si="4"/>
        <v>0</v>
      </c>
      <c r="N55" s="69"/>
      <c r="O55" s="70">
        <f t="shared" si="5"/>
        <v>0</v>
      </c>
      <c r="P55" s="69"/>
      <c r="Q55" s="70">
        <f t="shared" si="6"/>
        <v>0</v>
      </c>
      <c r="R55" s="69"/>
      <c r="S55" s="70">
        <f t="shared" si="7"/>
        <v>0</v>
      </c>
      <c r="T55" s="69"/>
      <c r="U55" s="70">
        <f t="shared" si="8"/>
        <v>0</v>
      </c>
      <c r="V55" s="69"/>
      <c r="W55" s="70">
        <f t="shared" si="9"/>
        <v>0</v>
      </c>
      <c r="X55" s="69"/>
      <c r="Y55" s="70">
        <f t="shared" si="10"/>
        <v>0</v>
      </c>
      <c r="Z55" s="69"/>
      <c r="AA55" s="70">
        <f t="shared" si="11"/>
        <v>0</v>
      </c>
      <c r="AB55" s="69"/>
      <c r="AC55" s="70">
        <f t="shared" si="12"/>
        <v>0</v>
      </c>
      <c r="AD55" s="85"/>
      <c r="AE55" s="70">
        <f t="shared" si="13"/>
        <v>0</v>
      </c>
      <c r="AF55" s="69"/>
      <c r="AG55" s="70">
        <f t="shared" si="14"/>
        <v>0</v>
      </c>
      <c r="AH55" s="69"/>
      <c r="AI55" s="70">
        <f t="shared" si="15"/>
        <v>0</v>
      </c>
      <c r="AJ55" s="69"/>
      <c r="AK55" s="70">
        <f t="shared" si="16"/>
        <v>0</v>
      </c>
      <c r="AL55" s="69"/>
      <c r="AM55" s="70">
        <f t="shared" si="17"/>
        <v>0</v>
      </c>
      <c r="AN55" s="69"/>
      <c r="AO55" s="70">
        <f t="shared" si="18"/>
        <v>0</v>
      </c>
      <c r="AP55" s="69"/>
      <c r="AQ55" s="70">
        <f t="shared" si="19"/>
        <v>0</v>
      </c>
      <c r="AR55" s="69"/>
      <c r="AS55" s="70">
        <f t="shared" si="20"/>
        <v>0</v>
      </c>
      <c r="AT55" s="69"/>
      <c r="AU55" s="70"/>
      <c r="AV55" s="69"/>
      <c r="AW55" s="70"/>
      <c r="AX55" s="69"/>
      <c r="AY55" s="70"/>
      <c r="AZ55" s="69"/>
      <c r="BA55" s="70"/>
      <c r="BB55" s="69"/>
      <c r="BC55" s="70"/>
      <c r="BD55" s="4">
        <f t="shared" si="22"/>
        <v>0</v>
      </c>
      <c r="BE55" s="10">
        <f t="shared" si="21"/>
        <v>0</v>
      </c>
      <c r="BF55" s="11">
        <f t="shared" si="23"/>
        <v>2</v>
      </c>
      <c r="BG55" s="4">
        <f t="shared" si="24"/>
        <v>0</v>
      </c>
      <c r="BH55" s="138" t="str">
        <f t="shared" si="25"/>
        <v/>
      </c>
      <c r="BI55" s="138" t="str">
        <f t="shared" si="26"/>
        <v/>
      </c>
      <c r="BJ55" s="287"/>
      <c r="BK55" s="132">
        <f t="shared" si="27"/>
        <v>0</v>
      </c>
      <c r="BL55" s="4">
        <f t="shared" si="28"/>
        <v>0</v>
      </c>
      <c r="BM55" s="130">
        <f t="shared" si="29"/>
        <v>0</v>
      </c>
      <c r="BN55" s="4">
        <f t="shared" si="30"/>
        <v>0</v>
      </c>
      <c r="BO55" s="130">
        <f t="shared" si="31"/>
        <v>0</v>
      </c>
      <c r="BP55" s="133">
        <f t="shared" si="32"/>
        <v>0</v>
      </c>
      <c r="BQ55" s="58"/>
      <c r="BR55" s="58"/>
      <c r="BS55" s="58"/>
      <c r="BT55" s="58"/>
      <c r="BU55" s="16"/>
    </row>
    <row r="56" spans="1:74" ht="12.75" customHeight="1" x14ac:dyDescent="0.2">
      <c r="A56" s="3"/>
      <c r="B56" s="4">
        <f t="shared" si="33"/>
        <v>5</v>
      </c>
      <c r="C56" s="319" t="s">
        <v>176</v>
      </c>
      <c r="D56" s="320" t="s">
        <v>176</v>
      </c>
      <c r="E56" s="17"/>
      <c r="F56" s="69"/>
      <c r="G56" s="70">
        <f t="shared" si="1"/>
        <v>0</v>
      </c>
      <c r="H56" s="103"/>
      <c r="I56" s="70">
        <f t="shared" si="2"/>
        <v>0</v>
      </c>
      <c r="J56" s="69"/>
      <c r="K56" s="70">
        <f t="shared" si="3"/>
        <v>0</v>
      </c>
      <c r="L56" s="69"/>
      <c r="M56" s="70">
        <f t="shared" si="4"/>
        <v>0</v>
      </c>
      <c r="N56" s="69"/>
      <c r="O56" s="70">
        <f t="shared" si="5"/>
        <v>0</v>
      </c>
      <c r="P56" s="69"/>
      <c r="Q56" s="70">
        <f t="shared" si="6"/>
        <v>0</v>
      </c>
      <c r="R56" s="69"/>
      <c r="S56" s="70">
        <f t="shared" si="7"/>
        <v>0</v>
      </c>
      <c r="T56" s="69"/>
      <c r="U56" s="70">
        <f t="shared" si="8"/>
        <v>0</v>
      </c>
      <c r="V56" s="69"/>
      <c r="W56" s="70">
        <f t="shared" si="9"/>
        <v>0</v>
      </c>
      <c r="X56" s="69"/>
      <c r="Y56" s="70">
        <f t="shared" si="10"/>
        <v>0</v>
      </c>
      <c r="Z56" s="69"/>
      <c r="AA56" s="70">
        <f t="shared" si="11"/>
        <v>0</v>
      </c>
      <c r="AB56" s="69"/>
      <c r="AC56" s="70">
        <f t="shared" si="12"/>
        <v>0</v>
      </c>
      <c r="AD56" s="85"/>
      <c r="AE56" s="70">
        <f t="shared" si="13"/>
        <v>0</v>
      </c>
      <c r="AF56" s="69"/>
      <c r="AG56" s="70">
        <f t="shared" si="14"/>
        <v>0</v>
      </c>
      <c r="AH56" s="69"/>
      <c r="AI56" s="70">
        <f t="shared" si="15"/>
        <v>0</v>
      </c>
      <c r="AJ56" s="69"/>
      <c r="AK56" s="70">
        <f t="shared" si="16"/>
        <v>0</v>
      </c>
      <c r="AL56" s="69"/>
      <c r="AM56" s="70">
        <f t="shared" si="17"/>
        <v>0</v>
      </c>
      <c r="AN56" s="69"/>
      <c r="AO56" s="70">
        <f t="shared" si="18"/>
        <v>0</v>
      </c>
      <c r="AP56" s="69"/>
      <c r="AQ56" s="70">
        <f t="shared" si="19"/>
        <v>0</v>
      </c>
      <c r="AR56" s="69"/>
      <c r="AS56" s="70">
        <f t="shared" si="20"/>
        <v>0</v>
      </c>
      <c r="AT56" s="69"/>
      <c r="AU56" s="70"/>
      <c r="AV56" s="69"/>
      <c r="AW56" s="70"/>
      <c r="AX56" s="69"/>
      <c r="AY56" s="70"/>
      <c r="AZ56" s="69"/>
      <c r="BA56" s="70"/>
      <c r="BB56" s="69"/>
      <c r="BC56" s="70"/>
      <c r="BD56" s="4">
        <f t="shared" si="22"/>
        <v>0</v>
      </c>
      <c r="BE56" s="10">
        <f t="shared" si="21"/>
        <v>0</v>
      </c>
      <c r="BF56" s="11">
        <f t="shared" si="23"/>
        <v>2</v>
      </c>
      <c r="BG56" s="4">
        <f t="shared" si="24"/>
        <v>0</v>
      </c>
      <c r="BH56" s="138" t="str">
        <f t="shared" si="25"/>
        <v/>
      </c>
      <c r="BI56" s="138" t="str">
        <f t="shared" si="26"/>
        <v/>
      </c>
      <c r="BJ56" s="287"/>
      <c r="BK56" s="132">
        <f t="shared" si="27"/>
        <v>0</v>
      </c>
      <c r="BL56" s="4">
        <f t="shared" si="28"/>
        <v>0</v>
      </c>
      <c r="BM56" s="130">
        <f t="shared" si="29"/>
        <v>0</v>
      </c>
      <c r="BN56" s="4">
        <f t="shared" si="30"/>
        <v>0</v>
      </c>
      <c r="BO56" s="130">
        <f>(SUM(AP56:AS56)+SUM(AX56:AZ56))/6</f>
        <v>0</v>
      </c>
      <c r="BP56" s="133">
        <f t="shared" si="32"/>
        <v>0</v>
      </c>
      <c r="BQ56" s="58"/>
      <c r="BR56" s="58"/>
      <c r="BS56" s="58"/>
      <c r="BT56" s="58"/>
      <c r="BU56" s="16"/>
    </row>
    <row r="57" spans="1:74" ht="12.75" customHeight="1" x14ac:dyDescent="0.2">
      <c r="A57" s="3"/>
      <c r="B57" s="4">
        <f t="shared" si="33"/>
        <v>6</v>
      </c>
      <c r="C57" s="319" t="s">
        <v>177</v>
      </c>
      <c r="D57" s="320" t="s">
        <v>177</v>
      </c>
      <c r="E57" s="17"/>
      <c r="F57" s="69"/>
      <c r="G57" s="70">
        <f t="shared" si="1"/>
        <v>0</v>
      </c>
      <c r="H57" s="103"/>
      <c r="I57" s="70">
        <f t="shared" si="2"/>
        <v>0</v>
      </c>
      <c r="J57" s="69"/>
      <c r="K57" s="70">
        <f t="shared" si="3"/>
        <v>0</v>
      </c>
      <c r="L57" s="69"/>
      <c r="M57" s="70">
        <f t="shared" si="4"/>
        <v>0</v>
      </c>
      <c r="N57" s="69"/>
      <c r="O57" s="70">
        <f t="shared" si="5"/>
        <v>0</v>
      </c>
      <c r="P57" s="69"/>
      <c r="Q57" s="70">
        <f t="shared" si="6"/>
        <v>0</v>
      </c>
      <c r="R57" s="69"/>
      <c r="S57" s="70">
        <f t="shared" si="7"/>
        <v>0</v>
      </c>
      <c r="T57" s="69"/>
      <c r="U57" s="70">
        <f t="shared" si="8"/>
        <v>0</v>
      </c>
      <c r="V57" s="69"/>
      <c r="W57" s="70">
        <f t="shared" si="9"/>
        <v>0</v>
      </c>
      <c r="X57" s="69"/>
      <c r="Y57" s="70">
        <f t="shared" si="10"/>
        <v>0</v>
      </c>
      <c r="Z57" s="69"/>
      <c r="AA57" s="70">
        <f t="shared" si="11"/>
        <v>0</v>
      </c>
      <c r="AB57" s="69"/>
      <c r="AC57" s="70">
        <f t="shared" si="12"/>
        <v>0</v>
      </c>
      <c r="AD57" s="85"/>
      <c r="AE57" s="70">
        <f t="shared" si="13"/>
        <v>0</v>
      </c>
      <c r="AF57" s="69"/>
      <c r="AG57" s="70">
        <f t="shared" si="14"/>
        <v>0</v>
      </c>
      <c r="AH57" s="69"/>
      <c r="AI57" s="70">
        <f t="shared" si="15"/>
        <v>0</v>
      </c>
      <c r="AJ57" s="69"/>
      <c r="AK57" s="70">
        <f t="shared" si="16"/>
        <v>0</v>
      </c>
      <c r="AL57" s="69"/>
      <c r="AM57" s="70">
        <f t="shared" si="17"/>
        <v>0</v>
      </c>
      <c r="AN57" s="69"/>
      <c r="AO57" s="70">
        <f t="shared" si="18"/>
        <v>0</v>
      </c>
      <c r="AP57" s="69"/>
      <c r="AQ57" s="70">
        <f t="shared" si="19"/>
        <v>0</v>
      </c>
      <c r="AR57" s="69"/>
      <c r="AS57" s="70">
        <f t="shared" si="20"/>
        <v>0</v>
      </c>
      <c r="AT57" s="69"/>
      <c r="AU57" s="70"/>
      <c r="AV57" s="69"/>
      <c r="AW57" s="70"/>
      <c r="AX57" s="69"/>
      <c r="AY57" s="70"/>
      <c r="AZ57" s="69"/>
      <c r="BA57" s="70"/>
      <c r="BB57" s="69"/>
      <c r="BC57" s="70"/>
      <c r="BD57" s="4">
        <f t="shared" si="22"/>
        <v>0</v>
      </c>
      <c r="BE57" s="10">
        <f t="shared" si="21"/>
        <v>0</v>
      </c>
      <c r="BF57" s="11">
        <f t="shared" si="23"/>
        <v>2</v>
      </c>
      <c r="BG57" s="4">
        <f t="shared" si="24"/>
        <v>0</v>
      </c>
      <c r="BH57" s="138" t="str">
        <f t="shared" si="25"/>
        <v/>
      </c>
      <c r="BI57" s="138" t="str">
        <f t="shared" si="26"/>
        <v/>
      </c>
      <c r="BJ57" s="287"/>
      <c r="BK57" s="132">
        <f t="shared" si="27"/>
        <v>0</v>
      </c>
      <c r="BL57" s="4">
        <f t="shared" si="28"/>
        <v>0</v>
      </c>
      <c r="BM57" s="130">
        <f t="shared" si="29"/>
        <v>0</v>
      </c>
      <c r="BN57" s="4">
        <f t="shared" si="30"/>
        <v>0</v>
      </c>
      <c r="BO57" s="130">
        <f t="shared" si="31"/>
        <v>0</v>
      </c>
      <c r="BP57" s="133">
        <f t="shared" si="32"/>
        <v>0</v>
      </c>
      <c r="BQ57" s="58"/>
      <c r="BR57" s="58"/>
      <c r="BS57" s="58"/>
      <c r="BT57" s="58"/>
      <c r="BU57" s="16"/>
    </row>
    <row r="58" spans="1:74" ht="12.75" customHeight="1" x14ac:dyDescent="0.2">
      <c r="A58" s="3"/>
      <c r="B58" s="4">
        <f t="shared" si="33"/>
        <v>7</v>
      </c>
      <c r="C58" s="319" t="s">
        <v>178</v>
      </c>
      <c r="D58" s="320" t="s">
        <v>178</v>
      </c>
      <c r="E58" s="17"/>
      <c r="F58" s="69"/>
      <c r="G58" s="70">
        <f t="shared" si="1"/>
        <v>0</v>
      </c>
      <c r="H58" s="103"/>
      <c r="I58" s="70">
        <f t="shared" si="2"/>
        <v>0</v>
      </c>
      <c r="J58" s="69"/>
      <c r="K58" s="70">
        <f t="shared" si="3"/>
        <v>0</v>
      </c>
      <c r="L58" s="69"/>
      <c r="M58" s="70">
        <f t="shared" si="4"/>
        <v>0</v>
      </c>
      <c r="N58" s="69"/>
      <c r="O58" s="70">
        <f t="shared" si="5"/>
        <v>0</v>
      </c>
      <c r="P58" s="69"/>
      <c r="Q58" s="70">
        <f t="shared" si="6"/>
        <v>0</v>
      </c>
      <c r="R58" s="69"/>
      <c r="S58" s="70">
        <f t="shared" si="7"/>
        <v>0</v>
      </c>
      <c r="T58" s="69"/>
      <c r="U58" s="70">
        <f t="shared" si="8"/>
        <v>0</v>
      </c>
      <c r="V58" s="69"/>
      <c r="W58" s="70">
        <f t="shared" si="9"/>
        <v>0</v>
      </c>
      <c r="X58" s="69"/>
      <c r="Y58" s="70">
        <f t="shared" si="10"/>
        <v>0</v>
      </c>
      <c r="Z58" s="69"/>
      <c r="AA58" s="70">
        <f t="shared" si="11"/>
        <v>0</v>
      </c>
      <c r="AB58" s="69"/>
      <c r="AC58" s="70">
        <f t="shared" si="12"/>
        <v>0</v>
      </c>
      <c r="AD58" s="85"/>
      <c r="AE58" s="70">
        <f t="shared" si="13"/>
        <v>0</v>
      </c>
      <c r="AF58" s="69"/>
      <c r="AG58" s="70">
        <f t="shared" si="14"/>
        <v>0</v>
      </c>
      <c r="AH58" s="69"/>
      <c r="AI58" s="70">
        <f t="shared" si="15"/>
        <v>0</v>
      </c>
      <c r="AJ58" s="69"/>
      <c r="AK58" s="70">
        <f t="shared" si="16"/>
        <v>0</v>
      </c>
      <c r="AL58" s="69"/>
      <c r="AM58" s="70">
        <f t="shared" si="17"/>
        <v>0</v>
      </c>
      <c r="AN58" s="69"/>
      <c r="AO58" s="70">
        <f t="shared" si="18"/>
        <v>0</v>
      </c>
      <c r="AP58" s="69"/>
      <c r="AQ58" s="70">
        <f t="shared" si="19"/>
        <v>0</v>
      </c>
      <c r="AR58" s="69"/>
      <c r="AS58" s="70">
        <f t="shared" si="20"/>
        <v>0</v>
      </c>
      <c r="AT58" s="69"/>
      <c r="AU58" s="70"/>
      <c r="AV58" s="69"/>
      <c r="AW58" s="70"/>
      <c r="AX58" s="69"/>
      <c r="AY58" s="70"/>
      <c r="AZ58" s="69"/>
      <c r="BA58" s="70"/>
      <c r="BB58" s="69"/>
      <c r="BC58" s="70"/>
      <c r="BD58" s="4">
        <f t="shared" si="22"/>
        <v>0</v>
      </c>
      <c r="BE58" s="10">
        <f t="shared" si="21"/>
        <v>0</v>
      </c>
      <c r="BF58" s="11">
        <f t="shared" si="23"/>
        <v>2</v>
      </c>
      <c r="BG58" s="4">
        <f t="shared" si="24"/>
        <v>0</v>
      </c>
      <c r="BH58" s="138" t="str">
        <f t="shared" si="25"/>
        <v/>
      </c>
      <c r="BI58" s="138" t="str">
        <f t="shared" si="26"/>
        <v/>
      </c>
      <c r="BJ58" s="287"/>
      <c r="BK58" s="132">
        <f t="shared" si="27"/>
        <v>0</v>
      </c>
      <c r="BL58" s="4">
        <f t="shared" si="28"/>
        <v>0</v>
      </c>
      <c r="BM58" s="130">
        <f t="shared" si="29"/>
        <v>0</v>
      </c>
      <c r="BN58" s="4">
        <f t="shared" si="30"/>
        <v>0</v>
      </c>
      <c r="BO58" s="130">
        <f t="shared" si="31"/>
        <v>0</v>
      </c>
      <c r="BP58" s="133">
        <f t="shared" si="32"/>
        <v>0</v>
      </c>
      <c r="BQ58" s="58"/>
      <c r="BR58" s="58"/>
      <c r="BS58" s="58"/>
      <c r="BT58" s="58"/>
      <c r="BU58" s="16"/>
    </row>
    <row r="59" spans="1:74" ht="12.75" customHeight="1" x14ac:dyDescent="0.2">
      <c r="A59" s="3"/>
      <c r="B59" s="4">
        <f t="shared" si="33"/>
        <v>8</v>
      </c>
      <c r="C59" s="319" t="s">
        <v>179</v>
      </c>
      <c r="D59" s="320" t="s">
        <v>179</v>
      </c>
      <c r="E59" s="17"/>
      <c r="F59" s="69"/>
      <c r="G59" s="70">
        <f t="shared" si="1"/>
        <v>0</v>
      </c>
      <c r="H59" s="103"/>
      <c r="I59" s="70">
        <f t="shared" si="2"/>
        <v>0</v>
      </c>
      <c r="J59" s="69"/>
      <c r="K59" s="70">
        <f t="shared" si="3"/>
        <v>0</v>
      </c>
      <c r="L59" s="69"/>
      <c r="M59" s="70">
        <f t="shared" si="4"/>
        <v>0</v>
      </c>
      <c r="N59" s="69"/>
      <c r="O59" s="70">
        <f t="shared" si="5"/>
        <v>0</v>
      </c>
      <c r="P59" s="69"/>
      <c r="Q59" s="70">
        <f t="shared" si="6"/>
        <v>0</v>
      </c>
      <c r="R59" s="69"/>
      <c r="S59" s="70">
        <f t="shared" si="7"/>
        <v>0</v>
      </c>
      <c r="T59" s="69"/>
      <c r="U59" s="70">
        <f t="shared" si="8"/>
        <v>0</v>
      </c>
      <c r="V59" s="69"/>
      <c r="W59" s="70">
        <f t="shared" si="9"/>
        <v>0</v>
      </c>
      <c r="X59" s="69"/>
      <c r="Y59" s="70">
        <f t="shared" si="10"/>
        <v>0</v>
      </c>
      <c r="Z59" s="69"/>
      <c r="AA59" s="70">
        <f t="shared" si="11"/>
        <v>0</v>
      </c>
      <c r="AB59" s="69"/>
      <c r="AC59" s="70">
        <f t="shared" si="12"/>
        <v>0</v>
      </c>
      <c r="AD59" s="85"/>
      <c r="AE59" s="70">
        <f t="shared" si="13"/>
        <v>0</v>
      </c>
      <c r="AF59" s="69"/>
      <c r="AG59" s="70">
        <f t="shared" si="14"/>
        <v>0</v>
      </c>
      <c r="AH59" s="69"/>
      <c r="AI59" s="70">
        <f t="shared" si="15"/>
        <v>0</v>
      </c>
      <c r="AJ59" s="69"/>
      <c r="AK59" s="70">
        <f t="shared" si="16"/>
        <v>0</v>
      </c>
      <c r="AL59" s="69"/>
      <c r="AM59" s="70">
        <f t="shared" si="17"/>
        <v>0</v>
      </c>
      <c r="AN59" s="69"/>
      <c r="AO59" s="70">
        <f t="shared" si="18"/>
        <v>0</v>
      </c>
      <c r="AP59" s="69"/>
      <c r="AQ59" s="70">
        <f t="shared" si="19"/>
        <v>0</v>
      </c>
      <c r="AR59" s="69"/>
      <c r="AS59" s="70">
        <f t="shared" si="20"/>
        <v>0</v>
      </c>
      <c r="AT59" s="69"/>
      <c r="AU59" s="70"/>
      <c r="AV59" s="69"/>
      <c r="AW59" s="70"/>
      <c r="AX59" s="69"/>
      <c r="AY59" s="70"/>
      <c r="AZ59" s="69"/>
      <c r="BA59" s="70"/>
      <c r="BB59" s="69"/>
      <c r="BC59" s="70"/>
      <c r="BD59" s="4">
        <f t="shared" si="22"/>
        <v>0</v>
      </c>
      <c r="BE59" s="10">
        <f t="shared" si="21"/>
        <v>0</v>
      </c>
      <c r="BF59" s="11">
        <f t="shared" si="23"/>
        <v>2</v>
      </c>
      <c r="BG59" s="4">
        <f t="shared" si="24"/>
        <v>0</v>
      </c>
      <c r="BH59" s="138" t="str">
        <f t="shared" si="25"/>
        <v/>
      </c>
      <c r="BI59" s="138" t="str">
        <f t="shared" si="26"/>
        <v/>
      </c>
      <c r="BJ59" s="287"/>
      <c r="BK59" s="132">
        <f t="shared" si="27"/>
        <v>0</v>
      </c>
      <c r="BL59" s="4">
        <f t="shared" si="28"/>
        <v>0</v>
      </c>
      <c r="BM59" s="130">
        <f t="shared" si="29"/>
        <v>0</v>
      </c>
      <c r="BN59" s="4">
        <f t="shared" si="30"/>
        <v>0</v>
      </c>
      <c r="BO59" s="130">
        <f t="shared" si="31"/>
        <v>0</v>
      </c>
      <c r="BP59" s="133">
        <f t="shared" si="32"/>
        <v>0</v>
      </c>
      <c r="BQ59" s="58"/>
      <c r="BR59" s="58"/>
      <c r="BS59" s="58"/>
      <c r="BT59" s="58"/>
      <c r="BU59" s="16"/>
    </row>
    <row r="60" spans="1:74" ht="12.75" customHeight="1" x14ac:dyDescent="0.2">
      <c r="A60" s="3"/>
      <c r="B60" s="4">
        <f t="shared" si="33"/>
        <v>9</v>
      </c>
      <c r="C60" s="319" t="s">
        <v>180</v>
      </c>
      <c r="D60" s="320" t="s">
        <v>180</v>
      </c>
      <c r="E60" s="17"/>
      <c r="F60" s="69"/>
      <c r="G60" s="70">
        <f t="shared" si="1"/>
        <v>0</v>
      </c>
      <c r="H60" s="103"/>
      <c r="I60" s="70">
        <f t="shared" si="2"/>
        <v>0</v>
      </c>
      <c r="J60" s="69"/>
      <c r="K60" s="70">
        <f t="shared" si="3"/>
        <v>0</v>
      </c>
      <c r="L60" s="69"/>
      <c r="M60" s="70">
        <f t="shared" si="4"/>
        <v>0</v>
      </c>
      <c r="N60" s="69"/>
      <c r="O60" s="70">
        <f t="shared" si="5"/>
        <v>0</v>
      </c>
      <c r="P60" s="69"/>
      <c r="Q60" s="70">
        <f t="shared" si="6"/>
        <v>0</v>
      </c>
      <c r="R60" s="69"/>
      <c r="S60" s="70">
        <f t="shared" si="7"/>
        <v>0</v>
      </c>
      <c r="T60" s="69"/>
      <c r="U60" s="70">
        <f t="shared" si="8"/>
        <v>0</v>
      </c>
      <c r="V60" s="69"/>
      <c r="W60" s="70">
        <f t="shared" si="9"/>
        <v>0</v>
      </c>
      <c r="X60" s="69"/>
      <c r="Y60" s="70">
        <f t="shared" si="10"/>
        <v>0</v>
      </c>
      <c r="Z60" s="69"/>
      <c r="AA60" s="70">
        <f t="shared" si="11"/>
        <v>0</v>
      </c>
      <c r="AB60" s="69"/>
      <c r="AC60" s="70">
        <f t="shared" si="12"/>
        <v>0</v>
      </c>
      <c r="AD60" s="85"/>
      <c r="AE60" s="70">
        <f t="shared" si="13"/>
        <v>0</v>
      </c>
      <c r="AF60" s="69"/>
      <c r="AG60" s="70">
        <f t="shared" si="14"/>
        <v>0</v>
      </c>
      <c r="AH60" s="69"/>
      <c r="AI60" s="70">
        <f t="shared" si="15"/>
        <v>0</v>
      </c>
      <c r="AJ60" s="69"/>
      <c r="AK60" s="70">
        <f t="shared" si="16"/>
        <v>0</v>
      </c>
      <c r="AL60" s="69"/>
      <c r="AM60" s="70">
        <f t="shared" si="17"/>
        <v>0</v>
      </c>
      <c r="AN60" s="69"/>
      <c r="AO60" s="70">
        <f t="shared" si="18"/>
        <v>0</v>
      </c>
      <c r="AP60" s="69"/>
      <c r="AQ60" s="70">
        <f t="shared" si="19"/>
        <v>0</v>
      </c>
      <c r="AR60" s="69"/>
      <c r="AS60" s="70">
        <f t="shared" si="20"/>
        <v>0</v>
      </c>
      <c r="AT60" s="69"/>
      <c r="AU60" s="70"/>
      <c r="AV60" s="69"/>
      <c r="AW60" s="70"/>
      <c r="AX60" s="69"/>
      <c r="AY60" s="70"/>
      <c r="AZ60" s="69"/>
      <c r="BA60" s="70"/>
      <c r="BB60" s="69"/>
      <c r="BC60" s="70"/>
      <c r="BD60" s="4">
        <f t="shared" si="22"/>
        <v>0</v>
      </c>
      <c r="BE60" s="10">
        <f t="shared" si="21"/>
        <v>0</v>
      </c>
      <c r="BF60" s="11">
        <f t="shared" si="23"/>
        <v>2</v>
      </c>
      <c r="BG60" s="4">
        <f t="shared" si="24"/>
        <v>0</v>
      </c>
      <c r="BH60" s="138" t="str">
        <f t="shared" si="25"/>
        <v/>
      </c>
      <c r="BI60" s="138" t="str">
        <f t="shared" si="26"/>
        <v/>
      </c>
      <c r="BJ60" s="287"/>
      <c r="BK60" s="132">
        <f t="shared" si="27"/>
        <v>0</v>
      </c>
      <c r="BL60" s="4">
        <f t="shared" si="28"/>
        <v>0</v>
      </c>
      <c r="BM60" s="130">
        <f t="shared" si="29"/>
        <v>0</v>
      </c>
      <c r="BN60" s="4">
        <f t="shared" si="30"/>
        <v>0</v>
      </c>
      <c r="BO60" s="130">
        <f t="shared" si="31"/>
        <v>0</v>
      </c>
      <c r="BP60" s="133">
        <f t="shared" si="32"/>
        <v>0</v>
      </c>
      <c r="BQ60" s="58"/>
      <c r="BR60" s="58"/>
      <c r="BS60" s="58"/>
      <c r="BT60" s="58"/>
      <c r="BU60" s="16"/>
    </row>
    <row r="61" spans="1:74" ht="12.75" customHeight="1" x14ac:dyDescent="0.2">
      <c r="A61" s="3"/>
      <c r="B61" s="4">
        <f t="shared" si="33"/>
        <v>10</v>
      </c>
      <c r="C61" s="319" t="s">
        <v>181</v>
      </c>
      <c r="D61" s="320" t="s">
        <v>181</v>
      </c>
      <c r="E61" s="17"/>
      <c r="F61" s="69"/>
      <c r="G61" s="70">
        <f t="shared" si="1"/>
        <v>0</v>
      </c>
      <c r="H61" s="103"/>
      <c r="I61" s="70">
        <f t="shared" si="2"/>
        <v>0</v>
      </c>
      <c r="J61" s="69"/>
      <c r="K61" s="70">
        <f t="shared" si="3"/>
        <v>0</v>
      </c>
      <c r="L61" s="69"/>
      <c r="M61" s="70">
        <f t="shared" si="4"/>
        <v>0</v>
      </c>
      <c r="N61" s="69"/>
      <c r="O61" s="70">
        <f t="shared" si="5"/>
        <v>0</v>
      </c>
      <c r="P61" s="69"/>
      <c r="Q61" s="70">
        <f t="shared" si="6"/>
        <v>0</v>
      </c>
      <c r="R61" s="69"/>
      <c r="S61" s="70">
        <f t="shared" si="7"/>
        <v>0</v>
      </c>
      <c r="T61" s="69"/>
      <c r="U61" s="70">
        <f t="shared" si="8"/>
        <v>0</v>
      </c>
      <c r="V61" s="69"/>
      <c r="W61" s="70">
        <f t="shared" si="9"/>
        <v>0</v>
      </c>
      <c r="X61" s="69"/>
      <c r="Y61" s="70">
        <f t="shared" si="10"/>
        <v>0</v>
      </c>
      <c r="Z61" s="69"/>
      <c r="AA61" s="70">
        <f t="shared" si="11"/>
        <v>0</v>
      </c>
      <c r="AB61" s="69"/>
      <c r="AC61" s="70">
        <f t="shared" si="12"/>
        <v>0</v>
      </c>
      <c r="AD61" s="85"/>
      <c r="AE61" s="70">
        <f t="shared" si="13"/>
        <v>0</v>
      </c>
      <c r="AF61" s="69"/>
      <c r="AG61" s="70">
        <f t="shared" si="14"/>
        <v>0</v>
      </c>
      <c r="AH61" s="69"/>
      <c r="AI61" s="70">
        <f t="shared" si="15"/>
        <v>0</v>
      </c>
      <c r="AJ61" s="69"/>
      <c r="AK61" s="70">
        <f t="shared" si="16"/>
        <v>0</v>
      </c>
      <c r="AL61" s="69"/>
      <c r="AM61" s="70">
        <f t="shared" si="17"/>
        <v>0</v>
      </c>
      <c r="AN61" s="69"/>
      <c r="AO61" s="70">
        <f t="shared" si="18"/>
        <v>0</v>
      </c>
      <c r="AP61" s="69"/>
      <c r="AQ61" s="70">
        <f t="shared" si="19"/>
        <v>0</v>
      </c>
      <c r="AR61" s="69"/>
      <c r="AS61" s="70">
        <f t="shared" si="20"/>
        <v>0</v>
      </c>
      <c r="AT61" s="69"/>
      <c r="AU61" s="70"/>
      <c r="AV61" s="69"/>
      <c r="AW61" s="70"/>
      <c r="AX61" s="69"/>
      <c r="AY61" s="70"/>
      <c r="AZ61" s="69"/>
      <c r="BA61" s="70"/>
      <c r="BB61" s="69"/>
      <c r="BC61" s="70"/>
      <c r="BD61" s="4">
        <f t="shared" si="22"/>
        <v>0</v>
      </c>
      <c r="BE61" s="10">
        <f t="shared" si="21"/>
        <v>0</v>
      </c>
      <c r="BF61" s="11">
        <f t="shared" si="23"/>
        <v>2</v>
      </c>
      <c r="BG61" s="4">
        <f t="shared" si="24"/>
        <v>0</v>
      </c>
      <c r="BH61" s="138" t="str">
        <f t="shared" si="25"/>
        <v/>
      </c>
      <c r="BI61" s="138" t="str">
        <f t="shared" si="26"/>
        <v/>
      </c>
      <c r="BJ61" s="287"/>
      <c r="BK61" s="132">
        <f t="shared" si="27"/>
        <v>0</v>
      </c>
      <c r="BL61" s="4">
        <f t="shared" si="28"/>
        <v>0</v>
      </c>
      <c r="BM61" s="130">
        <f t="shared" si="29"/>
        <v>0</v>
      </c>
      <c r="BN61" s="4">
        <f t="shared" si="30"/>
        <v>0</v>
      </c>
      <c r="BO61" s="130">
        <f t="shared" si="31"/>
        <v>0</v>
      </c>
      <c r="BP61" s="133">
        <f t="shared" si="32"/>
        <v>0</v>
      </c>
      <c r="BQ61" s="58"/>
      <c r="BR61" s="58"/>
      <c r="BS61" s="58"/>
      <c r="BT61" s="58"/>
      <c r="BU61" s="16"/>
    </row>
    <row r="62" spans="1:74" ht="12.75" customHeight="1" x14ac:dyDescent="0.2">
      <c r="A62" s="3"/>
      <c r="B62" s="4">
        <f t="shared" si="33"/>
        <v>11</v>
      </c>
      <c r="C62" s="319" t="s">
        <v>182</v>
      </c>
      <c r="D62" s="320" t="s">
        <v>182</v>
      </c>
      <c r="E62" s="17"/>
      <c r="F62" s="69"/>
      <c r="G62" s="70">
        <f t="shared" si="1"/>
        <v>0</v>
      </c>
      <c r="H62" s="103"/>
      <c r="I62" s="70">
        <f t="shared" si="2"/>
        <v>0</v>
      </c>
      <c r="J62" s="69"/>
      <c r="K62" s="70">
        <f t="shared" si="3"/>
        <v>0</v>
      </c>
      <c r="L62" s="69"/>
      <c r="M62" s="70">
        <f t="shared" si="4"/>
        <v>0</v>
      </c>
      <c r="N62" s="69"/>
      <c r="O62" s="70">
        <f t="shared" si="5"/>
        <v>0</v>
      </c>
      <c r="P62" s="69"/>
      <c r="Q62" s="70">
        <f t="shared" si="6"/>
        <v>0</v>
      </c>
      <c r="R62" s="69"/>
      <c r="S62" s="70">
        <f t="shared" si="7"/>
        <v>0</v>
      </c>
      <c r="T62" s="69"/>
      <c r="U62" s="70">
        <f t="shared" si="8"/>
        <v>0</v>
      </c>
      <c r="V62" s="69"/>
      <c r="W62" s="70">
        <f t="shared" si="9"/>
        <v>0</v>
      </c>
      <c r="X62" s="69"/>
      <c r="Y62" s="70">
        <f t="shared" si="10"/>
        <v>0</v>
      </c>
      <c r="Z62" s="69"/>
      <c r="AA62" s="70">
        <f t="shared" si="11"/>
        <v>0</v>
      </c>
      <c r="AB62" s="69"/>
      <c r="AC62" s="70">
        <f t="shared" si="12"/>
        <v>0</v>
      </c>
      <c r="AD62" s="85"/>
      <c r="AE62" s="70">
        <f t="shared" si="13"/>
        <v>0</v>
      </c>
      <c r="AF62" s="69"/>
      <c r="AG62" s="70">
        <f t="shared" si="14"/>
        <v>0</v>
      </c>
      <c r="AH62" s="69"/>
      <c r="AI62" s="70">
        <f t="shared" si="15"/>
        <v>0</v>
      </c>
      <c r="AJ62" s="69"/>
      <c r="AK62" s="70">
        <f t="shared" si="16"/>
        <v>0</v>
      </c>
      <c r="AL62" s="69"/>
      <c r="AM62" s="70">
        <f t="shared" si="17"/>
        <v>0</v>
      </c>
      <c r="AN62" s="69"/>
      <c r="AO62" s="70">
        <f t="shared" si="18"/>
        <v>0</v>
      </c>
      <c r="AP62" s="69"/>
      <c r="AQ62" s="70">
        <f t="shared" si="19"/>
        <v>0</v>
      </c>
      <c r="AR62" s="69"/>
      <c r="AS62" s="70">
        <f t="shared" si="20"/>
        <v>0</v>
      </c>
      <c r="AT62" s="69"/>
      <c r="AU62" s="70"/>
      <c r="AV62" s="69"/>
      <c r="AW62" s="70"/>
      <c r="AX62" s="69"/>
      <c r="AY62" s="70"/>
      <c r="AZ62" s="69"/>
      <c r="BA62" s="70"/>
      <c r="BB62" s="69"/>
      <c r="BC62" s="70"/>
      <c r="BD62" s="4">
        <f t="shared" si="22"/>
        <v>0</v>
      </c>
      <c r="BE62" s="10">
        <f t="shared" si="21"/>
        <v>0</v>
      </c>
      <c r="BF62" s="11">
        <f t="shared" si="23"/>
        <v>2</v>
      </c>
      <c r="BG62" s="4">
        <f t="shared" si="24"/>
        <v>0</v>
      </c>
      <c r="BH62" s="138" t="str">
        <f t="shared" si="25"/>
        <v/>
      </c>
      <c r="BI62" s="138" t="str">
        <f t="shared" si="26"/>
        <v/>
      </c>
      <c r="BJ62" s="287"/>
      <c r="BK62" s="132">
        <f t="shared" si="27"/>
        <v>0</v>
      </c>
      <c r="BL62" s="4">
        <f t="shared" si="28"/>
        <v>0</v>
      </c>
      <c r="BM62" s="130">
        <f t="shared" si="29"/>
        <v>0</v>
      </c>
      <c r="BN62" s="4">
        <f t="shared" si="30"/>
        <v>0</v>
      </c>
      <c r="BO62" s="130">
        <f t="shared" si="31"/>
        <v>0</v>
      </c>
      <c r="BP62" s="133">
        <f t="shared" si="32"/>
        <v>0</v>
      </c>
      <c r="BQ62" s="58"/>
      <c r="BR62" s="58"/>
      <c r="BS62" s="58"/>
      <c r="BT62" s="58"/>
      <c r="BU62" s="16"/>
    </row>
    <row r="63" spans="1:74" ht="12.75" customHeight="1" x14ac:dyDescent="0.2">
      <c r="A63" s="3"/>
      <c r="B63" s="4">
        <f t="shared" si="33"/>
        <v>12</v>
      </c>
      <c r="C63" s="319" t="s">
        <v>183</v>
      </c>
      <c r="D63" s="320" t="s">
        <v>183</v>
      </c>
      <c r="E63" s="17"/>
      <c r="F63" s="69"/>
      <c r="G63" s="70">
        <f t="shared" si="1"/>
        <v>0</v>
      </c>
      <c r="H63" s="103"/>
      <c r="I63" s="70">
        <f t="shared" si="2"/>
        <v>0</v>
      </c>
      <c r="J63" s="69"/>
      <c r="K63" s="70">
        <f t="shared" si="3"/>
        <v>0</v>
      </c>
      <c r="L63" s="69"/>
      <c r="M63" s="70">
        <f t="shared" si="4"/>
        <v>0</v>
      </c>
      <c r="N63" s="69"/>
      <c r="O63" s="70">
        <f t="shared" si="5"/>
        <v>0</v>
      </c>
      <c r="P63" s="69"/>
      <c r="Q63" s="70">
        <f t="shared" si="6"/>
        <v>0</v>
      </c>
      <c r="R63" s="69"/>
      <c r="S63" s="70">
        <f t="shared" si="7"/>
        <v>0</v>
      </c>
      <c r="T63" s="69"/>
      <c r="U63" s="70">
        <f t="shared" si="8"/>
        <v>0</v>
      </c>
      <c r="V63" s="69"/>
      <c r="W63" s="70">
        <f t="shared" si="9"/>
        <v>0</v>
      </c>
      <c r="X63" s="69"/>
      <c r="Y63" s="70">
        <f t="shared" si="10"/>
        <v>0</v>
      </c>
      <c r="Z63" s="69"/>
      <c r="AA63" s="70">
        <f t="shared" si="11"/>
        <v>0</v>
      </c>
      <c r="AB63" s="69"/>
      <c r="AC63" s="70">
        <f t="shared" si="12"/>
        <v>0</v>
      </c>
      <c r="AD63" s="85"/>
      <c r="AE63" s="70">
        <f t="shared" si="13"/>
        <v>0</v>
      </c>
      <c r="AF63" s="69"/>
      <c r="AG63" s="70">
        <f t="shared" si="14"/>
        <v>0</v>
      </c>
      <c r="AH63" s="69"/>
      <c r="AI63" s="70">
        <f t="shared" si="15"/>
        <v>0</v>
      </c>
      <c r="AJ63" s="69"/>
      <c r="AK63" s="70">
        <f t="shared" si="16"/>
        <v>0</v>
      </c>
      <c r="AL63" s="69"/>
      <c r="AM63" s="70">
        <f t="shared" si="17"/>
        <v>0</v>
      </c>
      <c r="AN63" s="69"/>
      <c r="AO63" s="70">
        <f t="shared" si="18"/>
        <v>0</v>
      </c>
      <c r="AP63" s="69"/>
      <c r="AQ63" s="70">
        <f t="shared" si="19"/>
        <v>0</v>
      </c>
      <c r="AR63" s="69"/>
      <c r="AS63" s="70">
        <f t="shared" si="20"/>
        <v>0</v>
      </c>
      <c r="AT63" s="69"/>
      <c r="AU63" s="70"/>
      <c r="AV63" s="69"/>
      <c r="AW63" s="70"/>
      <c r="AX63" s="69"/>
      <c r="AY63" s="70"/>
      <c r="AZ63" s="69"/>
      <c r="BA63" s="70"/>
      <c r="BB63" s="69"/>
      <c r="BC63" s="70"/>
      <c r="BD63" s="4">
        <f t="shared" si="22"/>
        <v>0</v>
      </c>
      <c r="BE63" s="10">
        <f t="shared" si="21"/>
        <v>0</v>
      </c>
      <c r="BF63" s="11">
        <f t="shared" si="23"/>
        <v>2</v>
      </c>
      <c r="BG63" s="4">
        <f t="shared" si="24"/>
        <v>0</v>
      </c>
      <c r="BH63" s="138" t="str">
        <f t="shared" si="25"/>
        <v/>
      </c>
      <c r="BI63" s="138" t="str">
        <f t="shared" si="26"/>
        <v/>
      </c>
      <c r="BJ63" s="287"/>
      <c r="BK63" s="132">
        <f t="shared" si="27"/>
        <v>0</v>
      </c>
      <c r="BL63" s="4">
        <f t="shared" si="28"/>
        <v>0</v>
      </c>
      <c r="BM63" s="130">
        <f t="shared" si="29"/>
        <v>0</v>
      </c>
      <c r="BN63" s="4">
        <f t="shared" si="30"/>
        <v>0</v>
      </c>
      <c r="BO63" s="130">
        <f t="shared" si="31"/>
        <v>0</v>
      </c>
      <c r="BP63" s="133">
        <f t="shared" si="32"/>
        <v>0</v>
      </c>
      <c r="BQ63" s="58"/>
      <c r="BR63" s="58"/>
      <c r="BS63" s="58"/>
      <c r="BT63" s="58"/>
      <c r="BU63" s="16"/>
    </row>
    <row r="64" spans="1:74" ht="12.75" customHeight="1" x14ac:dyDescent="0.2">
      <c r="A64" s="3"/>
      <c r="B64" s="4">
        <f t="shared" si="33"/>
        <v>13</v>
      </c>
      <c r="C64" s="319" t="s">
        <v>184</v>
      </c>
      <c r="D64" s="320" t="s">
        <v>184</v>
      </c>
      <c r="E64" s="17"/>
      <c r="F64" s="69"/>
      <c r="G64" s="70">
        <f t="shared" si="1"/>
        <v>0</v>
      </c>
      <c r="H64" s="103"/>
      <c r="I64" s="70">
        <f t="shared" si="2"/>
        <v>0</v>
      </c>
      <c r="J64" s="69"/>
      <c r="K64" s="70">
        <f t="shared" si="3"/>
        <v>0</v>
      </c>
      <c r="L64" s="69"/>
      <c r="M64" s="70">
        <f t="shared" si="4"/>
        <v>0</v>
      </c>
      <c r="N64" s="69"/>
      <c r="O64" s="70">
        <f t="shared" si="5"/>
        <v>0</v>
      </c>
      <c r="P64" s="69"/>
      <c r="Q64" s="70">
        <f t="shared" si="6"/>
        <v>0</v>
      </c>
      <c r="R64" s="69"/>
      <c r="S64" s="70">
        <f t="shared" si="7"/>
        <v>0</v>
      </c>
      <c r="T64" s="69"/>
      <c r="U64" s="70">
        <f t="shared" si="8"/>
        <v>0</v>
      </c>
      <c r="V64" s="69"/>
      <c r="W64" s="70">
        <f t="shared" si="9"/>
        <v>0</v>
      </c>
      <c r="X64" s="69"/>
      <c r="Y64" s="70">
        <f t="shared" si="10"/>
        <v>0</v>
      </c>
      <c r="Z64" s="69"/>
      <c r="AA64" s="70">
        <f t="shared" si="11"/>
        <v>0</v>
      </c>
      <c r="AB64" s="69"/>
      <c r="AC64" s="70">
        <f t="shared" si="12"/>
        <v>0</v>
      </c>
      <c r="AD64" s="85"/>
      <c r="AE64" s="70">
        <f t="shared" si="13"/>
        <v>0</v>
      </c>
      <c r="AF64" s="69"/>
      <c r="AG64" s="70">
        <f t="shared" si="14"/>
        <v>0</v>
      </c>
      <c r="AH64" s="69"/>
      <c r="AI64" s="70">
        <f t="shared" si="15"/>
        <v>0</v>
      </c>
      <c r="AJ64" s="69"/>
      <c r="AK64" s="70">
        <f t="shared" si="16"/>
        <v>0</v>
      </c>
      <c r="AL64" s="69"/>
      <c r="AM64" s="70">
        <f t="shared" si="17"/>
        <v>0</v>
      </c>
      <c r="AN64" s="69"/>
      <c r="AO64" s="70">
        <f t="shared" si="18"/>
        <v>0</v>
      </c>
      <c r="AP64" s="69"/>
      <c r="AQ64" s="70">
        <f t="shared" si="19"/>
        <v>0</v>
      </c>
      <c r="AR64" s="69"/>
      <c r="AS64" s="70">
        <f t="shared" si="20"/>
        <v>0</v>
      </c>
      <c r="AT64" s="69"/>
      <c r="AU64" s="70"/>
      <c r="AV64" s="69"/>
      <c r="AW64" s="70"/>
      <c r="AX64" s="69"/>
      <c r="AY64" s="70"/>
      <c r="AZ64" s="69"/>
      <c r="BA64" s="70"/>
      <c r="BB64" s="69"/>
      <c r="BC64" s="70"/>
      <c r="BD64" s="4">
        <f t="shared" si="22"/>
        <v>0</v>
      </c>
      <c r="BE64" s="10">
        <f t="shared" si="21"/>
        <v>0</v>
      </c>
      <c r="BF64" s="11">
        <f t="shared" si="23"/>
        <v>2</v>
      </c>
      <c r="BG64" s="4">
        <f t="shared" si="24"/>
        <v>0</v>
      </c>
      <c r="BH64" s="138" t="str">
        <f t="shared" si="25"/>
        <v/>
      </c>
      <c r="BI64" s="138" t="str">
        <f t="shared" si="26"/>
        <v/>
      </c>
      <c r="BJ64" s="287"/>
      <c r="BK64" s="132">
        <f t="shared" si="27"/>
        <v>0</v>
      </c>
      <c r="BL64" s="4">
        <f t="shared" si="28"/>
        <v>0</v>
      </c>
      <c r="BM64" s="130">
        <f t="shared" si="29"/>
        <v>0</v>
      </c>
      <c r="BN64" s="4">
        <f t="shared" si="30"/>
        <v>0</v>
      </c>
      <c r="BO64" s="130">
        <f t="shared" si="31"/>
        <v>0</v>
      </c>
      <c r="BP64" s="133">
        <f t="shared" si="32"/>
        <v>0</v>
      </c>
      <c r="BQ64" s="58"/>
      <c r="BR64" s="58"/>
      <c r="BS64" s="58"/>
      <c r="BT64" s="58"/>
      <c r="BU64" s="16"/>
    </row>
    <row r="65" spans="1:92" ht="12.75" customHeight="1" x14ac:dyDescent="0.2">
      <c r="A65" s="3"/>
      <c r="B65" s="4">
        <f t="shared" si="33"/>
        <v>14</v>
      </c>
      <c r="C65" s="319" t="s">
        <v>185</v>
      </c>
      <c r="D65" s="320" t="s">
        <v>185</v>
      </c>
      <c r="E65" s="17"/>
      <c r="F65" s="69"/>
      <c r="G65" s="70">
        <f t="shared" si="1"/>
        <v>0</v>
      </c>
      <c r="H65" s="103"/>
      <c r="I65" s="70">
        <f t="shared" si="2"/>
        <v>0</v>
      </c>
      <c r="J65" s="69"/>
      <c r="K65" s="70">
        <f t="shared" si="3"/>
        <v>0</v>
      </c>
      <c r="L65" s="69"/>
      <c r="M65" s="70">
        <f t="shared" si="4"/>
        <v>0</v>
      </c>
      <c r="N65" s="69"/>
      <c r="O65" s="70">
        <f t="shared" si="5"/>
        <v>0</v>
      </c>
      <c r="P65" s="69"/>
      <c r="Q65" s="70">
        <f t="shared" si="6"/>
        <v>0</v>
      </c>
      <c r="R65" s="69"/>
      <c r="S65" s="70">
        <f t="shared" si="7"/>
        <v>0</v>
      </c>
      <c r="T65" s="69"/>
      <c r="U65" s="70">
        <f t="shared" si="8"/>
        <v>0</v>
      </c>
      <c r="V65" s="69"/>
      <c r="W65" s="70">
        <f t="shared" si="9"/>
        <v>0</v>
      </c>
      <c r="X65" s="69"/>
      <c r="Y65" s="70">
        <f t="shared" si="10"/>
        <v>0</v>
      </c>
      <c r="Z65" s="69"/>
      <c r="AA65" s="70">
        <f t="shared" si="11"/>
        <v>0</v>
      </c>
      <c r="AB65" s="69"/>
      <c r="AC65" s="70">
        <f t="shared" si="12"/>
        <v>0</v>
      </c>
      <c r="AD65" s="85"/>
      <c r="AE65" s="70">
        <f t="shared" si="13"/>
        <v>0</v>
      </c>
      <c r="AF65" s="69"/>
      <c r="AG65" s="70">
        <f t="shared" si="14"/>
        <v>0</v>
      </c>
      <c r="AH65" s="69"/>
      <c r="AI65" s="70">
        <f t="shared" si="15"/>
        <v>0</v>
      </c>
      <c r="AJ65" s="69"/>
      <c r="AK65" s="70">
        <f t="shared" si="16"/>
        <v>0</v>
      </c>
      <c r="AL65" s="69"/>
      <c r="AM65" s="70">
        <f t="shared" si="17"/>
        <v>0</v>
      </c>
      <c r="AN65" s="69"/>
      <c r="AO65" s="70">
        <f t="shared" si="18"/>
        <v>0</v>
      </c>
      <c r="AP65" s="69"/>
      <c r="AQ65" s="70">
        <f t="shared" si="19"/>
        <v>0</v>
      </c>
      <c r="AR65" s="69"/>
      <c r="AS65" s="70">
        <f t="shared" si="20"/>
        <v>0</v>
      </c>
      <c r="AT65" s="69"/>
      <c r="AU65" s="70"/>
      <c r="AV65" s="69"/>
      <c r="AW65" s="70"/>
      <c r="AX65" s="69"/>
      <c r="AY65" s="70"/>
      <c r="AZ65" s="69"/>
      <c r="BA65" s="70"/>
      <c r="BB65" s="69"/>
      <c r="BC65" s="70"/>
      <c r="BD65" s="4">
        <f t="shared" si="22"/>
        <v>0</v>
      </c>
      <c r="BE65" s="10">
        <f t="shared" si="21"/>
        <v>0</v>
      </c>
      <c r="BF65" s="11">
        <f t="shared" si="23"/>
        <v>2</v>
      </c>
      <c r="BG65" s="4">
        <f t="shared" si="24"/>
        <v>0</v>
      </c>
      <c r="BH65" s="138" t="str">
        <f t="shared" si="25"/>
        <v/>
      </c>
      <c r="BI65" s="138" t="str">
        <f t="shared" si="26"/>
        <v/>
      </c>
      <c r="BJ65" s="287"/>
      <c r="BK65" s="132">
        <f t="shared" si="27"/>
        <v>0</v>
      </c>
      <c r="BL65" s="4">
        <f t="shared" si="28"/>
        <v>0</v>
      </c>
      <c r="BM65" s="130">
        <f t="shared" si="29"/>
        <v>0</v>
      </c>
      <c r="BN65" s="4">
        <f t="shared" si="30"/>
        <v>0</v>
      </c>
      <c r="BO65" s="130">
        <f t="shared" si="31"/>
        <v>0</v>
      </c>
      <c r="BP65" s="133">
        <f t="shared" si="32"/>
        <v>0</v>
      </c>
      <c r="BQ65" s="58"/>
      <c r="BR65" s="58"/>
      <c r="BS65" s="58"/>
      <c r="BT65" s="58"/>
      <c r="BU65" s="16"/>
    </row>
    <row r="66" spans="1:92" ht="12.75" customHeight="1" x14ac:dyDescent="0.2">
      <c r="A66" s="3"/>
      <c r="B66" s="4">
        <f t="shared" si="33"/>
        <v>15</v>
      </c>
      <c r="C66" s="319" t="s">
        <v>186</v>
      </c>
      <c r="D66" s="320" t="s">
        <v>186</v>
      </c>
      <c r="E66" s="17"/>
      <c r="F66" s="69"/>
      <c r="G66" s="70">
        <f t="shared" si="1"/>
        <v>0</v>
      </c>
      <c r="H66" s="103"/>
      <c r="I66" s="70">
        <f t="shared" si="2"/>
        <v>0</v>
      </c>
      <c r="J66" s="69"/>
      <c r="K66" s="70">
        <f t="shared" si="3"/>
        <v>0</v>
      </c>
      <c r="L66" s="69"/>
      <c r="M66" s="70">
        <f t="shared" si="4"/>
        <v>0</v>
      </c>
      <c r="N66" s="69"/>
      <c r="O66" s="70">
        <f t="shared" si="5"/>
        <v>0</v>
      </c>
      <c r="P66" s="69"/>
      <c r="Q66" s="70">
        <f t="shared" si="6"/>
        <v>0</v>
      </c>
      <c r="R66" s="69"/>
      <c r="S66" s="70">
        <f t="shared" si="7"/>
        <v>0</v>
      </c>
      <c r="T66" s="69"/>
      <c r="U66" s="70">
        <f t="shared" si="8"/>
        <v>0</v>
      </c>
      <c r="V66" s="69"/>
      <c r="W66" s="70">
        <f t="shared" si="9"/>
        <v>0</v>
      </c>
      <c r="X66" s="69"/>
      <c r="Y66" s="70">
        <f t="shared" si="10"/>
        <v>0</v>
      </c>
      <c r="Z66" s="69"/>
      <c r="AA66" s="70">
        <f t="shared" si="11"/>
        <v>0</v>
      </c>
      <c r="AB66" s="69"/>
      <c r="AC66" s="70">
        <f t="shared" si="12"/>
        <v>0</v>
      </c>
      <c r="AD66" s="85"/>
      <c r="AE66" s="70">
        <f t="shared" si="13"/>
        <v>0</v>
      </c>
      <c r="AF66" s="69"/>
      <c r="AG66" s="70">
        <f t="shared" si="14"/>
        <v>0</v>
      </c>
      <c r="AH66" s="69"/>
      <c r="AI66" s="70">
        <f t="shared" si="15"/>
        <v>0</v>
      </c>
      <c r="AJ66" s="69"/>
      <c r="AK66" s="70">
        <f t="shared" si="16"/>
        <v>0</v>
      </c>
      <c r="AL66" s="69"/>
      <c r="AM66" s="70">
        <f t="shared" si="17"/>
        <v>0</v>
      </c>
      <c r="AN66" s="69"/>
      <c r="AO66" s="70">
        <f t="shared" si="18"/>
        <v>0</v>
      </c>
      <c r="AP66" s="69"/>
      <c r="AQ66" s="70">
        <f t="shared" si="19"/>
        <v>0</v>
      </c>
      <c r="AR66" s="69"/>
      <c r="AS66" s="70">
        <f t="shared" si="20"/>
        <v>0</v>
      </c>
      <c r="AT66" s="69"/>
      <c r="AU66" s="70"/>
      <c r="AV66" s="69"/>
      <c r="AW66" s="70"/>
      <c r="AX66" s="69"/>
      <c r="AY66" s="70"/>
      <c r="AZ66" s="69"/>
      <c r="BA66" s="70"/>
      <c r="BB66" s="69"/>
      <c r="BC66" s="70"/>
      <c r="BD66" s="4">
        <f t="shared" si="22"/>
        <v>0</v>
      </c>
      <c r="BE66" s="10">
        <f t="shared" si="21"/>
        <v>0</v>
      </c>
      <c r="BF66" s="11">
        <f t="shared" si="23"/>
        <v>2</v>
      </c>
      <c r="BG66" s="4">
        <f t="shared" si="24"/>
        <v>0</v>
      </c>
      <c r="BH66" s="138" t="str">
        <f t="shared" si="25"/>
        <v/>
      </c>
      <c r="BI66" s="138" t="str">
        <f t="shared" si="26"/>
        <v/>
      </c>
      <c r="BJ66" s="287"/>
      <c r="BK66" s="132">
        <f t="shared" si="27"/>
        <v>0</v>
      </c>
      <c r="BL66" s="4">
        <f t="shared" si="28"/>
        <v>0</v>
      </c>
      <c r="BM66" s="130">
        <f t="shared" si="29"/>
        <v>0</v>
      </c>
      <c r="BN66" s="4">
        <f t="shared" si="30"/>
        <v>0</v>
      </c>
      <c r="BO66" s="130">
        <f t="shared" si="31"/>
        <v>0</v>
      </c>
      <c r="BP66" s="133">
        <f t="shared" si="32"/>
        <v>0</v>
      </c>
      <c r="BQ66" s="58"/>
      <c r="BR66" s="58"/>
      <c r="BS66" s="58"/>
      <c r="BT66" s="58"/>
      <c r="BU66" s="16"/>
      <c r="CK66" s="59"/>
      <c r="CL66" s="290"/>
      <c r="CM66" s="290"/>
      <c r="CN66" s="290"/>
    </row>
    <row r="67" spans="1:92" ht="12.75" customHeight="1" x14ac:dyDescent="0.2">
      <c r="A67" s="3"/>
      <c r="B67" s="4">
        <f t="shared" si="33"/>
        <v>16</v>
      </c>
      <c r="C67" s="319" t="s">
        <v>187</v>
      </c>
      <c r="D67" s="320" t="s">
        <v>187</v>
      </c>
      <c r="E67" s="17"/>
      <c r="F67" s="69"/>
      <c r="G67" s="70">
        <f t="shared" si="1"/>
        <v>0</v>
      </c>
      <c r="H67" s="103"/>
      <c r="I67" s="70">
        <f t="shared" si="2"/>
        <v>0</v>
      </c>
      <c r="J67" s="69"/>
      <c r="K67" s="70">
        <f t="shared" si="3"/>
        <v>0</v>
      </c>
      <c r="L67" s="69"/>
      <c r="M67" s="70">
        <f t="shared" si="4"/>
        <v>0</v>
      </c>
      <c r="N67" s="69"/>
      <c r="O67" s="70">
        <f t="shared" si="5"/>
        <v>0</v>
      </c>
      <c r="P67" s="69"/>
      <c r="Q67" s="70">
        <f t="shared" si="6"/>
        <v>0</v>
      </c>
      <c r="R67" s="69"/>
      <c r="S67" s="70">
        <f t="shared" si="7"/>
        <v>0</v>
      </c>
      <c r="T67" s="69"/>
      <c r="U67" s="70">
        <f t="shared" si="8"/>
        <v>0</v>
      </c>
      <c r="V67" s="69"/>
      <c r="W67" s="70">
        <f t="shared" si="9"/>
        <v>0</v>
      </c>
      <c r="X67" s="69"/>
      <c r="Y67" s="70">
        <f t="shared" si="10"/>
        <v>0</v>
      </c>
      <c r="Z67" s="69"/>
      <c r="AA67" s="70">
        <f t="shared" si="11"/>
        <v>0</v>
      </c>
      <c r="AB67" s="69"/>
      <c r="AC67" s="70">
        <f t="shared" si="12"/>
        <v>0</v>
      </c>
      <c r="AD67" s="85"/>
      <c r="AE67" s="70">
        <f t="shared" si="13"/>
        <v>0</v>
      </c>
      <c r="AF67" s="69"/>
      <c r="AG67" s="70">
        <f t="shared" si="14"/>
        <v>0</v>
      </c>
      <c r="AH67" s="69"/>
      <c r="AI67" s="70">
        <f t="shared" si="15"/>
        <v>0</v>
      </c>
      <c r="AJ67" s="69"/>
      <c r="AK67" s="70">
        <f t="shared" si="16"/>
        <v>0</v>
      </c>
      <c r="AL67" s="69"/>
      <c r="AM67" s="70">
        <f t="shared" si="17"/>
        <v>0</v>
      </c>
      <c r="AN67" s="69"/>
      <c r="AO67" s="70">
        <f t="shared" si="18"/>
        <v>0</v>
      </c>
      <c r="AP67" s="69"/>
      <c r="AQ67" s="70">
        <f t="shared" si="19"/>
        <v>0</v>
      </c>
      <c r="AR67" s="69"/>
      <c r="AS67" s="70">
        <f t="shared" si="20"/>
        <v>0</v>
      </c>
      <c r="AT67" s="69"/>
      <c r="AU67" s="70"/>
      <c r="AV67" s="69"/>
      <c r="AW67" s="70"/>
      <c r="AX67" s="69"/>
      <c r="AY67" s="70"/>
      <c r="AZ67" s="69"/>
      <c r="BA67" s="70"/>
      <c r="BB67" s="69"/>
      <c r="BC67" s="70"/>
      <c r="BD67" s="4">
        <f t="shared" si="22"/>
        <v>0</v>
      </c>
      <c r="BE67" s="10">
        <f t="shared" si="21"/>
        <v>0</v>
      </c>
      <c r="BF67" s="11">
        <f t="shared" si="23"/>
        <v>2</v>
      </c>
      <c r="BG67" s="4">
        <f t="shared" si="24"/>
        <v>0</v>
      </c>
      <c r="BH67" s="138" t="str">
        <f t="shared" si="25"/>
        <v/>
      </c>
      <c r="BI67" s="138" t="str">
        <f t="shared" si="26"/>
        <v/>
      </c>
      <c r="BJ67" s="287"/>
      <c r="BK67" s="132">
        <f t="shared" si="27"/>
        <v>0</v>
      </c>
      <c r="BL67" s="4">
        <f t="shared" si="28"/>
        <v>0</v>
      </c>
      <c r="BM67" s="130">
        <f t="shared" si="29"/>
        <v>0</v>
      </c>
      <c r="BN67" s="4">
        <f t="shared" si="30"/>
        <v>0</v>
      </c>
      <c r="BO67" s="130">
        <f t="shared" si="31"/>
        <v>0</v>
      </c>
      <c r="BP67" s="133">
        <f t="shared" si="32"/>
        <v>0</v>
      </c>
      <c r="BQ67" s="58"/>
      <c r="BR67" s="58"/>
      <c r="BS67" s="58"/>
      <c r="BT67" s="58"/>
      <c r="BU67" s="16"/>
      <c r="CK67" s="59"/>
      <c r="CL67" s="290"/>
      <c r="CM67" s="290"/>
      <c r="CN67" s="290"/>
    </row>
    <row r="68" spans="1:92" ht="12.75" customHeight="1" x14ac:dyDescent="0.2">
      <c r="A68" s="3"/>
      <c r="B68" s="4">
        <f t="shared" si="33"/>
        <v>17</v>
      </c>
      <c r="C68" s="319" t="s">
        <v>188</v>
      </c>
      <c r="D68" s="320" t="s">
        <v>188</v>
      </c>
      <c r="E68" s="17"/>
      <c r="F68" s="69"/>
      <c r="G68" s="70">
        <f t="shared" si="1"/>
        <v>0</v>
      </c>
      <c r="H68" s="103"/>
      <c r="I68" s="70">
        <f t="shared" si="2"/>
        <v>0</v>
      </c>
      <c r="J68" s="69"/>
      <c r="K68" s="70">
        <f t="shared" si="3"/>
        <v>0</v>
      </c>
      <c r="L68" s="69"/>
      <c r="M68" s="70">
        <f t="shared" si="4"/>
        <v>0</v>
      </c>
      <c r="N68" s="69"/>
      <c r="O68" s="70">
        <f t="shared" si="5"/>
        <v>0</v>
      </c>
      <c r="P68" s="69"/>
      <c r="Q68" s="70">
        <f t="shared" si="6"/>
        <v>0</v>
      </c>
      <c r="R68" s="69"/>
      <c r="S68" s="70">
        <f t="shared" si="7"/>
        <v>0</v>
      </c>
      <c r="T68" s="69"/>
      <c r="U68" s="70">
        <f t="shared" si="8"/>
        <v>0</v>
      </c>
      <c r="V68" s="69"/>
      <c r="W68" s="70">
        <f t="shared" si="9"/>
        <v>0</v>
      </c>
      <c r="X68" s="69"/>
      <c r="Y68" s="70">
        <f t="shared" si="10"/>
        <v>0</v>
      </c>
      <c r="Z68" s="69"/>
      <c r="AA68" s="70">
        <f t="shared" si="11"/>
        <v>0</v>
      </c>
      <c r="AB68" s="69"/>
      <c r="AC68" s="70">
        <f t="shared" si="12"/>
        <v>0</v>
      </c>
      <c r="AD68" s="85"/>
      <c r="AE68" s="70">
        <f t="shared" si="13"/>
        <v>0</v>
      </c>
      <c r="AF68" s="69"/>
      <c r="AG68" s="70">
        <f t="shared" si="14"/>
        <v>0</v>
      </c>
      <c r="AH68" s="69"/>
      <c r="AI68" s="70">
        <f t="shared" si="15"/>
        <v>0</v>
      </c>
      <c r="AJ68" s="69"/>
      <c r="AK68" s="70">
        <f t="shared" si="16"/>
        <v>0</v>
      </c>
      <c r="AL68" s="69"/>
      <c r="AM68" s="70">
        <f t="shared" si="17"/>
        <v>0</v>
      </c>
      <c r="AN68" s="69"/>
      <c r="AO68" s="70">
        <f t="shared" si="18"/>
        <v>0</v>
      </c>
      <c r="AP68" s="69"/>
      <c r="AQ68" s="70">
        <f t="shared" si="19"/>
        <v>0</v>
      </c>
      <c r="AR68" s="69"/>
      <c r="AS68" s="70">
        <f t="shared" si="20"/>
        <v>0</v>
      </c>
      <c r="AT68" s="69"/>
      <c r="AU68" s="70"/>
      <c r="AV68" s="69"/>
      <c r="AW68" s="70"/>
      <c r="AX68" s="69"/>
      <c r="AY68" s="70"/>
      <c r="AZ68" s="69"/>
      <c r="BA68" s="70"/>
      <c r="BB68" s="69"/>
      <c r="BC68" s="70"/>
      <c r="BD68" s="4">
        <f t="shared" si="22"/>
        <v>0</v>
      </c>
      <c r="BE68" s="10">
        <f t="shared" si="21"/>
        <v>0</v>
      </c>
      <c r="BF68" s="11">
        <f t="shared" si="23"/>
        <v>2</v>
      </c>
      <c r="BG68" s="4">
        <f t="shared" si="24"/>
        <v>0</v>
      </c>
      <c r="BH68" s="138" t="str">
        <f t="shared" si="25"/>
        <v/>
      </c>
      <c r="BI68" s="138" t="str">
        <f t="shared" si="26"/>
        <v/>
      </c>
      <c r="BJ68" s="287"/>
      <c r="BK68" s="132">
        <f t="shared" si="27"/>
        <v>0</v>
      </c>
      <c r="BL68" s="4">
        <f t="shared" si="28"/>
        <v>0</v>
      </c>
      <c r="BM68" s="130">
        <f t="shared" si="29"/>
        <v>0</v>
      </c>
      <c r="BN68" s="4">
        <f t="shared" si="30"/>
        <v>0</v>
      </c>
      <c r="BO68" s="130">
        <f t="shared" si="31"/>
        <v>0</v>
      </c>
      <c r="BP68" s="133">
        <f t="shared" si="32"/>
        <v>0</v>
      </c>
      <c r="BQ68" s="58"/>
      <c r="BR68" s="58"/>
      <c r="BS68" s="58"/>
      <c r="BT68" s="58"/>
      <c r="BU68" s="16"/>
      <c r="CK68" s="59"/>
      <c r="CL68" s="290"/>
      <c r="CM68" s="290"/>
      <c r="CN68" s="290"/>
    </row>
    <row r="69" spans="1:92" ht="12.75" customHeight="1" x14ac:dyDescent="0.2">
      <c r="A69" s="3"/>
      <c r="B69" s="4">
        <f t="shared" si="33"/>
        <v>18</v>
      </c>
      <c r="C69" s="319" t="s">
        <v>189</v>
      </c>
      <c r="D69" s="320" t="s">
        <v>189</v>
      </c>
      <c r="E69" s="17"/>
      <c r="F69" s="69"/>
      <c r="G69" s="70">
        <f t="shared" si="1"/>
        <v>0</v>
      </c>
      <c r="H69" s="103"/>
      <c r="I69" s="70">
        <f t="shared" si="2"/>
        <v>0</v>
      </c>
      <c r="J69" s="69"/>
      <c r="K69" s="70">
        <f t="shared" si="3"/>
        <v>0</v>
      </c>
      <c r="L69" s="69"/>
      <c r="M69" s="70">
        <f t="shared" si="4"/>
        <v>0</v>
      </c>
      <c r="N69" s="69"/>
      <c r="O69" s="70">
        <f t="shared" si="5"/>
        <v>0</v>
      </c>
      <c r="P69" s="69"/>
      <c r="Q69" s="70">
        <f t="shared" si="6"/>
        <v>0</v>
      </c>
      <c r="R69" s="69"/>
      <c r="S69" s="70">
        <f t="shared" si="7"/>
        <v>0</v>
      </c>
      <c r="T69" s="69"/>
      <c r="U69" s="70">
        <f t="shared" si="8"/>
        <v>0</v>
      </c>
      <c r="V69" s="69"/>
      <c r="W69" s="70">
        <f t="shared" si="9"/>
        <v>0</v>
      </c>
      <c r="X69" s="69"/>
      <c r="Y69" s="70">
        <f t="shared" si="10"/>
        <v>0</v>
      </c>
      <c r="Z69" s="69"/>
      <c r="AA69" s="70">
        <f t="shared" si="11"/>
        <v>0</v>
      </c>
      <c r="AB69" s="69"/>
      <c r="AC69" s="70">
        <f t="shared" si="12"/>
        <v>0</v>
      </c>
      <c r="AD69" s="85"/>
      <c r="AE69" s="70">
        <f t="shared" si="13"/>
        <v>0</v>
      </c>
      <c r="AF69" s="69"/>
      <c r="AG69" s="70">
        <f t="shared" si="14"/>
        <v>0</v>
      </c>
      <c r="AH69" s="69"/>
      <c r="AI69" s="70">
        <f t="shared" si="15"/>
        <v>0</v>
      </c>
      <c r="AJ69" s="69"/>
      <c r="AK69" s="70">
        <f t="shared" si="16"/>
        <v>0</v>
      </c>
      <c r="AL69" s="69"/>
      <c r="AM69" s="70">
        <f t="shared" si="17"/>
        <v>0</v>
      </c>
      <c r="AN69" s="69"/>
      <c r="AO69" s="70">
        <f t="shared" si="18"/>
        <v>0</v>
      </c>
      <c r="AP69" s="69"/>
      <c r="AQ69" s="70">
        <f t="shared" si="19"/>
        <v>0</v>
      </c>
      <c r="AR69" s="69"/>
      <c r="AS69" s="70">
        <f t="shared" si="20"/>
        <v>0</v>
      </c>
      <c r="AT69" s="69"/>
      <c r="AU69" s="70"/>
      <c r="AV69" s="69"/>
      <c r="AW69" s="70"/>
      <c r="AX69" s="69"/>
      <c r="AY69" s="70"/>
      <c r="AZ69" s="69"/>
      <c r="BA69" s="70"/>
      <c r="BB69" s="69"/>
      <c r="BC69" s="70"/>
      <c r="BD69" s="4">
        <f t="shared" si="22"/>
        <v>0</v>
      </c>
      <c r="BE69" s="10">
        <f t="shared" si="21"/>
        <v>0</v>
      </c>
      <c r="BF69" s="11">
        <f t="shared" si="23"/>
        <v>2</v>
      </c>
      <c r="BG69" s="4">
        <f t="shared" si="24"/>
        <v>0</v>
      </c>
      <c r="BH69" s="138" t="str">
        <f t="shared" si="25"/>
        <v/>
      </c>
      <c r="BI69" s="138" t="str">
        <f t="shared" si="26"/>
        <v/>
      </c>
      <c r="BJ69" s="287"/>
      <c r="BK69" s="132">
        <f t="shared" si="27"/>
        <v>0</v>
      </c>
      <c r="BL69" s="4">
        <f t="shared" si="28"/>
        <v>0</v>
      </c>
      <c r="BM69" s="130">
        <f t="shared" si="29"/>
        <v>0</v>
      </c>
      <c r="BN69" s="4">
        <f t="shared" si="30"/>
        <v>0</v>
      </c>
      <c r="BO69" s="130">
        <f t="shared" si="31"/>
        <v>0</v>
      </c>
      <c r="BP69" s="133">
        <f t="shared" si="32"/>
        <v>0</v>
      </c>
      <c r="BQ69" s="58"/>
      <c r="BR69" s="58"/>
      <c r="BS69" s="58"/>
      <c r="BT69" s="58"/>
      <c r="BU69" s="16"/>
      <c r="CK69" s="59"/>
      <c r="CL69" s="290"/>
      <c r="CM69" s="290"/>
      <c r="CN69" s="290"/>
    </row>
    <row r="70" spans="1:92" ht="12.75" customHeight="1" x14ac:dyDescent="0.2">
      <c r="A70" s="3"/>
      <c r="B70" s="4">
        <f t="shared" si="33"/>
        <v>19</v>
      </c>
      <c r="C70" s="319" t="s">
        <v>190</v>
      </c>
      <c r="D70" s="320" t="s">
        <v>190</v>
      </c>
      <c r="E70" s="17"/>
      <c r="F70" s="69"/>
      <c r="G70" s="70">
        <f t="shared" si="1"/>
        <v>0</v>
      </c>
      <c r="H70" s="103"/>
      <c r="I70" s="70">
        <f t="shared" si="2"/>
        <v>0</v>
      </c>
      <c r="J70" s="69"/>
      <c r="K70" s="70">
        <f t="shared" si="3"/>
        <v>0</v>
      </c>
      <c r="L70" s="69"/>
      <c r="M70" s="70">
        <f t="shared" si="4"/>
        <v>0</v>
      </c>
      <c r="N70" s="69"/>
      <c r="O70" s="70">
        <f t="shared" si="5"/>
        <v>0</v>
      </c>
      <c r="P70" s="69"/>
      <c r="Q70" s="70">
        <f t="shared" si="6"/>
        <v>0</v>
      </c>
      <c r="R70" s="69"/>
      <c r="S70" s="70">
        <f t="shared" si="7"/>
        <v>0</v>
      </c>
      <c r="T70" s="69"/>
      <c r="U70" s="70">
        <f t="shared" si="8"/>
        <v>0</v>
      </c>
      <c r="V70" s="69"/>
      <c r="W70" s="70">
        <f t="shared" si="9"/>
        <v>0</v>
      </c>
      <c r="X70" s="69"/>
      <c r="Y70" s="70">
        <f t="shared" si="10"/>
        <v>0</v>
      </c>
      <c r="Z70" s="69"/>
      <c r="AA70" s="70">
        <f t="shared" si="11"/>
        <v>0</v>
      </c>
      <c r="AB70" s="69"/>
      <c r="AC70" s="70">
        <f t="shared" si="12"/>
        <v>0</v>
      </c>
      <c r="AD70" s="85"/>
      <c r="AE70" s="70">
        <f t="shared" si="13"/>
        <v>0</v>
      </c>
      <c r="AF70" s="69"/>
      <c r="AG70" s="70">
        <f t="shared" si="14"/>
        <v>0</v>
      </c>
      <c r="AH70" s="69"/>
      <c r="AI70" s="70">
        <f t="shared" si="15"/>
        <v>0</v>
      </c>
      <c r="AJ70" s="69"/>
      <c r="AK70" s="70">
        <f t="shared" si="16"/>
        <v>0</v>
      </c>
      <c r="AL70" s="69"/>
      <c r="AM70" s="70">
        <f t="shared" si="17"/>
        <v>0</v>
      </c>
      <c r="AN70" s="69"/>
      <c r="AO70" s="70">
        <f t="shared" si="18"/>
        <v>0</v>
      </c>
      <c r="AP70" s="69"/>
      <c r="AQ70" s="70">
        <f t="shared" si="19"/>
        <v>0</v>
      </c>
      <c r="AR70" s="69"/>
      <c r="AS70" s="70">
        <f t="shared" si="20"/>
        <v>0</v>
      </c>
      <c r="AT70" s="69"/>
      <c r="AU70" s="70"/>
      <c r="AV70" s="69"/>
      <c r="AW70" s="70"/>
      <c r="AX70" s="69"/>
      <c r="AY70" s="70"/>
      <c r="AZ70" s="69"/>
      <c r="BA70" s="70"/>
      <c r="BB70" s="69"/>
      <c r="BC70" s="70"/>
      <c r="BD70" s="4">
        <f t="shared" si="22"/>
        <v>0</v>
      </c>
      <c r="BE70" s="10">
        <f t="shared" si="21"/>
        <v>0</v>
      </c>
      <c r="BF70" s="11">
        <f t="shared" si="23"/>
        <v>2</v>
      </c>
      <c r="BG70" s="4">
        <f t="shared" si="24"/>
        <v>0</v>
      </c>
      <c r="BH70" s="138" t="str">
        <f t="shared" si="25"/>
        <v/>
      </c>
      <c r="BI70" s="138" t="str">
        <f t="shared" si="26"/>
        <v/>
      </c>
      <c r="BJ70" s="287"/>
      <c r="BK70" s="132">
        <f t="shared" si="27"/>
        <v>0</v>
      </c>
      <c r="BL70" s="4">
        <f t="shared" si="28"/>
        <v>0</v>
      </c>
      <c r="BM70" s="130">
        <f t="shared" si="29"/>
        <v>0</v>
      </c>
      <c r="BN70" s="4">
        <f t="shared" si="30"/>
        <v>0</v>
      </c>
      <c r="BO70" s="130">
        <f t="shared" si="31"/>
        <v>0</v>
      </c>
      <c r="BP70" s="133">
        <f t="shared" si="32"/>
        <v>0</v>
      </c>
      <c r="BQ70" s="58"/>
      <c r="BR70" s="58"/>
      <c r="BS70" s="58"/>
      <c r="BT70" s="58"/>
      <c r="BU70" s="16"/>
      <c r="CK70" s="59"/>
      <c r="CL70" s="290"/>
      <c r="CM70" s="290"/>
      <c r="CN70" s="290"/>
    </row>
    <row r="71" spans="1:92" ht="12.75" customHeight="1" x14ac:dyDescent="0.2">
      <c r="A71" s="3"/>
      <c r="B71" s="4">
        <f t="shared" si="33"/>
        <v>20</v>
      </c>
      <c r="C71" s="319" t="s">
        <v>191</v>
      </c>
      <c r="D71" s="320" t="s">
        <v>191</v>
      </c>
      <c r="E71" s="17"/>
      <c r="F71" s="69"/>
      <c r="G71" s="70">
        <f t="shared" si="1"/>
        <v>0</v>
      </c>
      <c r="H71" s="103"/>
      <c r="I71" s="70">
        <f t="shared" si="2"/>
        <v>0</v>
      </c>
      <c r="J71" s="69"/>
      <c r="K71" s="70">
        <f t="shared" si="3"/>
        <v>0</v>
      </c>
      <c r="L71" s="69"/>
      <c r="M71" s="70">
        <f t="shared" si="4"/>
        <v>0</v>
      </c>
      <c r="N71" s="69"/>
      <c r="O71" s="70">
        <f t="shared" si="5"/>
        <v>0</v>
      </c>
      <c r="P71" s="69"/>
      <c r="Q71" s="70">
        <f t="shared" si="6"/>
        <v>0</v>
      </c>
      <c r="R71" s="69"/>
      <c r="S71" s="70">
        <f t="shared" si="7"/>
        <v>0</v>
      </c>
      <c r="T71" s="69"/>
      <c r="U71" s="70">
        <f t="shared" si="8"/>
        <v>0</v>
      </c>
      <c r="V71" s="69"/>
      <c r="W71" s="70">
        <f t="shared" si="9"/>
        <v>0</v>
      </c>
      <c r="X71" s="69"/>
      <c r="Y71" s="70">
        <f t="shared" si="10"/>
        <v>0</v>
      </c>
      <c r="Z71" s="69"/>
      <c r="AA71" s="70">
        <f t="shared" si="11"/>
        <v>0</v>
      </c>
      <c r="AB71" s="69"/>
      <c r="AC71" s="70">
        <f t="shared" si="12"/>
        <v>0</v>
      </c>
      <c r="AD71" s="85"/>
      <c r="AE71" s="70">
        <f t="shared" si="13"/>
        <v>0</v>
      </c>
      <c r="AF71" s="69"/>
      <c r="AG71" s="70">
        <f t="shared" si="14"/>
        <v>0</v>
      </c>
      <c r="AH71" s="69"/>
      <c r="AI71" s="70">
        <f t="shared" si="15"/>
        <v>0</v>
      </c>
      <c r="AJ71" s="69"/>
      <c r="AK71" s="70">
        <f t="shared" si="16"/>
        <v>0</v>
      </c>
      <c r="AL71" s="69"/>
      <c r="AM71" s="70">
        <f t="shared" si="17"/>
        <v>0</v>
      </c>
      <c r="AN71" s="69"/>
      <c r="AO71" s="70">
        <f t="shared" si="18"/>
        <v>0</v>
      </c>
      <c r="AP71" s="69"/>
      <c r="AQ71" s="70">
        <f t="shared" si="19"/>
        <v>0</v>
      </c>
      <c r="AR71" s="69"/>
      <c r="AS71" s="70">
        <f t="shared" si="20"/>
        <v>0</v>
      </c>
      <c r="AT71" s="69"/>
      <c r="AU71" s="70"/>
      <c r="AV71" s="69"/>
      <c r="AW71" s="70"/>
      <c r="AX71" s="69"/>
      <c r="AY71" s="70"/>
      <c r="AZ71" s="69"/>
      <c r="BA71" s="70"/>
      <c r="BB71" s="69"/>
      <c r="BC71" s="70"/>
      <c r="BD71" s="4">
        <f t="shared" si="22"/>
        <v>0</v>
      </c>
      <c r="BE71" s="10">
        <f t="shared" si="21"/>
        <v>0</v>
      </c>
      <c r="BF71" s="11">
        <f t="shared" si="23"/>
        <v>2</v>
      </c>
      <c r="BG71" s="4">
        <f t="shared" si="24"/>
        <v>0</v>
      </c>
      <c r="BH71" s="138" t="str">
        <f t="shared" si="25"/>
        <v/>
      </c>
      <c r="BI71" s="138" t="str">
        <f t="shared" si="26"/>
        <v/>
      </c>
      <c r="BJ71" s="287"/>
      <c r="BK71" s="132">
        <f t="shared" si="27"/>
        <v>0</v>
      </c>
      <c r="BL71" s="4">
        <f t="shared" si="28"/>
        <v>0</v>
      </c>
      <c r="BM71" s="130">
        <f t="shared" si="29"/>
        <v>0</v>
      </c>
      <c r="BN71" s="4">
        <f t="shared" si="30"/>
        <v>0</v>
      </c>
      <c r="BO71" s="130">
        <f t="shared" si="31"/>
        <v>0</v>
      </c>
      <c r="BP71" s="133">
        <f t="shared" si="32"/>
        <v>0</v>
      </c>
      <c r="BQ71" s="58"/>
      <c r="BR71" s="58"/>
      <c r="BS71" s="58"/>
      <c r="BT71" s="58"/>
      <c r="BU71" s="16"/>
      <c r="CK71" s="59"/>
      <c r="CL71" s="290"/>
      <c r="CM71" s="290"/>
      <c r="CN71" s="290"/>
    </row>
    <row r="72" spans="1:92" ht="12.75" customHeight="1" x14ac:dyDescent="0.2">
      <c r="A72" s="3"/>
      <c r="B72" s="4">
        <f t="shared" si="33"/>
        <v>21</v>
      </c>
      <c r="C72" s="319" t="s">
        <v>192</v>
      </c>
      <c r="D72" s="320" t="s">
        <v>192</v>
      </c>
      <c r="E72" s="17"/>
      <c r="F72" s="69"/>
      <c r="G72" s="70">
        <f t="shared" si="1"/>
        <v>0</v>
      </c>
      <c r="H72" s="103"/>
      <c r="I72" s="70">
        <f t="shared" si="2"/>
        <v>0</v>
      </c>
      <c r="J72" s="69"/>
      <c r="K72" s="70">
        <f t="shared" si="3"/>
        <v>0</v>
      </c>
      <c r="L72" s="69"/>
      <c r="M72" s="70">
        <f t="shared" si="4"/>
        <v>0</v>
      </c>
      <c r="N72" s="69"/>
      <c r="O72" s="70">
        <f t="shared" si="5"/>
        <v>0</v>
      </c>
      <c r="P72" s="69"/>
      <c r="Q72" s="70">
        <f t="shared" si="6"/>
        <v>0</v>
      </c>
      <c r="R72" s="69"/>
      <c r="S72" s="70">
        <f t="shared" si="7"/>
        <v>0</v>
      </c>
      <c r="T72" s="69"/>
      <c r="U72" s="70">
        <f t="shared" si="8"/>
        <v>0</v>
      </c>
      <c r="V72" s="69"/>
      <c r="W72" s="70">
        <f t="shared" si="9"/>
        <v>0</v>
      </c>
      <c r="X72" s="69"/>
      <c r="Y72" s="70">
        <f t="shared" si="10"/>
        <v>0</v>
      </c>
      <c r="Z72" s="69"/>
      <c r="AA72" s="70">
        <f t="shared" si="11"/>
        <v>0</v>
      </c>
      <c r="AB72" s="69"/>
      <c r="AC72" s="70">
        <f t="shared" si="12"/>
        <v>0</v>
      </c>
      <c r="AD72" s="85"/>
      <c r="AE72" s="70">
        <f t="shared" si="13"/>
        <v>0</v>
      </c>
      <c r="AF72" s="69"/>
      <c r="AG72" s="70">
        <f t="shared" si="14"/>
        <v>0</v>
      </c>
      <c r="AH72" s="69"/>
      <c r="AI72" s="70">
        <f t="shared" si="15"/>
        <v>0</v>
      </c>
      <c r="AJ72" s="69"/>
      <c r="AK72" s="70">
        <f t="shared" si="16"/>
        <v>0</v>
      </c>
      <c r="AL72" s="69"/>
      <c r="AM72" s="70">
        <f t="shared" si="17"/>
        <v>0</v>
      </c>
      <c r="AN72" s="69"/>
      <c r="AO72" s="70">
        <f t="shared" si="18"/>
        <v>0</v>
      </c>
      <c r="AP72" s="69"/>
      <c r="AQ72" s="70">
        <f t="shared" si="19"/>
        <v>0</v>
      </c>
      <c r="AR72" s="69"/>
      <c r="AS72" s="70">
        <f t="shared" si="20"/>
        <v>0</v>
      </c>
      <c r="AT72" s="69"/>
      <c r="AU72" s="70"/>
      <c r="AV72" s="69"/>
      <c r="AW72" s="70"/>
      <c r="AX72" s="69"/>
      <c r="AY72" s="70"/>
      <c r="AZ72" s="69"/>
      <c r="BA72" s="70"/>
      <c r="BB72" s="69"/>
      <c r="BC72" s="70"/>
      <c r="BD72" s="4">
        <f t="shared" si="22"/>
        <v>0</v>
      </c>
      <c r="BE72" s="10">
        <f t="shared" si="21"/>
        <v>0</v>
      </c>
      <c r="BF72" s="11">
        <f t="shared" si="23"/>
        <v>2</v>
      </c>
      <c r="BG72" s="4">
        <f t="shared" si="24"/>
        <v>0</v>
      </c>
      <c r="BH72" s="138" t="str">
        <f t="shared" si="25"/>
        <v/>
      </c>
      <c r="BI72" s="138" t="str">
        <f t="shared" si="26"/>
        <v/>
      </c>
      <c r="BJ72" s="287"/>
      <c r="BK72" s="132">
        <f t="shared" si="27"/>
        <v>0</v>
      </c>
      <c r="BL72" s="4">
        <f t="shared" si="28"/>
        <v>0</v>
      </c>
      <c r="BM72" s="130">
        <f t="shared" si="29"/>
        <v>0</v>
      </c>
      <c r="BN72" s="4">
        <f t="shared" si="30"/>
        <v>0</v>
      </c>
      <c r="BO72" s="130">
        <f t="shared" si="31"/>
        <v>0</v>
      </c>
      <c r="BP72" s="133">
        <f t="shared" si="32"/>
        <v>0</v>
      </c>
      <c r="BQ72" s="58"/>
      <c r="BR72" s="58"/>
      <c r="BS72" s="58"/>
      <c r="BT72" s="58"/>
      <c r="BU72" s="16"/>
      <c r="CK72" s="55"/>
      <c r="CL72" s="290"/>
      <c r="CM72" s="290"/>
      <c r="CN72" s="290"/>
    </row>
    <row r="73" spans="1:92" ht="12.75" customHeight="1" x14ac:dyDescent="0.2">
      <c r="A73" s="3"/>
      <c r="B73" s="4">
        <f t="shared" si="33"/>
        <v>22</v>
      </c>
      <c r="C73" s="319" t="s">
        <v>193</v>
      </c>
      <c r="D73" s="320" t="s">
        <v>193</v>
      </c>
      <c r="E73" s="17"/>
      <c r="F73" s="69"/>
      <c r="G73" s="70">
        <f t="shared" si="1"/>
        <v>0</v>
      </c>
      <c r="H73" s="103"/>
      <c r="I73" s="70">
        <f t="shared" si="2"/>
        <v>0</v>
      </c>
      <c r="J73" s="69"/>
      <c r="K73" s="70">
        <f t="shared" si="3"/>
        <v>0</v>
      </c>
      <c r="L73" s="69"/>
      <c r="M73" s="70">
        <f t="shared" si="4"/>
        <v>0</v>
      </c>
      <c r="N73" s="69"/>
      <c r="O73" s="70">
        <f t="shared" si="5"/>
        <v>0</v>
      </c>
      <c r="P73" s="69"/>
      <c r="Q73" s="70">
        <f t="shared" si="6"/>
        <v>0</v>
      </c>
      <c r="R73" s="69"/>
      <c r="S73" s="70">
        <f t="shared" si="7"/>
        <v>0</v>
      </c>
      <c r="T73" s="69"/>
      <c r="U73" s="70">
        <f t="shared" si="8"/>
        <v>0</v>
      </c>
      <c r="V73" s="69"/>
      <c r="W73" s="70">
        <f t="shared" si="9"/>
        <v>0</v>
      </c>
      <c r="X73" s="69"/>
      <c r="Y73" s="70">
        <f t="shared" si="10"/>
        <v>0</v>
      </c>
      <c r="Z73" s="69"/>
      <c r="AA73" s="70">
        <f t="shared" si="11"/>
        <v>0</v>
      </c>
      <c r="AB73" s="69"/>
      <c r="AC73" s="70">
        <f t="shared" si="12"/>
        <v>0</v>
      </c>
      <c r="AD73" s="85"/>
      <c r="AE73" s="70">
        <f t="shared" si="13"/>
        <v>0</v>
      </c>
      <c r="AF73" s="69"/>
      <c r="AG73" s="70">
        <f t="shared" si="14"/>
        <v>0</v>
      </c>
      <c r="AH73" s="69"/>
      <c r="AI73" s="70">
        <f t="shared" si="15"/>
        <v>0</v>
      </c>
      <c r="AJ73" s="69"/>
      <c r="AK73" s="70">
        <f t="shared" si="16"/>
        <v>0</v>
      </c>
      <c r="AL73" s="69"/>
      <c r="AM73" s="70">
        <f t="shared" si="17"/>
        <v>0</v>
      </c>
      <c r="AN73" s="69"/>
      <c r="AO73" s="70">
        <f t="shared" si="18"/>
        <v>0</v>
      </c>
      <c r="AP73" s="69"/>
      <c r="AQ73" s="70">
        <f t="shared" si="19"/>
        <v>0</v>
      </c>
      <c r="AR73" s="69"/>
      <c r="AS73" s="70">
        <f t="shared" si="20"/>
        <v>0</v>
      </c>
      <c r="AT73" s="69"/>
      <c r="AU73" s="70"/>
      <c r="AV73" s="69"/>
      <c r="AW73" s="70"/>
      <c r="AX73" s="69"/>
      <c r="AY73" s="70"/>
      <c r="AZ73" s="69"/>
      <c r="BA73" s="70"/>
      <c r="BB73" s="69"/>
      <c r="BC73" s="70"/>
      <c r="BD73" s="4">
        <f t="shared" si="22"/>
        <v>0</v>
      </c>
      <c r="BE73" s="10">
        <f t="shared" si="21"/>
        <v>0</v>
      </c>
      <c r="BF73" s="11">
        <f t="shared" si="23"/>
        <v>2</v>
      </c>
      <c r="BG73" s="4">
        <f t="shared" si="24"/>
        <v>0</v>
      </c>
      <c r="BH73" s="138" t="str">
        <f t="shared" si="25"/>
        <v/>
      </c>
      <c r="BI73" s="138" t="str">
        <f t="shared" si="26"/>
        <v/>
      </c>
      <c r="BJ73" s="287"/>
      <c r="BK73" s="132">
        <f t="shared" si="27"/>
        <v>0</v>
      </c>
      <c r="BL73" s="4">
        <f t="shared" si="28"/>
        <v>0</v>
      </c>
      <c r="BM73" s="130">
        <f t="shared" si="29"/>
        <v>0</v>
      </c>
      <c r="BN73" s="4">
        <f t="shared" si="30"/>
        <v>0</v>
      </c>
      <c r="BO73" s="130">
        <f t="shared" si="31"/>
        <v>0</v>
      </c>
      <c r="BP73" s="133">
        <f t="shared" si="32"/>
        <v>0</v>
      </c>
      <c r="BQ73" s="58"/>
      <c r="BR73" s="58"/>
      <c r="BS73" s="58"/>
      <c r="BT73" s="58"/>
      <c r="BU73" s="16"/>
      <c r="CL73" s="290"/>
      <c r="CM73" s="290"/>
      <c r="CN73" s="290"/>
    </row>
    <row r="74" spans="1:92" ht="12.75" customHeight="1" x14ac:dyDescent="0.2">
      <c r="A74" s="3"/>
      <c r="B74" s="4">
        <f t="shared" si="33"/>
        <v>23</v>
      </c>
      <c r="C74" s="319" t="s">
        <v>194</v>
      </c>
      <c r="D74" s="320" t="s">
        <v>194</v>
      </c>
      <c r="E74" s="17"/>
      <c r="F74" s="69"/>
      <c r="G74" s="70">
        <f t="shared" si="1"/>
        <v>0</v>
      </c>
      <c r="H74" s="103"/>
      <c r="I74" s="70">
        <f t="shared" si="2"/>
        <v>0</v>
      </c>
      <c r="J74" s="69"/>
      <c r="K74" s="70">
        <f t="shared" si="3"/>
        <v>0</v>
      </c>
      <c r="L74" s="69"/>
      <c r="M74" s="70">
        <f t="shared" si="4"/>
        <v>0</v>
      </c>
      <c r="N74" s="69"/>
      <c r="O74" s="70">
        <f t="shared" si="5"/>
        <v>0</v>
      </c>
      <c r="P74" s="69"/>
      <c r="Q74" s="70">
        <f t="shared" si="6"/>
        <v>0</v>
      </c>
      <c r="R74" s="69"/>
      <c r="S74" s="70">
        <f t="shared" si="7"/>
        <v>0</v>
      </c>
      <c r="T74" s="69"/>
      <c r="U74" s="70">
        <f t="shared" si="8"/>
        <v>0</v>
      </c>
      <c r="V74" s="69"/>
      <c r="W74" s="70">
        <f t="shared" si="9"/>
        <v>0</v>
      </c>
      <c r="X74" s="69"/>
      <c r="Y74" s="70">
        <f t="shared" si="10"/>
        <v>0</v>
      </c>
      <c r="Z74" s="69"/>
      <c r="AA74" s="70">
        <f t="shared" si="11"/>
        <v>0</v>
      </c>
      <c r="AB74" s="69"/>
      <c r="AC74" s="70">
        <f t="shared" si="12"/>
        <v>0</v>
      </c>
      <c r="AD74" s="85"/>
      <c r="AE74" s="70">
        <f t="shared" si="13"/>
        <v>0</v>
      </c>
      <c r="AF74" s="69"/>
      <c r="AG74" s="70">
        <f t="shared" si="14"/>
        <v>0</v>
      </c>
      <c r="AH74" s="69"/>
      <c r="AI74" s="70">
        <f t="shared" si="15"/>
        <v>0</v>
      </c>
      <c r="AJ74" s="69"/>
      <c r="AK74" s="70">
        <f t="shared" si="16"/>
        <v>0</v>
      </c>
      <c r="AL74" s="69"/>
      <c r="AM74" s="70">
        <f t="shared" si="17"/>
        <v>0</v>
      </c>
      <c r="AN74" s="69"/>
      <c r="AO74" s="70">
        <f t="shared" si="18"/>
        <v>0</v>
      </c>
      <c r="AP74" s="69"/>
      <c r="AQ74" s="70">
        <f t="shared" si="19"/>
        <v>0</v>
      </c>
      <c r="AR74" s="69"/>
      <c r="AS74" s="70">
        <f t="shared" si="20"/>
        <v>0</v>
      </c>
      <c r="AT74" s="69"/>
      <c r="AU74" s="70"/>
      <c r="AV74" s="69"/>
      <c r="AW74" s="70"/>
      <c r="AX74" s="69"/>
      <c r="AY74" s="70"/>
      <c r="AZ74" s="69"/>
      <c r="BA74" s="70"/>
      <c r="BB74" s="69"/>
      <c r="BC74" s="70"/>
      <c r="BD74" s="4">
        <f t="shared" si="22"/>
        <v>0</v>
      </c>
      <c r="BE74" s="10">
        <f t="shared" si="21"/>
        <v>0</v>
      </c>
      <c r="BF74" s="11">
        <f t="shared" si="23"/>
        <v>2</v>
      </c>
      <c r="BG74" s="4">
        <f t="shared" si="24"/>
        <v>0</v>
      </c>
      <c r="BH74" s="138" t="str">
        <f t="shared" si="25"/>
        <v/>
      </c>
      <c r="BI74" s="138" t="str">
        <f t="shared" si="26"/>
        <v/>
      </c>
      <c r="BJ74" s="287"/>
      <c r="BK74" s="132">
        <f t="shared" si="27"/>
        <v>0</v>
      </c>
      <c r="BL74" s="4">
        <f t="shared" si="28"/>
        <v>0</v>
      </c>
      <c r="BM74" s="130">
        <f t="shared" si="29"/>
        <v>0</v>
      </c>
      <c r="BN74" s="4">
        <f t="shared" si="30"/>
        <v>0</v>
      </c>
      <c r="BO74" s="130">
        <f t="shared" si="31"/>
        <v>0</v>
      </c>
      <c r="BP74" s="133">
        <f t="shared" si="32"/>
        <v>0</v>
      </c>
      <c r="BQ74" s="58"/>
      <c r="BR74" s="58"/>
      <c r="BS74" s="58"/>
      <c r="BT74" s="58"/>
      <c r="BU74" s="16"/>
      <c r="CL74" s="290"/>
      <c r="CM74" s="290"/>
      <c r="CN74" s="290"/>
    </row>
    <row r="75" spans="1:92" ht="12.75" customHeight="1" x14ac:dyDescent="0.2">
      <c r="A75" s="3"/>
      <c r="B75" s="4">
        <f t="shared" si="33"/>
        <v>24</v>
      </c>
      <c r="C75" s="319" t="s">
        <v>195</v>
      </c>
      <c r="D75" s="320" t="s">
        <v>195</v>
      </c>
      <c r="E75" s="17"/>
      <c r="F75" s="69"/>
      <c r="G75" s="70">
        <f t="shared" si="1"/>
        <v>0</v>
      </c>
      <c r="H75" s="103"/>
      <c r="I75" s="70">
        <f t="shared" si="2"/>
        <v>0</v>
      </c>
      <c r="J75" s="69"/>
      <c r="K75" s="70">
        <f t="shared" si="3"/>
        <v>0</v>
      </c>
      <c r="L75" s="69"/>
      <c r="M75" s="70">
        <f t="shared" si="4"/>
        <v>0</v>
      </c>
      <c r="N75" s="69"/>
      <c r="O75" s="70">
        <f t="shared" si="5"/>
        <v>0</v>
      </c>
      <c r="P75" s="69"/>
      <c r="Q75" s="70">
        <f t="shared" si="6"/>
        <v>0</v>
      </c>
      <c r="R75" s="69"/>
      <c r="S75" s="70">
        <f t="shared" si="7"/>
        <v>0</v>
      </c>
      <c r="T75" s="69"/>
      <c r="U75" s="70">
        <f t="shared" si="8"/>
        <v>0</v>
      </c>
      <c r="V75" s="69"/>
      <c r="W75" s="70">
        <f t="shared" si="9"/>
        <v>0</v>
      </c>
      <c r="X75" s="69"/>
      <c r="Y75" s="70">
        <f t="shared" si="10"/>
        <v>0</v>
      </c>
      <c r="Z75" s="69"/>
      <c r="AA75" s="70">
        <f t="shared" si="11"/>
        <v>0</v>
      </c>
      <c r="AB75" s="69"/>
      <c r="AC75" s="70">
        <f t="shared" si="12"/>
        <v>0</v>
      </c>
      <c r="AD75" s="85"/>
      <c r="AE75" s="70">
        <f t="shared" si="13"/>
        <v>0</v>
      </c>
      <c r="AF75" s="69"/>
      <c r="AG75" s="70">
        <f t="shared" si="14"/>
        <v>0</v>
      </c>
      <c r="AH75" s="69"/>
      <c r="AI75" s="70">
        <f t="shared" si="15"/>
        <v>0</v>
      </c>
      <c r="AJ75" s="69"/>
      <c r="AK75" s="70">
        <f t="shared" si="16"/>
        <v>0</v>
      </c>
      <c r="AL75" s="69"/>
      <c r="AM75" s="70">
        <f t="shared" si="17"/>
        <v>0</v>
      </c>
      <c r="AN75" s="69"/>
      <c r="AO75" s="70">
        <f t="shared" si="18"/>
        <v>0</v>
      </c>
      <c r="AP75" s="69"/>
      <c r="AQ75" s="70">
        <f t="shared" si="19"/>
        <v>0</v>
      </c>
      <c r="AR75" s="69"/>
      <c r="AS75" s="70">
        <f t="shared" si="20"/>
        <v>0</v>
      </c>
      <c r="AT75" s="69"/>
      <c r="AU75" s="70"/>
      <c r="AV75" s="69"/>
      <c r="AW75" s="70"/>
      <c r="AX75" s="69"/>
      <c r="AY75" s="70"/>
      <c r="AZ75" s="69"/>
      <c r="BA75" s="70"/>
      <c r="BB75" s="69"/>
      <c r="BC75" s="70"/>
      <c r="BD75" s="4">
        <f t="shared" si="22"/>
        <v>0</v>
      </c>
      <c r="BE75" s="10">
        <f t="shared" si="21"/>
        <v>0</v>
      </c>
      <c r="BF75" s="11">
        <f t="shared" si="23"/>
        <v>2</v>
      </c>
      <c r="BG75" s="4">
        <f t="shared" si="24"/>
        <v>0</v>
      </c>
      <c r="BH75" s="138" t="str">
        <f t="shared" si="25"/>
        <v/>
      </c>
      <c r="BI75" s="138" t="str">
        <f t="shared" si="26"/>
        <v/>
      </c>
      <c r="BJ75" s="287"/>
      <c r="BK75" s="132">
        <f t="shared" si="27"/>
        <v>0</v>
      </c>
      <c r="BL75" s="4">
        <f t="shared" si="28"/>
        <v>0</v>
      </c>
      <c r="BM75" s="130">
        <f t="shared" si="29"/>
        <v>0</v>
      </c>
      <c r="BN75" s="4">
        <f t="shared" si="30"/>
        <v>0</v>
      </c>
      <c r="BO75" s="130">
        <f t="shared" si="31"/>
        <v>0</v>
      </c>
      <c r="BP75" s="133">
        <f t="shared" si="32"/>
        <v>0</v>
      </c>
      <c r="BQ75" s="58"/>
      <c r="BR75" s="58"/>
      <c r="BS75" s="58"/>
      <c r="BT75" s="58"/>
      <c r="BU75" s="16"/>
      <c r="CL75" s="151" t="str">
        <f>BK48</f>
        <v>GEOGRAFIA</v>
      </c>
      <c r="CM75" s="151"/>
      <c r="CN75" s="150"/>
    </row>
    <row r="76" spans="1:92" ht="12.75" customHeight="1" x14ac:dyDescent="0.2">
      <c r="A76" s="3"/>
      <c r="B76" s="4">
        <f t="shared" si="33"/>
        <v>25</v>
      </c>
      <c r="C76" s="319" t="s">
        <v>196</v>
      </c>
      <c r="D76" s="320" t="s">
        <v>196</v>
      </c>
      <c r="E76" s="17"/>
      <c r="F76" s="69"/>
      <c r="G76" s="70">
        <f t="shared" si="1"/>
        <v>0</v>
      </c>
      <c r="H76" s="103"/>
      <c r="I76" s="70">
        <f t="shared" si="2"/>
        <v>0</v>
      </c>
      <c r="J76" s="69"/>
      <c r="K76" s="70">
        <f t="shared" si="3"/>
        <v>0</v>
      </c>
      <c r="L76" s="69"/>
      <c r="M76" s="70">
        <f t="shared" si="4"/>
        <v>0</v>
      </c>
      <c r="N76" s="69"/>
      <c r="O76" s="70">
        <f t="shared" si="5"/>
        <v>0</v>
      </c>
      <c r="P76" s="69"/>
      <c r="Q76" s="70">
        <f t="shared" si="6"/>
        <v>0</v>
      </c>
      <c r="R76" s="69"/>
      <c r="S76" s="70">
        <f t="shared" si="7"/>
        <v>0</v>
      </c>
      <c r="T76" s="69"/>
      <c r="U76" s="70">
        <f t="shared" si="8"/>
        <v>0</v>
      </c>
      <c r="V76" s="69"/>
      <c r="W76" s="70">
        <f t="shared" si="9"/>
        <v>0</v>
      </c>
      <c r="X76" s="69"/>
      <c r="Y76" s="70">
        <f t="shared" si="10"/>
        <v>0</v>
      </c>
      <c r="Z76" s="69"/>
      <c r="AA76" s="70">
        <f t="shared" si="11"/>
        <v>0</v>
      </c>
      <c r="AB76" s="69"/>
      <c r="AC76" s="70">
        <f t="shared" si="12"/>
        <v>0</v>
      </c>
      <c r="AD76" s="85"/>
      <c r="AE76" s="70">
        <f t="shared" si="13"/>
        <v>0</v>
      </c>
      <c r="AF76" s="69"/>
      <c r="AG76" s="70">
        <f t="shared" si="14"/>
        <v>0</v>
      </c>
      <c r="AH76" s="69"/>
      <c r="AI76" s="70">
        <f t="shared" si="15"/>
        <v>0</v>
      </c>
      <c r="AJ76" s="69"/>
      <c r="AK76" s="70">
        <f t="shared" si="16"/>
        <v>0</v>
      </c>
      <c r="AL76" s="69"/>
      <c r="AM76" s="70">
        <f t="shared" si="17"/>
        <v>0</v>
      </c>
      <c r="AN76" s="69"/>
      <c r="AO76" s="70">
        <f t="shared" si="18"/>
        <v>0</v>
      </c>
      <c r="AP76" s="69"/>
      <c r="AQ76" s="70">
        <f t="shared" si="19"/>
        <v>0</v>
      </c>
      <c r="AR76" s="69"/>
      <c r="AS76" s="70">
        <f t="shared" si="20"/>
        <v>0</v>
      </c>
      <c r="AT76" s="69"/>
      <c r="AU76" s="70"/>
      <c r="AV76" s="69"/>
      <c r="AW76" s="70"/>
      <c r="AX76" s="69"/>
      <c r="AY76" s="70"/>
      <c r="AZ76" s="69"/>
      <c r="BA76" s="70"/>
      <c r="BB76" s="69"/>
      <c r="BC76" s="70"/>
      <c r="BD76" s="4">
        <f t="shared" si="22"/>
        <v>0</v>
      </c>
      <c r="BE76" s="10">
        <f t="shared" si="21"/>
        <v>0</v>
      </c>
      <c r="BF76" s="11">
        <f t="shared" si="23"/>
        <v>2</v>
      </c>
      <c r="BG76" s="4">
        <f t="shared" si="24"/>
        <v>0</v>
      </c>
      <c r="BH76" s="138" t="str">
        <f t="shared" si="25"/>
        <v/>
      </c>
      <c r="BI76" s="138" t="str">
        <f t="shared" si="26"/>
        <v/>
      </c>
      <c r="BJ76" s="287"/>
      <c r="BK76" s="132">
        <f t="shared" si="27"/>
        <v>0</v>
      </c>
      <c r="BL76" s="4">
        <f t="shared" si="28"/>
        <v>0</v>
      </c>
      <c r="BM76" s="130">
        <f t="shared" si="29"/>
        <v>0</v>
      </c>
      <c r="BN76" s="4">
        <f t="shared" si="30"/>
        <v>0</v>
      </c>
      <c r="BO76" s="130">
        <f t="shared" si="31"/>
        <v>0</v>
      </c>
      <c r="BP76" s="133">
        <f t="shared" si="32"/>
        <v>0</v>
      </c>
      <c r="BQ76" s="58"/>
      <c r="BR76" s="58"/>
      <c r="BS76" s="58"/>
      <c r="BT76" s="58"/>
      <c r="BU76" s="16"/>
      <c r="CL76" s="151" t="str">
        <f>BM48</f>
        <v>HISTORIA</v>
      </c>
      <c r="CM76" s="151"/>
      <c r="CN76" s="150"/>
    </row>
    <row r="77" spans="1:92" ht="12.75" customHeight="1" x14ac:dyDescent="0.2">
      <c r="A77" s="3"/>
      <c r="B77" s="4">
        <f t="shared" si="33"/>
        <v>26</v>
      </c>
      <c r="C77" s="319" t="s">
        <v>197</v>
      </c>
      <c r="D77" s="320" t="s">
        <v>197</v>
      </c>
      <c r="E77" s="17"/>
      <c r="F77" s="69"/>
      <c r="G77" s="70">
        <f t="shared" si="1"/>
        <v>0</v>
      </c>
      <c r="H77" s="103"/>
      <c r="I77" s="70">
        <f t="shared" si="2"/>
        <v>0</v>
      </c>
      <c r="J77" s="69"/>
      <c r="K77" s="70">
        <f t="shared" si="3"/>
        <v>0</v>
      </c>
      <c r="L77" s="69"/>
      <c r="M77" s="70">
        <f t="shared" si="4"/>
        <v>0</v>
      </c>
      <c r="N77" s="69"/>
      <c r="O77" s="70">
        <f t="shared" si="5"/>
        <v>0</v>
      </c>
      <c r="P77" s="69"/>
      <c r="Q77" s="70">
        <f t="shared" si="6"/>
        <v>0</v>
      </c>
      <c r="R77" s="69"/>
      <c r="S77" s="70">
        <f t="shared" si="7"/>
        <v>0</v>
      </c>
      <c r="T77" s="69"/>
      <c r="U77" s="70">
        <f t="shared" si="8"/>
        <v>0</v>
      </c>
      <c r="V77" s="69"/>
      <c r="W77" s="70">
        <f t="shared" si="9"/>
        <v>0</v>
      </c>
      <c r="X77" s="69"/>
      <c r="Y77" s="70">
        <f t="shared" si="10"/>
        <v>0</v>
      </c>
      <c r="Z77" s="69"/>
      <c r="AA77" s="70">
        <f t="shared" si="11"/>
        <v>0</v>
      </c>
      <c r="AB77" s="69"/>
      <c r="AC77" s="70">
        <f t="shared" si="12"/>
        <v>0</v>
      </c>
      <c r="AD77" s="85"/>
      <c r="AE77" s="70">
        <f t="shared" si="13"/>
        <v>0</v>
      </c>
      <c r="AF77" s="69"/>
      <c r="AG77" s="70">
        <f t="shared" si="14"/>
        <v>0</v>
      </c>
      <c r="AH77" s="69"/>
      <c r="AI77" s="70">
        <f t="shared" si="15"/>
        <v>0</v>
      </c>
      <c r="AJ77" s="69"/>
      <c r="AK77" s="70">
        <f t="shared" si="16"/>
        <v>0</v>
      </c>
      <c r="AL77" s="69"/>
      <c r="AM77" s="70">
        <f t="shared" si="17"/>
        <v>0</v>
      </c>
      <c r="AN77" s="69"/>
      <c r="AO77" s="70">
        <f t="shared" si="18"/>
        <v>0</v>
      </c>
      <c r="AP77" s="69"/>
      <c r="AQ77" s="70">
        <f t="shared" si="19"/>
        <v>0</v>
      </c>
      <c r="AR77" s="69"/>
      <c r="AS77" s="70">
        <f t="shared" si="20"/>
        <v>0</v>
      </c>
      <c r="AT77" s="69"/>
      <c r="AU77" s="70"/>
      <c r="AV77" s="69"/>
      <c r="AW77" s="70"/>
      <c r="AX77" s="69"/>
      <c r="AY77" s="70"/>
      <c r="AZ77" s="69"/>
      <c r="BA77" s="70"/>
      <c r="BB77" s="69"/>
      <c r="BC77" s="70"/>
      <c r="BD77" s="4">
        <f t="shared" si="22"/>
        <v>0</v>
      </c>
      <c r="BE77" s="10">
        <f t="shared" si="21"/>
        <v>0</v>
      </c>
      <c r="BF77" s="11">
        <f t="shared" si="23"/>
        <v>2</v>
      </c>
      <c r="BG77" s="4">
        <f t="shared" si="24"/>
        <v>0</v>
      </c>
      <c r="BH77" s="138" t="str">
        <f t="shared" si="25"/>
        <v/>
      </c>
      <c r="BI77" s="138" t="str">
        <f t="shared" si="26"/>
        <v/>
      </c>
      <c r="BJ77" s="287"/>
      <c r="BK77" s="132">
        <f t="shared" si="27"/>
        <v>0</v>
      </c>
      <c r="BL77" s="4">
        <f t="shared" si="28"/>
        <v>0</v>
      </c>
      <c r="BM77" s="130">
        <f t="shared" si="29"/>
        <v>0</v>
      </c>
      <c r="BN77" s="4">
        <f t="shared" si="30"/>
        <v>0</v>
      </c>
      <c r="BO77" s="130">
        <f t="shared" si="31"/>
        <v>0</v>
      </c>
      <c r="BP77" s="133">
        <f t="shared" si="32"/>
        <v>0</v>
      </c>
      <c r="BQ77" s="58"/>
      <c r="BR77" s="58"/>
      <c r="BS77" s="58"/>
      <c r="BT77" s="58"/>
      <c r="BU77" s="16"/>
      <c r="CL77" s="151" t="str">
        <f>BO48</f>
        <v>FORMACION CIUDADANA</v>
      </c>
      <c r="CM77" s="151"/>
      <c r="CN77" s="150"/>
    </row>
    <row r="78" spans="1:92" ht="12.75" customHeight="1" x14ac:dyDescent="0.2">
      <c r="A78" s="3"/>
      <c r="B78" s="4">
        <f t="shared" si="33"/>
        <v>27</v>
      </c>
      <c r="C78" s="319" t="s">
        <v>198</v>
      </c>
      <c r="D78" s="320" t="s">
        <v>198</v>
      </c>
      <c r="E78" s="17"/>
      <c r="F78" s="69"/>
      <c r="G78" s="70">
        <f t="shared" si="1"/>
        <v>0</v>
      </c>
      <c r="H78" s="103"/>
      <c r="I78" s="70">
        <f t="shared" si="2"/>
        <v>0</v>
      </c>
      <c r="J78" s="69"/>
      <c r="K78" s="70">
        <f t="shared" si="3"/>
        <v>0</v>
      </c>
      <c r="L78" s="69"/>
      <c r="M78" s="70">
        <f t="shared" si="4"/>
        <v>0</v>
      </c>
      <c r="N78" s="69"/>
      <c r="O78" s="70">
        <f t="shared" si="5"/>
        <v>0</v>
      </c>
      <c r="P78" s="69"/>
      <c r="Q78" s="70">
        <f t="shared" si="6"/>
        <v>0</v>
      </c>
      <c r="R78" s="69"/>
      <c r="S78" s="70">
        <f t="shared" si="7"/>
        <v>0</v>
      </c>
      <c r="T78" s="69"/>
      <c r="U78" s="70">
        <f t="shared" si="8"/>
        <v>0</v>
      </c>
      <c r="V78" s="69"/>
      <c r="W78" s="70">
        <f t="shared" si="9"/>
        <v>0</v>
      </c>
      <c r="X78" s="69"/>
      <c r="Y78" s="70">
        <f t="shared" si="10"/>
        <v>0</v>
      </c>
      <c r="Z78" s="69"/>
      <c r="AA78" s="70">
        <f t="shared" si="11"/>
        <v>0</v>
      </c>
      <c r="AB78" s="69"/>
      <c r="AC78" s="70">
        <f t="shared" si="12"/>
        <v>0</v>
      </c>
      <c r="AD78" s="85"/>
      <c r="AE78" s="70">
        <f t="shared" si="13"/>
        <v>0</v>
      </c>
      <c r="AF78" s="69"/>
      <c r="AG78" s="70">
        <f t="shared" si="14"/>
        <v>0</v>
      </c>
      <c r="AH78" s="69"/>
      <c r="AI78" s="70">
        <f t="shared" si="15"/>
        <v>0</v>
      </c>
      <c r="AJ78" s="69"/>
      <c r="AK78" s="70">
        <f t="shared" si="16"/>
        <v>0</v>
      </c>
      <c r="AL78" s="69"/>
      <c r="AM78" s="70">
        <f t="shared" si="17"/>
        <v>0</v>
      </c>
      <c r="AN78" s="69"/>
      <c r="AO78" s="70">
        <f t="shared" si="18"/>
        <v>0</v>
      </c>
      <c r="AP78" s="69"/>
      <c r="AQ78" s="70">
        <f t="shared" si="19"/>
        <v>0</v>
      </c>
      <c r="AR78" s="69"/>
      <c r="AS78" s="70">
        <f t="shared" si="20"/>
        <v>0</v>
      </c>
      <c r="AT78" s="69"/>
      <c r="AU78" s="70"/>
      <c r="AV78" s="69"/>
      <c r="AW78" s="70"/>
      <c r="AX78" s="69"/>
      <c r="AY78" s="70"/>
      <c r="AZ78" s="69"/>
      <c r="BA78" s="70"/>
      <c r="BB78" s="69"/>
      <c r="BC78" s="70"/>
      <c r="BD78" s="4">
        <f t="shared" si="22"/>
        <v>0</v>
      </c>
      <c r="BE78" s="10">
        <f t="shared" si="21"/>
        <v>0</v>
      </c>
      <c r="BF78" s="11">
        <f t="shared" si="23"/>
        <v>2</v>
      </c>
      <c r="BG78" s="4">
        <f t="shared" si="24"/>
        <v>0</v>
      </c>
      <c r="BH78" s="138" t="str">
        <f t="shared" si="25"/>
        <v/>
      </c>
      <c r="BI78" s="138" t="str">
        <f t="shared" si="26"/>
        <v/>
      </c>
      <c r="BJ78" s="287"/>
      <c r="BK78" s="132">
        <f t="shared" si="27"/>
        <v>0</v>
      </c>
      <c r="BL78" s="4">
        <f t="shared" si="28"/>
        <v>0</v>
      </c>
      <c r="BM78" s="130">
        <f t="shared" si="29"/>
        <v>0</v>
      </c>
      <c r="BN78" s="4">
        <f t="shared" si="30"/>
        <v>0</v>
      </c>
      <c r="BO78" s="130">
        <f t="shared" si="31"/>
        <v>0</v>
      </c>
      <c r="BP78" s="133">
        <f t="shared" si="32"/>
        <v>0</v>
      </c>
      <c r="BQ78" s="58"/>
      <c r="BR78" s="58"/>
      <c r="BS78" s="58"/>
      <c r="BT78" s="58"/>
      <c r="BU78" s="16"/>
      <c r="CL78" s="45"/>
      <c r="CM78" s="45"/>
    </row>
    <row r="79" spans="1:92" ht="12.75" customHeight="1" x14ac:dyDescent="0.2">
      <c r="A79" s="3"/>
      <c r="B79" s="4">
        <f t="shared" si="33"/>
        <v>28</v>
      </c>
      <c r="C79" s="319" t="s">
        <v>199</v>
      </c>
      <c r="D79" s="320" t="s">
        <v>199</v>
      </c>
      <c r="E79" s="17"/>
      <c r="F79" s="69"/>
      <c r="G79" s="70">
        <f t="shared" si="1"/>
        <v>0</v>
      </c>
      <c r="H79" s="103"/>
      <c r="I79" s="70">
        <f t="shared" si="2"/>
        <v>0</v>
      </c>
      <c r="J79" s="69"/>
      <c r="K79" s="70">
        <f t="shared" si="3"/>
        <v>0</v>
      </c>
      <c r="L79" s="69"/>
      <c r="M79" s="70">
        <f t="shared" si="4"/>
        <v>0</v>
      </c>
      <c r="N79" s="69"/>
      <c r="O79" s="70">
        <f t="shared" si="5"/>
        <v>0</v>
      </c>
      <c r="P79" s="69"/>
      <c r="Q79" s="70">
        <f t="shared" si="6"/>
        <v>0</v>
      </c>
      <c r="R79" s="69"/>
      <c r="S79" s="70">
        <f t="shared" si="7"/>
        <v>0</v>
      </c>
      <c r="T79" s="69"/>
      <c r="U79" s="70">
        <f t="shared" si="8"/>
        <v>0</v>
      </c>
      <c r="V79" s="69"/>
      <c r="W79" s="70">
        <f t="shared" si="9"/>
        <v>0</v>
      </c>
      <c r="X79" s="69"/>
      <c r="Y79" s="70">
        <f t="shared" si="10"/>
        <v>0</v>
      </c>
      <c r="Z79" s="69"/>
      <c r="AA79" s="70">
        <f t="shared" si="11"/>
        <v>0</v>
      </c>
      <c r="AB79" s="69"/>
      <c r="AC79" s="70">
        <f t="shared" si="12"/>
        <v>0</v>
      </c>
      <c r="AD79" s="85"/>
      <c r="AE79" s="70">
        <f t="shared" si="13"/>
        <v>0</v>
      </c>
      <c r="AF79" s="69"/>
      <c r="AG79" s="70">
        <f t="shared" si="14"/>
        <v>0</v>
      </c>
      <c r="AH79" s="69"/>
      <c r="AI79" s="70">
        <f t="shared" si="15"/>
        <v>0</v>
      </c>
      <c r="AJ79" s="69"/>
      <c r="AK79" s="70">
        <f t="shared" si="16"/>
        <v>0</v>
      </c>
      <c r="AL79" s="69"/>
      <c r="AM79" s="70">
        <f t="shared" si="17"/>
        <v>0</v>
      </c>
      <c r="AN79" s="69"/>
      <c r="AO79" s="70">
        <f t="shared" si="18"/>
        <v>0</v>
      </c>
      <c r="AP79" s="69"/>
      <c r="AQ79" s="70">
        <f t="shared" si="19"/>
        <v>0</v>
      </c>
      <c r="AR79" s="69"/>
      <c r="AS79" s="70">
        <f t="shared" si="20"/>
        <v>0</v>
      </c>
      <c r="AT79" s="69"/>
      <c r="AU79" s="70"/>
      <c r="AV79" s="69"/>
      <c r="AW79" s="70"/>
      <c r="AX79" s="69"/>
      <c r="AY79" s="70"/>
      <c r="AZ79" s="69"/>
      <c r="BA79" s="70"/>
      <c r="BB79" s="69"/>
      <c r="BC79" s="70"/>
      <c r="BD79" s="4">
        <f t="shared" si="22"/>
        <v>0</v>
      </c>
      <c r="BE79" s="10">
        <f t="shared" si="21"/>
        <v>0</v>
      </c>
      <c r="BF79" s="11">
        <f t="shared" si="23"/>
        <v>2</v>
      </c>
      <c r="BG79" s="4">
        <f t="shared" si="24"/>
        <v>0</v>
      </c>
      <c r="BH79" s="138" t="str">
        <f t="shared" si="25"/>
        <v/>
      </c>
      <c r="BI79" s="138" t="str">
        <f t="shared" si="26"/>
        <v/>
      </c>
      <c r="BJ79" s="287"/>
      <c r="BK79" s="132">
        <f t="shared" si="27"/>
        <v>0</v>
      </c>
      <c r="BL79" s="4">
        <f t="shared" si="28"/>
        <v>0</v>
      </c>
      <c r="BM79" s="130">
        <f t="shared" si="29"/>
        <v>0</v>
      </c>
      <c r="BN79" s="4">
        <f t="shared" si="30"/>
        <v>0</v>
      </c>
      <c r="BO79" s="130">
        <f t="shared" si="31"/>
        <v>0</v>
      </c>
      <c r="BP79" s="133">
        <f t="shared" si="32"/>
        <v>0</v>
      </c>
      <c r="BQ79" s="58"/>
      <c r="BR79" s="381" t="s">
        <v>81</v>
      </c>
      <c r="BS79" s="381" t="s">
        <v>82</v>
      </c>
      <c r="BT79" s="381" t="s">
        <v>83</v>
      </c>
      <c r="BU79" s="16"/>
    </row>
    <row r="80" spans="1:92" ht="12.75" customHeight="1" x14ac:dyDescent="0.2">
      <c r="A80" s="3"/>
      <c r="B80" s="4">
        <f t="shared" si="33"/>
        <v>29</v>
      </c>
      <c r="C80" s="319" t="s">
        <v>200</v>
      </c>
      <c r="D80" s="320" t="s">
        <v>200</v>
      </c>
      <c r="E80" s="17"/>
      <c r="F80" s="69"/>
      <c r="G80" s="70">
        <f t="shared" si="1"/>
        <v>0</v>
      </c>
      <c r="H80" s="103"/>
      <c r="I80" s="70">
        <f t="shared" si="2"/>
        <v>0</v>
      </c>
      <c r="J80" s="69"/>
      <c r="K80" s="70">
        <f t="shared" si="3"/>
        <v>0</v>
      </c>
      <c r="L80" s="69"/>
      <c r="M80" s="70">
        <f t="shared" si="4"/>
        <v>0</v>
      </c>
      <c r="N80" s="69"/>
      <c r="O80" s="70">
        <f t="shared" si="5"/>
        <v>0</v>
      </c>
      <c r="P80" s="69"/>
      <c r="Q80" s="70">
        <f t="shared" si="6"/>
        <v>0</v>
      </c>
      <c r="R80" s="69"/>
      <c r="S80" s="70">
        <f t="shared" si="7"/>
        <v>0</v>
      </c>
      <c r="T80" s="69"/>
      <c r="U80" s="70">
        <f t="shared" si="8"/>
        <v>0</v>
      </c>
      <c r="V80" s="69"/>
      <c r="W80" s="70">
        <f t="shared" si="9"/>
        <v>0</v>
      </c>
      <c r="X80" s="69"/>
      <c r="Y80" s="70">
        <f t="shared" si="10"/>
        <v>0</v>
      </c>
      <c r="Z80" s="69"/>
      <c r="AA80" s="70">
        <f t="shared" si="11"/>
        <v>0</v>
      </c>
      <c r="AB80" s="69"/>
      <c r="AC80" s="70">
        <f t="shared" si="12"/>
        <v>0</v>
      </c>
      <c r="AD80" s="85"/>
      <c r="AE80" s="70">
        <f t="shared" si="13"/>
        <v>0</v>
      </c>
      <c r="AF80" s="69"/>
      <c r="AG80" s="70">
        <f t="shared" si="14"/>
        <v>0</v>
      </c>
      <c r="AH80" s="69"/>
      <c r="AI80" s="70">
        <f t="shared" si="15"/>
        <v>0</v>
      </c>
      <c r="AJ80" s="69"/>
      <c r="AK80" s="70">
        <f t="shared" si="16"/>
        <v>0</v>
      </c>
      <c r="AL80" s="69"/>
      <c r="AM80" s="70">
        <f t="shared" si="17"/>
        <v>0</v>
      </c>
      <c r="AN80" s="69"/>
      <c r="AO80" s="70">
        <f t="shared" si="18"/>
        <v>0</v>
      </c>
      <c r="AP80" s="69"/>
      <c r="AQ80" s="70">
        <f t="shared" si="19"/>
        <v>0</v>
      </c>
      <c r="AR80" s="69"/>
      <c r="AS80" s="70">
        <f t="shared" si="20"/>
        <v>0</v>
      </c>
      <c r="AT80" s="69"/>
      <c r="AU80" s="70"/>
      <c r="AV80" s="69"/>
      <c r="AW80" s="70"/>
      <c r="AX80" s="69"/>
      <c r="AY80" s="70"/>
      <c r="AZ80" s="69"/>
      <c r="BA80" s="70"/>
      <c r="BB80" s="69"/>
      <c r="BC80" s="70"/>
      <c r="BD80" s="4">
        <f t="shared" si="22"/>
        <v>0</v>
      </c>
      <c r="BE80" s="10">
        <f t="shared" si="21"/>
        <v>0</v>
      </c>
      <c r="BF80" s="11">
        <f t="shared" si="23"/>
        <v>2</v>
      </c>
      <c r="BG80" s="4">
        <f t="shared" si="24"/>
        <v>0</v>
      </c>
      <c r="BH80" s="138" t="str">
        <f t="shared" si="25"/>
        <v/>
      </c>
      <c r="BI80" s="138" t="str">
        <f t="shared" si="26"/>
        <v/>
      </c>
      <c r="BJ80" s="287"/>
      <c r="BK80" s="132">
        <f t="shared" si="27"/>
        <v>0</v>
      </c>
      <c r="BL80" s="4">
        <f t="shared" si="28"/>
        <v>0</v>
      </c>
      <c r="BM80" s="130">
        <f t="shared" si="29"/>
        <v>0</v>
      </c>
      <c r="BN80" s="4">
        <f t="shared" si="30"/>
        <v>0</v>
      </c>
      <c r="BO80" s="130">
        <f t="shared" si="31"/>
        <v>0</v>
      </c>
      <c r="BP80" s="133">
        <f t="shared" si="32"/>
        <v>0</v>
      </c>
      <c r="BQ80" s="58"/>
      <c r="BR80" s="382"/>
      <c r="BS80" s="382"/>
      <c r="BT80" s="382"/>
      <c r="BU80" s="16"/>
    </row>
    <row r="81" spans="1:73" ht="12.75" customHeight="1" x14ac:dyDescent="0.2">
      <c r="A81" s="3"/>
      <c r="B81" s="4">
        <f t="shared" si="33"/>
        <v>30</v>
      </c>
      <c r="C81" s="319" t="s">
        <v>201</v>
      </c>
      <c r="D81" s="320" t="s">
        <v>201</v>
      </c>
      <c r="E81" s="17"/>
      <c r="F81" s="69"/>
      <c r="G81" s="70">
        <f t="shared" si="1"/>
        <v>0</v>
      </c>
      <c r="H81" s="103"/>
      <c r="I81" s="70">
        <f t="shared" si="2"/>
        <v>0</v>
      </c>
      <c r="J81" s="69"/>
      <c r="K81" s="70">
        <f t="shared" si="3"/>
        <v>0</v>
      </c>
      <c r="L81" s="69"/>
      <c r="M81" s="70">
        <f t="shared" si="4"/>
        <v>0</v>
      </c>
      <c r="N81" s="69"/>
      <c r="O81" s="70">
        <f t="shared" si="5"/>
        <v>0</v>
      </c>
      <c r="P81" s="69"/>
      <c r="Q81" s="70">
        <f t="shared" si="6"/>
        <v>0</v>
      </c>
      <c r="R81" s="69"/>
      <c r="S81" s="70">
        <f t="shared" si="7"/>
        <v>0</v>
      </c>
      <c r="T81" s="69"/>
      <c r="U81" s="70">
        <f t="shared" si="8"/>
        <v>0</v>
      </c>
      <c r="V81" s="69"/>
      <c r="W81" s="70">
        <f t="shared" si="9"/>
        <v>0</v>
      </c>
      <c r="X81" s="69"/>
      <c r="Y81" s="70">
        <f t="shared" si="10"/>
        <v>0</v>
      </c>
      <c r="Z81" s="69"/>
      <c r="AA81" s="70">
        <f t="shared" si="11"/>
        <v>0</v>
      </c>
      <c r="AB81" s="69"/>
      <c r="AC81" s="70">
        <f t="shared" si="12"/>
        <v>0</v>
      </c>
      <c r="AD81" s="85"/>
      <c r="AE81" s="70">
        <f t="shared" si="13"/>
        <v>0</v>
      </c>
      <c r="AF81" s="69"/>
      <c r="AG81" s="70">
        <f t="shared" si="14"/>
        <v>0</v>
      </c>
      <c r="AH81" s="69"/>
      <c r="AI81" s="70">
        <f t="shared" si="15"/>
        <v>0</v>
      </c>
      <c r="AJ81" s="69"/>
      <c r="AK81" s="70">
        <f t="shared" si="16"/>
        <v>0</v>
      </c>
      <c r="AL81" s="69"/>
      <c r="AM81" s="70">
        <f t="shared" si="17"/>
        <v>0</v>
      </c>
      <c r="AN81" s="69"/>
      <c r="AO81" s="70">
        <f t="shared" si="18"/>
        <v>0</v>
      </c>
      <c r="AP81" s="69"/>
      <c r="AQ81" s="70">
        <f t="shared" si="19"/>
        <v>0</v>
      </c>
      <c r="AR81" s="69"/>
      <c r="AS81" s="70">
        <f t="shared" si="20"/>
        <v>0</v>
      </c>
      <c r="AT81" s="69"/>
      <c r="AU81" s="70"/>
      <c r="AV81" s="69"/>
      <c r="AW81" s="70"/>
      <c r="AX81" s="69"/>
      <c r="AY81" s="70"/>
      <c r="AZ81" s="69"/>
      <c r="BA81" s="70"/>
      <c r="BB81" s="69"/>
      <c r="BC81" s="70"/>
      <c r="BD81" s="4">
        <f t="shared" si="22"/>
        <v>0</v>
      </c>
      <c r="BE81" s="10">
        <f t="shared" si="21"/>
        <v>0</v>
      </c>
      <c r="BF81" s="11">
        <f t="shared" si="23"/>
        <v>2</v>
      </c>
      <c r="BG81" s="4">
        <f t="shared" si="24"/>
        <v>0</v>
      </c>
      <c r="BH81" s="138" t="str">
        <f t="shared" si="25"/>
        <v/>
      </c>
      <c r="BI81" s="138" t="str">
        <f t="shared" si="26"/>
        <v/>
      </c>
      <c r="BJ81" s="287"/>
      <c r="BK81" s="132">
        <f t="shared" si="27"/>
        <v>0</v>
      </c>
      <c r="BL81" s="4">
        <f t="shared" si="28"/>
        <v>0</v>
      </c>
      <c r="BM81" s="130">
        <f t="shared" si="29"/>
        <v>0</v>
      </c>
      <c r="BN81" s="4">
        <f t="shared" si="30"/>
        <v>0</v>
      </c>
      <c r="BO81" s="130">
        <f t="shared" si="31"/>
        <v>0</v>
      </c>
      <c r="BP81" s="133">
        <f t="shared" si="32"/>
        <v>0</v>
      </c>
      <c r="BQ81" s="58"/>
      <c r="BR81" s="382"/>
      <c r="BS81" s="382"/>
      <c r="BT81" s="382"/>
      <c r="BU81" s="16"/>
    </row>
    <row r="82" spans="1:73" ht="12.75" customHeight="1" x14ac:dyDescent="0.2">
      <c r="A82" s="3"/>
      <c r="B82" s="4">
        <f t="shared" si="33"/>
        <v>31</v>
      </c>
      <c r="C82" s="319" t="s">
        <v>202</v>
      </c>
      <c r="D82" s="320" t="s">
        <v>202</v>
      </c>
      <c r="E82" s="17"/>
      <c r="F82" s="69"/>
      <c r="G82" s="70">
        <f t="shared" si="1"/>
        <v>0</v>
      </c>
      <c r="H82" s="103"/>
      <c r="I82" s="70">
        <f t="shared" si="2"/>
        <v>0</v>
      </c>
      <c r="J82" s="69"/>
      <c r="K82" s="70">
        <f t="shared" si="3"/>
        <v>0</v>
      </c>
      <c r="L82" s="69"/>
      <c r="M82" s="70">
        <f t="shared" si="4"/>
        <v>0</v>
      </c>
      <c r="N82" s="69"/>
      <c r="O82" s="70">
        <f t="shared" si="5"/>
        <v>0</v>
      </c>
      <c r="P82" s="69"/>
      <c r="Q82" s="70">
        <f t="shared" si="6"/>
        <v>0</v>
      </c>
      <c r="R82" s="69"/>
      <c r="S82" s="70">
        <f t="shared" si="7"/>
        <v>0</v>
      </c>
      <c r="T82" s="69"/>
      <c r="U82" s="70">
        <f t="shared" si="8"/>
        <v>0</v>
      </c>
      <c r="V82" s="69"/>
      <c r="W82" s="70">
        <f t="shared" si="9"/>
        <v>0</v>
      </c>
      <c r="X82" s="69"/>
      <c r="Y82" s="70">
        <f t="shared" si="10"/>
        <v>0</v>
      </c>
      <c r="Z82" s="69"/>
      <c r="AA82" s="70">
        <f t="shared" si="11"/>
        <v>0</v>
      </c>
      <c r="AB82" s="69"/>
      <c r="AC82" s="70">
        <f t="shared" si="12"/>
        <v>0</v>
      </c>
      <c r="AD82" s="85"/>
      <c r="AE82" s="70">
        <f t="shared" si="13"/>
        <v>0</v>
      </c>
      <c r="AF82" s="69"/>
      <c r="AG82" s="70">
        <f t="shared" si="14"/>
        <v>0</v>
      </c>
      <c r="AH82" s="69"/>
      <c r="AI82" s="70">
        <f t="shared" si="15"/>
        <v>0</v>
      </c>
      <c r="AJ82" s="69"/>
      <c r="AK82" s="70">
        <f t="shared" si="16"/>
        <v>0</v>
      </c>
      <c r="AL82" s="69"/>
      <c r="AM82" s="70">
        <f t="shared" si="17"/>
        <v>0</v>
      </c>
      <c r="AN82" s="69"/>
      <c r="AO82" s="70">
        <f t="shared" si="18"/>
        <v>0</v>
      </c>
      <c r="AP82" s="69"/>
      <c r="AQ82" s="70">
        <f t="shared" si="19"/>
        <v>0</v>
      </c>
      <c r="AR82" s="69"/>
      <c r="AS82" s="70">
        <f t="shared" si="20"/>
        <v>0</v>
      </c>
      <c r="AT82" s="69"/>
      <c r="AU82" s="70"/>
      <c r="AV82" s="69"/>
      <c r="AW82" s="70"/>
      <c r="AX82" s="69"/>
      <c r="AY82" s="70"/>
      <c r="AZ82" s="69"/>
      <c r="BA82" s="70"/>
      <c r="BB82" s="69"/>
      <c r="BC82" s="70"/>
      <c r="BD82" s="4">
        <f t="shared" si="22"/>
        <v>0</v>
      </c>
      <c r="BE82" s="10">
        <f t="shared" si="21"/>
        <v>0</v>
      </c>
      <c r="BF82" s="11">
        <f t="shared" si="23"/>
        <v>2</v>
      </c>
      <c r="BG82" s="4">
        <f t="shared" si="24"/>
        <v>0</v>
      </c>
      <c r="BH82" s="138" t="str">
        <f t="shared" si="25"/>
        <v/>
      </c>
      <c r="BI82" s="138" t="str">
        <f t="shared" si="26"/>
        <v/>
      </c>
      <c r="BJ82" s="287"/>
      <c r="BK82" s="132">
        <f t="shared" si="27"/>
        <v>0</v>
      </c>
      <c r="BL82" s="4">
        <f t="shared" si="28"/>
        <v>0</v>
      </c>
      <c r="BM82" s="130">
        <f t="shared" si="29"/>
        <v>0</v>
      </c>
      <c r="BN82" s="4">
        <f t="shared" si="30"/>
        <v>0</v>
      </c>
      <c r="BO82" s="130">
        <f t="shared" si="31"/>
        <v>0</v>
      </c>
      <c r="BP82" s="133">
        <f t="shared" si="32"/>
        <v>0</v>
      </c>
      <c r="BQ82" s="58"/>
      <c r="BR82" s="383"/>
      <c r="BS82" s="383"/>
      <c r="BT82" s="383"/>
      <c r="BU82" s="16"/>
    </row>
    <row r="83" spans="1:73" ht="12.75" customHeight="1" x14ac:dyDescent="0.2">
      <c r="A83" s="3"/>
      <c r="B83" s="4">
        <f t="shared" si="33"/>
        <v>32</v>
      </c>
      <c r="C83" s="319" t="s">
        <v>203</v>
      </c>
      <c r="D83" s="320" t="s">
        <v>203</v>
      </c>
      <c r="E83" s="17"/>
      <c r="F83" s="69"/>
      <c r="G83" s="70">
        <f t="shared" si="1"/>
        <v>0</v>
      </c>
      <c r="H83" s="103"/>
      <c r="I83" s="70">
        <f t="shared" si="2"/>
        <v>0</v>
      </c>
      <c r="J83" s="69"/>
      <c r="K83" s="70">
        <f t="shared" si="3"/>
        <v>0</v>
      </c>
      <c r="L83" s="69"/>
      <c r="M83" s="70">
        <f t="shared" si="4"/>
        <v>0</v>
      </c>
      <c r="N83" s="69"/>
      <c r="O83" s="70">
        <f t="shared" si="5"/>
        <v>0</v>
      </c>
      <c r="P83" s="69"/>
      <c r="Q83" s="70">
        <f t="shared" si="6"/>
        <v>0</v>
      </c>
      <c r="R83" s="69"/>
      <c r="S83" s="70">
        <f t="shared" si="7"/>
        <v>0</v>
      </c>
      <c r="T83" s="69"/>
      <c r="U83" s="70">
        <f t="shared" si="8"/>
        <v>0</v>
      </c>
      <c r="V83" s="69"/>
      <c r="W83" s="70">
        <f t="shared" si="9"/>
        <v>0</v>
      </c>
      <c r="X83" s="69"/>
      <c r="Y83" s="70">
        <f t="shared" si="10"/>
        <v>0</v>
      </c>
      <c r="Z83" s="69"/>
      <c r="AA83" s="70">
        <f t="shared" si="11"/>
        <v>0</v>
      </c>
      <c r="AB83" s="69"/>
      <c r="AC83" s="70">
        <f t="shared" si="12"/>
        <v>0</v>
      </c>
      <c r="AD83" s="85"/>
      <c r="AE83" s="70">
        <f t="shared" si="13"/>
        <v>0</v>
      </c>
      <c r="AF83" s="69"/>
      <c r="AG83" s="70">
        <f t="shared" si="14"/>
        <v>0</v>
      </c>
      <c r="AH83" s="69"/>
      <c r="AI83" s="70">
        <f t="shared" si="15"/>
        <v>0</v>
      </c>
      <c r="AJ83" s="69"/>
      <c r="AK83" s="70">
        <f t="shared" si="16"/>
        <v>0</v>
      </c>
      <c r="AL83" s="69"/>
      <c r="AM83" s="70">
        <f t="shared" si="17"/>
        <v>0</v>
      </c>
      <c r="AN83" s="69"/>
      <c r="AO83" s="70">
        <f t="shared" si="18"/>
        <v>0</v>
      </c>
      <c r="AP83" s="69"/>
      <c r="AQ83" s="70">
        <f t="shared" si="19"/>
        <v>0</v>
      </c>
      <c r="AR83" s="69"/>
      <c r="AS83" s="70">
        <f t="shared" si="20"/>
        <v>0</v>
      </c>
      <c r="AT83" s="69"/>
      <c r="AU83" s="70"/>
      <c r="AV83" s="69"/>
      <c r="AW83" s="70"/>
      <c r="AX83" s="69"/>
      <c r="AY83" s="70"/>
      <c r="AZ83" s="69"/>
      <c r="BA83" s="70"/>
      <c r="BB83" s="69"/>
      <c r="BC83" s="70"/>
      <c r="BD83" s="4">
        <f t="shared" si="22"/>
        <v>0</v>
      </c>
      <c r="BE83" s="10">
        <f t="shared" si="21"/>
        <v>0</v>
      </c>
      <c r="BF83" s="11">
        <f t="shared" si="23"/>
        <v>2</v>
      </c>
      <c r="BG83" s="4">
        <f t="shared" si="24"/>
        <v>0</v>
      </c>
      <c r="BH83" s="138" t="str">
        <f t="shared" si="25"/>
        <v/>
      </c>
      <c r="BI83" s="138" t="str">
        <f t="shared" si="26"/>
        <v/>
      </c>
      <c r="BJ83" s="287"/>
      <c r="BK83" s="132">
        <f t="shared" si="27"/>
        <v>0</v>
      </c>
      <c r="BL83" s="4">
        <f t="shared" si="28"/>
        <v>0</v>
      </c>
      <c r="BM83" s="130">
        <f t="shared" si="29"/>
        <v>0</v>
      </c>
      <c r="BN83" s="4">
        <f t="shared" si="30"/>
        <v>0</v>
      </c>
      <c r="BO83" s="130">
        <f t="shared" si="31"/>
        <v>0</v>
      </c>
      <c r="BP83" s="133">
        <f t="shared" si="32"/>
        <v>0</v>
      </c>
      <c r="BQ83" s="58"/>
      <c r="BR83" s="167">
        <f>IF(BE52:BE98&lt;="49",COUNTIF($BG$52:$BG$98,"INICIAL"))</f>
        <v>1</v>
      </c>
      <c r="BS83" s="167">
        <f>COUNTIF($BG$52:$BG$98,"INTERMEDIO")</f>
        <v>0</v>
      </c>
      <c r="BT83" s="167">
        <f>COUNTIF($BG$52:$BG$98,"AVANZADO")</f>
        <v>0</v>
      </c>
      <c r="BU83" s="16"/>
    </row>
    <row r="84" spans="1:73" ht="12.75" customHeight="1" x14ac:dyDescent="0.2">
      <c r="A84" s="3"/>
      <c r="B84" s="4">
        <f t="shared" si="33"/>
        <v>33</v>
      </c>
      <c r="C84" s="319" t="s">
        <v>204</v>
      </c>
      <c r="D84" s="320" t="s">
        <v>204</v>
      </c>
      <c r="E84" s="17"/>
      <c r="F84" s="69"/>
      <c r="G84" s="70">
        <f t="shared" si="1"/>
        <v>0</v>
      </c>
      <c r="H84" s="103"/>
      <c r="I84" s="70">
        <f t="shared" si="2"/>
        <v>0</v>
      </c>
      <c r="J84" s="69"/>
      <c r="K84" s="70">
        <f t="shared" si="3"/>
        <v>0</v>
      </c>
      <c r="L84" s="69"/>
      <c r="M84" s="70">
        <f t="shared" si="4"/>
        <v>0</v>
      </c>
      <c r="N84" s="69"/>
      <c r="O84" s="70">
        <f t="shared" si="5"/>
        <v>0</v>
      </c>
      <c r="P84" s="69"/>
      <c r="Q84" s="70">
        <f t="shared" si="6"/>
        <v>0</v>
      </c>
      <c r="R84" s="69"/>
      <c r="S84" s="70">
        <f t="shared" si="7"/>
        <v>0</v>
      </c>
      <c r="T84" s="69"/>
      <c r="U84" s="70">
        <f t="shared" si="8"/>
        <v>0</v>
      </c>
      <c r="V84" s="69"/>
      <c r="W84" s="70">
        <f t="shared" si="9"/>
        <v>0</v>
      </c>
      <c r="X84" s="69"/>
      <c r="Y84" s="70">
        <f t="shared" si="10"/>
        <v>0</v>
      </c>
      <c r="Z84" s="69"/>
      <c r="AA84" s="70">
        <f t="shared" si="11"/>
        <v>0</v>
      </c>
      <c r="AB84" s="69"/>
      <c r="AC84" s="70">
        <f t="shared" si="12"/>
        <v>0</v>
      </c>
      <c r="AD84" s="85"/>
      <c r="AE84" s="70">
        <f t="shared" si="13"/>
        <v>0</v>
      </c>
      <c r="AF84" s="69"/>
      <c r="AG84" s="70">
        <f t="shared" si="14"/>
        <v>0</v>
      </c>
      <c r="AH84" s="69"/>
      <c r="AI84" s="70">
        <f t="shared" si="15"/>
        <v>0</v>
      </c>
      <c r="AJ84" s="69"/>
      <c r="AK84" s="70">
        <f t="shared" si="16"/>
        <v>0</v>
      </c>
      <c r="AL84" s="69"/>
      <c r="AM84" s="70">
        <f t="shared" si="17"/>
        <v>0</v>
      </c>
      <c r="AN84" s="69"/>
      <c r="AO84" s="70">
        <f t="shared" si="18"/>
        <v>0</v>
      </c>
      <c r="AP84" s="69"/>
      <c r="AQ84" s="70">
        <f t="shared" si="19"/>
        <v>0</v>
      </c>
      <c r="AR84" s="69"/>
      <c r="AS84" s="70">
        <f t="shared" si="20"/>
        <v>0</v>
      </c>
      <c r="AT84" s="69"/>
      <c r="AU84" s="70"/>
      <c r="AV84" s="69"/>
      <c r="AW84" s="70"/>
      <c r="AX84" s="69"/>
      <c r="AY84" s="70"/>
      <c r="AZ84" s="69"/>
      <c r="BA84" s="70"/>
      <c r="BB84" s="69"/>
      <c r="BC84" s="70"/>
      <c r="BD84" s="4">
        <f t="shared" si="22"/>
        <v>0</v>
      </c>
      <c r="BE84" s="10">
        <f t="shared" si="21"/>
        <v>0</v>
      </c>
      <c r="BF84" s="11">
        <f t="shared" si="23"/>
        <v>2</v>
      </c>
      <c r="BG84" s="4">
        <f t="shared" si="24"/>
        <v>0</v>
      </c>
      <c r="BH84" s="138" t="str">
        <f t="shared" si="25"/>
        <v/>
      </c>
      <c r="BI84" s="138" t="str">
        <f t="shared" si="26"/>
        <v/>
      </c>
      <c r="BJ84" s="287"/>
      <c r="BK84" s="132">
        <f t="shared" si="27"/>
        <v>0</v>
      </c>
      <c r="BL84" s="4">
        <f t="shared" si="28"/>
        <v>0</v>
      </c>
      <c r="BM84" s="130">
        <f t="shared" si="29"/>
        <v>0</v>
      </c>
      <c r="BN84" s="4">
        <f t="shared" si="30"/>
        <v>0</v>
      </c>
      <c r="BO84" s="130">
        <f t="shared" si="31"/>
        <v>0</v>
      </c>
      <c r="BP84" s="133">
        <f t="shared" si="32"/>
        <v>0</v>
      </c>
      <c r="BQ84" s="58"/>
      <c r="BR84" s="168">
        <f>BR83*1/$F$11</f>
        <v>1</v>
      </c>
      <c r="BS84" s="168">
        <f>BS83*1/$F$11</f>
        <v>0</v>
      </c>
      <c r="BT84" s="168">
        <f>BT83*1/$F$11</f>
        <v>0</v>
      </c>
      <c r="BU84" s="16"/>
    </row>
    <row r="85" spans="1:73" ht="12.75" customHeight="1" x14ac:dyDescent="0.2">
      <c r="A85" s="3"/>
      <c r="B85" s="4">
        <f t="shared" si="33"/>
        <v>34</v>
      </c>
      <c r="C85" s="319" t="s">
        <v>205</v>
      </c>
      <c r="D85" s="320" t="s">
        <v>205</v>
      </c>
      <c r="E85" s="17"/>
      <c r="F85" s="69"/>
      <c r="G85" s="70">
        <f t="shared" ref="G85:G98" si="34">IF(F85=$F$49,$F$50,0)</f>
        <v>0</v>
      </c>
      <c r="H85" s="103"/>
      <c r="I85" s="70">
        <f t="shared" ref="I85:I98" si="35">IF(H85=$H$49,$H$50,0)</f>
        <v>0</v>
      </c>
      <c r="J85" s="69"/>
      <c r="K85" s="70">
        <f t="shared" ref="K85:K98" si="36">IF(J85=$J$49,$J$50,0)</f>
        <v>0</v>
      </c>
      <c r="L85" s="69"/>
      <c r="M85" s="70">
        <f t="shared" ref="M85:M98" si="37">IF(L85=$L$49,$L$50,0)</f>
        <v>0</v>
      </c>
      <c r="N85" s="69"/>
      <c r="O85" s="70">
        <f t="shared" ref="O85:O98" si="38">IF(N85=$N$49,$N$50,0)</f>
        <v>0</v>
      </c>
      <c r="P85" s="69"/>
      <c r="Q85" s="70">
        <f t="shared" ref="Q85:Q98" si="39">IF(P85=$P$49,$P$50,0)</f>
        <v>0</v>
      </c>
      <c r="R85" s="69"/>
      <c r="S85" s="70">
        <f t="shared" ref="S85:S98" si="40">IF(R85=$R$49,$R$50,0)</f>
        <v>0</v>
      </c>
      <c r="T85" s="69"/>
      <c r="U85" s="70">
        <f t="shared" ref="U85:U98" si="41">IF(T85=$T$49,$T$50,0)</f>
        <v>0</v>
      </c>
      <c r="V85" s="69"/>
      <c r="W85" s="70">
        <f t="shared" ref="W85:W98" si="42">IF(V85=$V$49,$V$50,0)</f>
        <v>0</v>
      </c>
      <c r="X85" s="69"/>
      <c r="Y85" s="70">
        <f t="shared" ref="Y85:Y98" si="43">IF(X85=$X$49,$X$50,0)</f>
        <v>0</v>
      </c>
      <c r="Z85" s="69"/>
      <c r="AA85" s="70">
        <f t="shared" ref="AA85:AA98" si="44">IF(Z85=$Z$49,$Z$50,0)</f>
        <v>0</v>
      </c>
      <c r="AB85" s="69"/>
      <c r="AC85" s="70">
        <f t="shared" ref="AC85:AC98" si="45">IF(AB85=$AB$49,$AB$50,0)</f>
        <v>0</v>
      </c>
      <c r="AD85" s="85"/>
      <c r="AE85" s="70">
        <f t="shared" ref="AE85:AE98" si="46">IF(AD85=$AD$49,$AD$50,0)</f>
        <v>0</v>
      </c>
      <c r="AF85" s="69"/>
      <c r="AG85" s="70">
        <f t="shared" ref="AG85:AG98" si="47">IF(AF85=$AF$49,$AF$50,0)</f>
        <v>0</v>
      </c>
      <c r="AH85" s="69"/>
      <c r="AI85" s="70">
        <f t="shared" ref="AI85:AI98" si="48">IF(AH85=$AH$49,$AH$50,0)</f>
        <v>0</v>
      </c>
      <c r="AJ85" s="69"/>
      <c r="AK85" s="70">
        <f t="shared" ref="AK85:AK98" si="49">IF(AJ85=$AJ$49,$AJ$50,0)</f>
        <v>0</v>
      </c>
      <c r="AL85" s="69"/>
      <c r="AM85" s="70">
        <f t="shared" ref="AM85:AM98" si="50">IF(AL85=$AL$49,$AL$50,0)</f>
        <v>0</v>
      </c>
      <c r="AN85" s="69"/>
      <c r="AO85" s="70">
        <f t="shared" ref="AO85:AO98" si="51">IF(AN85=$AN$49,$AN$50,0)</f>
        <v>0</v>
      </c>
      <c r="AP85" s="69"/>
      <c r="AQ85" s="70">
        <f t="shared" ref="AQ85:AQ98" si="52">IF(AP85=$AP$49,$AP$50,0)</f>
        <v>0</v>
      </c>
      <c r="AR85" s="69"/>
      <c r="AS85" s="70">
        <f t="shared" ref="AS85:AS98" si="53">IF(AR85=$AR$49,$AR$50,0)</f>
        <v>0</v>
      </c>
      <c r="AT85" s="69"/>
      <c r="AU85" s="70"/>
      <c r="AV85" s="69"/>
      <c r="AW85" s="70"/>
      <c r="AX85" s="69"/>
      <c r="AY85" s="70"/>
      <c r="AZ85" s="69"/>
      <c r="BA85" s="70"/>
      <c r="BB85" s="69"/>
      <c r="BC85" s="70"/>
      <c r="BD85" s="4">
        <f t="shared" si="22"/>
        <v>0</v>
      </c>
      <c r="BE85" s="10">
        <f t="shared" si="21"/>
        <v>0</v>
      </c>
      <c r="BF85" s="11">
        <f t="shared" si="23"/>
        <v>2</v>
      </c>
      <c r="BG85" s="4">
        <f t="shared" si="24"/>
        <v>0</v>
      </c>
      <c r="BH85" s="138" t="str">
        <f t="shared" si="25"/>
        <v/>
      </c>
      <c r="BI85" s="138" t="str">
        <f t="shared" si="26"/>
        <v/>
      </c>
      <c r="BJ85" s="287"/>
      <c r="BK85" s="132">
        <f t="shared" si="27"/>
        <v>0</v>
      </c>
      <c r="BL85" s="4">
        <f t="shared" si="28"/>
        <v>0</v>
      </c>
      <c r="BM85" s="130">
        <f t="shared" si="29"/>
        <v>0</v>
      </c>
      <c r="BN85" s="4">
        <f t="shared" si="30"/>
        <v>0</v>
      </c>
      <c r="BO85" s="130">
        <f t="shared" si="31"/>
        <v>0</v>
      </c>
      <c r="BP85" s="133">
        <f t="shared" si="32"/>
        <v>0</v>
      </c>
      <c r="BQ85" s="58"/>
      <c r="BR85" s="58"/>
      <c r="BS85" s="58"/>
      <c r="BT85" s="58"/>
      <c r="BU85" s="16"/>
    </row>
    <row r="86" spans="1:73" ht="12.75" customHeight="1" x14ac:dyDescent="0.2">
      <c r="A86" s="3"/>
      <c r="B86" s="4">
        <f t="shared" si="33"/>
        <v>35</v>
      </c>
      <c r="C86" s="319" t="s">
        <v>206</v>
      </c>
      <c r="D86" s="320" t="s">
        <v>206</v>
      </c>
      <c r="E86" s="17"/>
      <c r="F86" s="69"/>
      <c r="G86" s="70">
        <f t="shared" si="34"/>
        <v>0</v>
      </c>
      <c r="H86" s="103"/>
      <c r="I86" s="70">
        <f t="shared" si="35"/>
        <v>0</v>
      </c>
      <c r="J86" s="69"/>
      <c r="K86" s="70">
        <f t="shared" si="36"/>
        <v>0</v>
      </c>
      <c r="L86" s="69"/>
      <c r="M86" s="70">
        <f t="shared" si="37"/>
        <v>0</v>
      </c>
      <c r="N86" s="69"/>
      <c r="O86" s="70">
        <f t="shared" si="38"/>
        <v>0</v>
      </c>
      <c r="P86" s="69"/>
      <c r="Q86" s="70">
        <f t="shared" si="39"/>
        <v>0</v>
      </c>
      <c r="R86" s="69"/>
      <c r="S86" s="70">
        <f t="shared" si="40"/>
        <v>0</v>
      </c>
      <c r="T86" s="69"/>
      <c r="U86" s="70">
        <f t="shared" si="41"/>
        <v>0</v>
      </c>
      <c r="V86" s="69"/>
      <c r="W86" s="70">
        <f t="shared" si="42"/>
        <v>0</v>
      </c>
      <c r="X86" s="69"/>
      <c r="Y86" s="70">
        <f t="shared" si="43"/>
        <v>0</v>
      </c>
      <c r="Z86" s="69"/>
      <c r="AA86" s="70">
        <f t="shared" si="44"/>
        <v>0</v>
      </c>
      <c r="AB86" s="69"/>
      <c r="AC86" s="70">
        <f t="shared" si="45"/>
        <v>0</v>
      </c>
      <c r="AD86" s="85"/>
      <c r="AE86" s="70">
        <f t="shared" si="46"/>
        <v>0</v>
      </c>
      <c r="AF86" s="69"/>
      <c r="AG86" s="70">
        <f t="shared" si="47"/>
        <v>0</v>
      </c>
      <c r="AH86" s="69"/>
      <c r="AI86" s="70">
        <f t="shared" si="48"/>
        <v>0</v>
      </c>
      <c r="AJ86" s="69"/>
      <c r="AK86" s="70">
        <f t="shared" si="49"/>
        <v>0</v>
      </c>
      <c r="AL86" s="69"/>
      <c r="AM86" s="70">
        <f t="shared" si="50"/>
        <v>0</v>
      </c>
      <c r="AN86" s="69"/>
      <c r="AO86" s="70">
        <f t="shared" si="51"/>
        <v>0</v>
      </c>
      <c r="AP86" s="69"/>
      <c r="AQ86" s="70">
        <f t="shared" si="52"/>
        <v>0</v>
      </c>
      <c r="AR86" s="69"/>
      <c r="AS86" s="70">
        <f t="shared" si="53"/>
        <v>0</v>
      </c>
      <c r="AT86" s="69"/>
      <c r="AU86" s="70"/>
      <c r="AV86" s="69"/>
      <c r="AW86" s="70"/>
      <c r="AX86" s="69"/>
      <c r="AY86" s="70"/>
      <c r="AZ86" s="69"/>
      <c r="BA86" s="70"/>
      <c r="BB86" s="69"/>
      <c r="BC86" s="70"/>
      <c r="BD86" s="4">
        <f t="shared" si="22"/>
        <v>0</v>
      </c>
      <c r="BE86" s="10">
        <f t="shared" si="21"/>
        <v>0</v>
      </c>
      <c r="BF86" s="11">
        <f t="shared" si="23"/>
        <v>2</v>
      </c>
      <c r="BG86" s="4">
        <f t="shared" si="24"/>
        <v>0</v>
      </c>
      <c r="BH86" s="138" t="str">
        <f t="shared" si="25"/>
        <v/>
      </c>
      <c r="BI86" s="138" t="str">
        <f t="shared" si="26"/>
        <v/>
      </c>
      <c r="BJ86" s="287"/>
      <c r="BK86" s="132">
        <f t="shared" si="27"/>
        <v>0</v>
      </c>
      <c r="BL86" s="4">
        <f t="shared" si="28"/>
        <v>0</v>
      </c>
      <c r="BM86" s="130">
        <f t="shared" si="29"/>
        <v>0</v>
      </c>
      <c r="BN86" s="4">
        <f t="shared" si="30"/>
        <v>0</v>
      </c>
      <c r="BO86" s="130">
        <f t="shared" si="31"/>
        <v>0</v>
      </c>
      <c r="BP86" s="133">
        <f t="shared" si="32"/>
        <v>0</v>
      </c>
      <c r="BQ86" s="58"/>
      <c r="BR86" s="58"/>
      <c r="BS86" s="58"/>
      <c r="BT86" s="58"/>
      <c r="BU86" s="16"/>
    </row>
    <row r="87" spans="1:73" ht="12.75" customHeight="1" x14ac:dyDescent="0.2">
      <c r="A87" s="3"/>
      <c r="B87" s="4">
        <f t="shared" si="33"/>
        <v>36</v>
      </c>
      <c r="C87" s="319" t="s">
        <v>207</v>
      </c>
      <c r="D87" s="320" t="s">
        <v>207</v>
      </c>
      <c r="E87" s="17"/>
      <c r="F87" s="69"/>
      <c r="G87" s="70">
        <f t="shared" si="34"/>
        <v>0</v>
      </c>
      <c r="H87" s="103"/>
      <c r="I87" s="70">
        <f t="shared" si="35"/>
        <v>0</v>
      </c>
      <c r="J87" s="69"/>
      <c r="K87" s="70">
        <f t="shared" si="36"/>
        <v>0</v>
      </c>
      <c r="L87" s="69"/>
      <c r="M87" s="70">
        <f t="shared" si="37"/>
        <v>0</v>
      </c>
      <c r="N87" s="69"/>
      <c r="O87" s="70">
        <f t="shared" si="38"/>
        <v>0</v>
      </c>
      <c r="P87" s="69"/>
      <c r="Q87" s="70">
        <f t="shared" si="39"/>
        <v>0</v>
      </c>
      <c r="R87" s="69"/>
      <c r="S87" s="70">
        <f t="shared" si="40"/>
        <v>0</v>
      </c>
      <c r="T87" s="69"/>
      <c r="U87" s="70">
        <f t="shared" si="41"/>
        <v>0</v>
      </c>
      <c r="V87" s="69"/>
      <c r="W87" s="70">
        <f t="shared" si="42"/>
        <v>0</v>
      </c>
      <c r="X87" s="69"/>
      <c r="Y87" s="70">
        <f t="shared" si="43"/>
        <v>0</v>
      </c>
      <c r="Z87" s="69"/>
      <c r="AA87" s="70">
        <f t="shared" si="44"/>
        <v>0</v>
      </c>
      <c r="AB87" s="69"/>
      <c r="AC87" s="70">
        <f t="shared" si="45"/>
        <v>0</v>
      </c>
      <c r="AD87" s="85"/>
      <c r="AE87" s="70">
        <f t="shared" si="46"/>
        <v>0</v>
      </c>
      <c r="AF87" s="69"/>
      <c r="AG87" s="70">
        <f t="shared" si="47"/>
        <v>0</v>
      </c>
      <c r="AH87" s="69"/>
      <c r="AI87" s="70">
        <f t="shared" si="48"/>
        <v>0</v>
      </c>
      <c r="AJ87" s="69"/>
      <c r="AK87" s="70">
        <f t="shared" si="49"/>
        <v>0</v>
      </c>
      <c r="AL87" s="69"/>
      <c r="AM87" s="70">
        <f t="shared" si="50"/>
        <v>0</v>
      </c>
      <c r="AN87" s="69"/>
      <c r="AO87" s="70">
        <f t="shared" si="51"/>
        <v>0</v>
      </c>
      <c r="AP87" s="69"/>
      <c r="AQ87" s="70">
        <f t="shared" si="52"/>
        <v>0</v>
      </c>
      <c r="AR87" s="69"/>
      <c r="AS87" s="70">
        <f t="shared" si="53"/>
        <v>0</v>
      </c>
      <c r="AT87" s="69"/>
      <c r="AU87" s="70"/>
      <c r="AV87" s="69"/>
      <c r="AW87" s="70"/>
      <c r="AX87" s="69"/>
      <c r="AY87" s="70"/>
      <c r="AZ87" s="69"/>
      <c r="BA87" s="70"/>
      <c r="BB87" s="69"/>
      <c r="BC87" s="70"/>
      <c r="BD87" s="4">
        <f t="shared" si="22"/>
        <v>0</v>
      </c>
      <c r="BE87" s="10">
        <f t="shared" si="21"/>
        <v>0</v>
      </c>
      <c r="BF87" s="11">
        <f t="shared" si="23"/>
        <v>2</v>
      </c>
      <c r="BG87" s="4">
        <f t="shared" si="24"/>
        <v>0</v>
      </c>
      <c r="BH87" s="138" t="str">
        <f t="shared" si="25"/>
        <v/>
      </c>
      <c r="BI87" s="138" t="str">
        <f t="shared" si="26"/>
        <v/>
      </c>
      <c r="BJ87" s="287"/>
      <c r="BK87" s="132">
        <f t="shared" si="27"/>
        <v>0</v>
      </c>
      <c r="BL87" s="4">
        <f t="shared" si="28"/>
        <v>0</v>
      </c>
      <c r="BM87" s="130">
        <f t="shared" si="29"/>
        <v>0</v>
      </c>
      <c r="BN87" s="4">
        <f t="shared" si="30"/>
        <v>0</v>
      </c>
      <c r="BO87" s="130">
        <f t="shared" si="31"/>
        <v>0</v>
      </c>
      <c r="BP87" s="133">
        <f t="shared" si="32"/>
        <v>0</v>
      </c>
      <c r="BQ87" s="58"/>
      <c r="BR87" s="58"/>
      <c r="BS87" s="58"/>
      <c r="BT87" s="58"/>
      <c r="BU87" s="16"/>
    </row>
    <row r="88" spans="1:73" ht="12.75" customHeight="1" x14ac:dyDescent="0.2">
      <c r="A88" s="3"/>
      <c r="B88" s="4">
        <f t="shared" si="33"/>
        <v>37</v>
      </c>
      <c r="C88" s="319" t="s">
        <v>208</v>
      </c>
      <c r="D88" s="320" t="s">
        <v>208</v>
      </c>
      <c r="E88" s="17"/>
      <c r="F88" s="69"/>
      <c r="G88" s="70">
        <f t="shared" si="34"/>
        <v>0</v>
      </c>
      <c r="H88" s="103"/>
      <c r="I88" s="70">
        <f t="shared" si="35"/>
        <v>0</v>
      </c>
      <c r="J88" s="69"/>
      <c r="K88" s="70">
        <f t="shared" si="36"/>
        <v>0</v>
      </c>
      <c r="L88" s="69"/>
      <c r="M88" s="70">
        <f t="shared" si="37"/>
        <v>0</v>
      </c>
      <c r="N88" s="69"/>
      <c r="O88" s="70">
        <f t="shared" si="38"/>
        <v>0</v>
      </c>
      <c r="P88" s="69"/>
      <c r="Q88" s="70">
        <f t="shared" si="39"/>
        <v>0</v>
      </c>
      <c r="R88" s="69"/>
      <c r="S88" s="70">
        <f t="shared" si="40"/>
        <v>0</v>
      </c>
      <c r="T88" s="69"/>
      <c r="U88" s="70">
        <f t="shared" si="41"/>
        <v>0</v>
      </c>
      <c r="V88" s="69"/>
      <c r="W88" s="70">
        <f t="shared" si="42"/>
        <v>0</v>
      </c>
      <c r="X88" s="69"/>
      <c r="Y88" s="70">
        <f t="shared" si="43"/>
        <v>0</v>
      </c>
      <c r="Z88" s="69"/>
      <c r="AA88" s="70">
        <f t="shared" si="44"/>
        <v>0</v>
      </c>
      <c r="AB88" s="69"/>
      <c r="AC88" s="70">
        <f t="shared" si="45"/>
        <v>0</v>
      </c>
      <c r="AD88" s="85"/>
      <c r="AE88" s="70">
        <f t="shared" si="46"/>
        <v>0</v>
      </c>
      <c r="AF88" s="69"/>
      <c r="AG88" s="70">
        <f t="shared" si="47"/>
        <v>0</v>
      </c>
      <c r="AH88" s="69"/>
      <c r="AI88" s="70">
        <f t="shared" si="48"/>
        <v>0</v>
      </c>
      <c r="AJ88" s="69"/>
      <c r="AK88" s="70">
        <f t="shared" si="49"/>
        <v>0</v>
      </c>
      <c r="AL88" s="69"/>
      <c r="AM88" s="70">
        <f t="shared" si="50"/>
        <v>0</v>
      </c>
      <c r="AN88" s="69"/>
      <c r="AO88" s="70">
        <f t="shared" si="51"/>
        <v>0</v>
      </c>
      <c r="AP88" s="69"/>
      <c r="AQ88" s="70">
        <f t="shared" si="52"/>
        <v>0</v>
      </c>
      <c r="AR88" s="69"/>
      <c r="AS88" s="70">
        <f t="shared" si="53"/>
        <v>0</v>
      </c>
      <c r="AT88" s="69"/>
      <c r="AU88" s="70"/>
      <c r="AV88" s="69"/>
      <c r="AW88" s="70"/>
      <c r="AX88" s="69"/>
      <c r="AY88" s="70"/>
      <c r="AZ88" s="69"/>
      <c r="BA88" s="70"/>
      <c r="BB88" s="69"/>
      <c r="BC88" s="70"/>
      <c r="BD88" s="4">
        <f t="shared" si="22"/>
        <v>0</v>
      </c>
      <c r="BE88" s="10">
        <f t="shared" si="21"/>
        <v>0</v>
      </c>
      <c r="BF88" s="11">
        <f t="shared" si="23"/>
        <v>2</v>
      </c>
      <c r="BG88" s="4">
        <f t="shared" si="24"/>
        <v>0</v>
      </c>
      <c r="BH88" s="138" t="str">
        <f t="shared" si="25"/>
        <v/>
      </c>
      <c r="BI88" s="138" t="str">
        <f t="shared" si="26"/>
        <v/>
      </c>
      <c r="BJ88" s="287"/>
      <c r="BK88" s="132">
        <f t="shared" si="27"/>
        <v>0</v>
      </c>
      <c r="BL88" s="4">
        <f t="shared" si="28"/>
        <v>0</v>
      </c>
      <c r="BM88" s="130">
        <f t="shared" si="29"/>
        <v>0</v>
      </c>
      <c r="BN88" s="4">
        <f t="shared" si="30"/>
        <v>0</v>
      </c>
      <c r="BO88" s="130">
        <f t="shared" si="31"/>
        <v>0</v>
      </c>
      <c r="BP88" s="133">
        <f t="shared" si="32"/>
        <v>0</v>
      </c>
      <c r="BQ88" s="58"/>
      <c r="BR88" s="58"/>
      <c r="BS88" s="58"/>
      <c r="BT88" s="58"/>
      <c r="BU88" s="16"/>
    </row>
    <row r="89" spans="1:73" ht="12.75" customHeight="1" x14ac:dyDescent="0.2">
      <c r="A89" s="3"/>
      <c r="B89" s="4">
        <f t="shared" si="33"/>
        <v>38</v>
      </c>
      <c r="C89" s="319" t="s">
        <v>209</v>
      </c>
      <c r="D89" s="320" t="s">
        <v>209</v>
      </c>
      <c r="E89" s="17"/>
      <c r="F89" s="69"/>
      <c r="G89" s="70">
        <f t="shared" si="34"/>
        <v>0</v>
      </c>
      <c r="H89" s="103"/>
      <c r="I89" s="70">
        <f t="shared" si="35"/>
        <v>0</v>
      </c>
      <c r="J89" s="69"/>
      <c r="K89" s="70">
        <f t="shared" si="36"/>
        <v>0</v>
      </c>
      <c r="L89" s="69"/>
      <c r="M89" s="70">
        <f t="shared" si="37"/>
        <v>0</v>
      </c>
      <c r="N89" s="69"/>
      <c r="O89" s="70">
        <f t="shared" si="38"/>
        <v>0</v>
      </c>
      <c r="P89" s="69"/>
      <c r="Q89" s="70">
        <f t="shared" si="39"/>
        <v>0</v>
      </c>
      <c r="R89" s="69"/>
      <c r="S89" s="70">
        <f t="shared" si="40"/>
        <v>0</v>
      </c>
      <c r="T89" s="69"/>
      <c r="U89" s="70">
        <f t="shared" si="41"/>
        <v>0</v>
      </c>
      <c r="V89" s="69"/>
      <c r="W89" s="70">
        <f t="shared" si="42"/>
        <v>0</v>
      </c>
      <c r="X89" s="69"/>
      <c r="Y89" s="70">
        <f t="shared" si="43"/>
        <v>0</v>
      </c>
      <c r="Z89" s="69"/>
      <c r="AA89" s="70">
        <f t="shared" si="44"/>
        <v>0</v>
      </c>
      <c r="AB89" s="69"/>
      <c r="AC89" s="70">
        <f t="shared" si="45"/>
        <v>0</v>
      </c>
      <c r="AD89" s="85"/>
      <c r="AE89" s="70">
        <f t="shared" si="46"/>
        <v>0</v>
      </c>
      <c r="AF89" s="69"/>
      <c r="AG89" s="70">
        <f t="shared" si="47"/>
        <v>0</v>
      </c>
      <c r="AH89" s="69"/>
      <c r="AI89" s="70">
        <f t="shared" si="48"/>
        <v>0</v>
      </c>
      <c r="AJ89" s="69"/>
      <c r="AK89" s="70">
        <f t="shared" si="49"/>
        <v>0</v>
      </c>
      <c r="AL89" s="69"/>
      <c r="AM89" s="70">
        <f t="shared" si="50"/>
        <v>0</v>
      </c>
      <c r="AN89" s="69"/>
      <c r="AO89" s="70">
        <f t="shared" si="51"/>
        <v>0</v>
      </c>
      <c r="AP89" s="69"/>
      <c r="AQ89" s="70">
        <f t="shared" si="52"/>
        <v>0</v>
      </c>
      <c r="AR89" s="69"/>
      <c r="AS89" s="70">
        <f t="shared" si="53"/>
        <v>0</v>
      </c>
      <c r="AT89" s="69"/>
      <c r="AU89" s="70"/>
      <c r="AV89" s="69"/>
      <c r="AW89" s="70"/>
      <c r="AX89" s="69"/>
      <c r="AY89" s="70"/>
      <c r="AZ89" s="69"/>
      <c r="BA89" s="70"/>
      <c r="BB89" s="69"/>
      <c r="BC89" s="70"/>
      <c r="BD89" s="4">
        <f t="shared" si="22"/>
        <v>0</v>
      </c>
      <c r="BE89" s="10">
        <f t="shared" si="21"/>
        <v>0</v>
      </c>
      <c r="BF89" s="11">
        <f t="shared" si="23"/>
        <v>2</v>
      </c>
      <c r="BG89" s="4">
        <f t="shared" si="24"/>
        <v>0</v>
      </c>
      <c r="BH89" s="138" t="str">
        <f t="shared" si="25"/>
        <v/>
      </c>
      <c r="BI89" s="138" t="str">
        <f t="shared" si="26"/>
        <v/>
      </c>
      <c r="BJ89" s="287"/>
      <c r="BK89" s="132">
        <f t="shared" si="27"/>
        <v>0</v>
      </c>
      <c r="BL89" s="4">
        <f t="shared" si="28"/>
        <v>0</v>
      </c>
      <c r="BM89" s="130">
        <f t="shared" si="29"/>
        <v>0</v>
      </c>
      <c r="BN89" s="4">
        <f t="shared" si="30"/>
        <v>0</v>
      </c>
      <c r="BO89" s="130">
        <f t="shared" si="31"/>
        <v>0</v>
      </c>
      <c r="BP89" s="133">
        <f t="shared" si="32"/>
        <v>0</v>
      </c>
      <c r="BQ89" s="58"/>
      <c r="BR89" s="58"/>
      <c r="BS89" s="58"/>
      <c r="BT89" s="58"/>
      <c r="BU89" s="16"/>
    </row>
    <row r="90" spans="1:73" ht="12.75" customHeight="1" x14ac:dyDescent="0.2">
      <c r="A90" s="3"/>
      <c r="B90" s="4">
        <f t="shared" si="33"/>
        <v>39</v>
      </c>
      <c r="C90" s="319"/>
      <c r="D90" s="320"/>
      <c r="E90" s="17"/>
      <c r="F90" s="69"/>
      <c r="G90" s="70">
        <f t="shared" si="34"/>
        <v>0</v>
      </c>
      <c r="H90" s="103"/>
      <c r="I90" s="70">
        <f t="shared" si="35"/>
        <v>0</v>
      </c>
      <c r="J90" s="69"/>
      <c r="K90" s="70">
        <f t="shared" si="36"/>
        <v>0</v>
      </c>
      <c r="L90" s="69"/>
      <c r="M90" s="70">
        <f t="shared" si="37"/>
        <v>0</v>
      </c>
      <c r="N90" s="69"/>
      <c r="O90" s="70">
        <f t="shared" si="38"/>
        <v>0</v>
      </c>
      <c r="P90" s="69"/>
      <c r="Q90" s="70">
        <f t="shared" si="39"/>
        <v>0</v>
      </c>
      <c r="R90" s="69"/>
      <c r="S90" s="70">
        <f t="shared" si="40"/>
        <v>0</v>
      </c>
      <c r="T90" s="69"/>
      <c r="U90" s="70">
        <f t="shared" si="41"/>
        <v>0</v>
      </c>
      <c r="V90" s="69"/>
      <c r="W90" s="70">
        <f t="shared" si="42"/>
        <v>0</v>
      </c>
      <c r="X90" s="69"/>
      <c r="Y90" s="70">
        <f t="shared" si="43"/>
        <v>0</v>
      </c>
      <c r="Z90" s="69"/>
      <c r="AA90" s="70">
        <f t="shared" si="44"/>
        <v>0</v>
      </c>
      <c r="AB90" s="69"/>
      <c r="AC90" s="70">
        <f t="shared" si="45"/>
        <v>0</v>
      </c>
      <c r="AD90" s="85"/>
      <c r="AE90" s="70">
        <f t="shared" si="46"/>
        <v>0</v>
      </c>
      <c r="AF90" s="69"/>
      <c r="AG90" s="70">
        <f t="shared" si="47"/>
        <v>0</v>
      </c>
      <c r="AH90" s="69"/>
      <c r="AI90" s="70">
        <f t="shared" si="48"/>
        <v>0</v>
      </c>
      <c r="AJ90" s="69"/>
      <c r="AK90" s="70">
        <f t="shared" si="49"/>
        <v>0</v>
      </c>
      <c r="AL90" s="69"/>
      <c r="AM90" s="70">
        <f t="shared" si="50"/>
        <v>0</v>
      </c>
      <c r="AN90" s="69"/>
      <c r="AO90" s="70">
        <f t="shared" si="51"/>
        <v>0</v>
      </c>
      <c r="AP90" s="69"/>
      <c r="AQ90" s="70">
        <f t="shared" si="52"/>
        <v>0</v>
      </c>
      <c r="AR90" s="69"/>
      <c r="AS90" s="70">
        <f t="shared" si="53"/>
        <v>0</v>
      </c>
      <c r="AT90" s="69"/>
      <c r="AU90" s="70"/>
      <c r="AV90" s="69"/>
      <c r="AW90" s="70"/>
      <c r="AX90" s="69"/>
      <c r="AY90" s="70"/>
      <c r="AZ90" s="69"/>
      <c r="BA90" s="70"/>
      <c r="BB90" s="69"/>
      <c r="BC90" s="70"/>
      <c r="BD90" s="4">
        <f t="shared" si="22"/>
        <v>0</v>
      </c>
      <c r="BE90" s="10">
        <f t="shared" si="21"/>
        <v>0</v>
      </c>
      <c r="BF90" s="11">
        <f t="shared" si="23"/>
        <v>2</v>
      </c>
      <c r="BG90" s="4">
        <f t="shared" si="24"/>
        <v>0</v>
      </c>
      <c r="BH90" s="138" t="str">
        <f t="shared" si="25"/>
        <v/>
      </c>
      <c r="BI90" s="138" t="str">
        <f t="shared" si="26"/>
        <v/>
      </c>
      <c r="BJ90" s="287"/>
      <c r="BK90" s="132">
        <f t="shared" si="27"/>
        <v>0</v>
      </c>
      <c r="BL90" s="4">
        <f t="shared" si="28"/>
        <v>0</v>
      </c>
      <c r="BM90" s="130">
        <f t="shared" si="29"/>
        <v>0</v>
      </c>
      <c r="BN90" s="4">
        <f t="shared" si="30"/>
        <v>0</v>
      </c>
      <c r="BO90" s="130">
        <f t="shared" si="31"/>
        <v>0</v>
      </c>
      <c r="BP90" s="133">
        <f t="shared" si="32"/>
        <v>0</v>
      </c>
      <c r="BQ90" s="58"/>
      <c r="BR90" s="58"/>
      <c r="BS90" s="58"/>
      <c r="BT90" s="58"/>
      <c r="BU90" s="16"/>
    </row>
    <row r="91" spans="1:73" ht="12.75" customHeight="1" x14ac:dyDescent="0.2">
      <c r="A91" s="3"/>
      <c r="B91" s="4">
        <f t="shared" si="33"/>
        <v>40</v>
      </c>
      <c r="C91" s="319"/>
      <c r="D91" s="320"/>
      <c r="E91" s="17"/>
      <c r="F91" s="69"/>
      <c r="G91" s="70">
        <f t="shared" si="34"/>
        <v>0</v>
      </c>
      <c r="H91" s="103"/>
      <c r="I91" s="70">
        <f t="shared" si="35"/>
        <v>0</v>
      </c>
      <c r="J91" s="69"/>
      <c r="K91" s="70">
        <f t="shared" si="36"/>
        <v>0</v>
      </c>
      <c r="L91" s="69"/>
      <c r="M91" s="70">
        <f t="shared" si="37"/>
        <v>0</v>
      </c>
      <c r="N91" s="69"/>
      <c r="O91" s="70">
        <f t="shared" si="38"/>
        <v>0</v>
      </c>
      <c r="P91" s="69"/>
      <c r="Q91" s="70">
        <f t="shared" si="39"/>
        <v>0</v>
      </c>
      <c r="R91" s="69"/>
      <c r="S91" s="70">
        <f t="shared" si="40"/>
        <v>0</v>
      </c>
      <c r="T91" s="69"/>
      <c r="U91" s="70">
        <f t="shared" si="41"/>
        <v>0</v>
      </c>
      <c r="V91" s="69"/>
      <c r="W91" s="70">
        <f t="shared" si="42"/>
        <v>0</v>
      </c>
      <c r="X91" s="69"/>
      <c r="Y91" s="70">
        <f t="shared" si="43"/>
        <v>0</v>
      </c>
      <c r="Z91" s="69"/>
      <c r="AA91" s="70">
        <f t="shared" si="44"/>
        <v>0</v>
      </c>
      <c r="AB91" s="69"/>
      <c r="AC91" s="70">
        <f t="shared" si="45"/>
        <v>0</v>
      </c>
      <c r="AD91" s="85"/>
      <c r="AE91" s="70">
        <f t="shared" si="46"/>
        <v>0</v>
      </c>
      <c r="AF91" s="69"/>
      <c r="AG91" s="70">
        <f t="shared" si="47"/>
        <v>0</v>
      </c>
      <c r="AH91" s="69"/>
      <c r="AI91" s="70">
        <f t="shared" si="48"/>
        <v>0</v>
      </c>
      <c r="AJ91" s="69"/>
      <c r="AK91" s="70">
        <f t="shared" si="49"/>
        <v>0</v>
      </c>
      <c r="AL91" s="69"/>
      <c r="AM91" s="70">
        <f t="shared" si="50"/>
        <v>0</v>
      </c>
      <c r="AN91" s="69"/>
      <c r="AO91" s="70">
        <f t="shared" si="51"/>
        <v>0</v>
      </c>
      <c r="AP91" s="69"/>
      <c r="AQ91" s="70">
        <f t="shared" si="52"/>
        <v>0</v>
      </c>
      <c r="AR91" s="69"/>
      <c r="AS91" s="70">
        <f t="shared" si="53"/>
        <v>0</v>
      </c>
      <c r="AT91" s="69"/>
      <c r="AU91" s="70"/>
      <c r="AV91" s="69"/>
      <c r="AW91" s="70"/>
      <c r="AX91" s="69"/>
      <c r="AY91" s="70"/>
      <c r="AZ91" s="69"/>
      <c r="BA91" s="70"/>
      <c r="BB91" s="69"/>
      <c r="BC91" s="70"/>
      <c r="BD91" s="4">
        <f t="shared" si="22"/>
        <v>0</v>
      </c>
      <c r="BE91" s="10">
        <f t="shared" si="21"/>
        <v>0</v>
      </c>
      <c r="BF91" s="11">
        <f t="shared" si="23"/>
        <v>2</v>
      </c>
      <c r="BG91" s="4">
        <f t="shared" si="24"/>
        <v>0</v>
      </c>
      <c r="BH91" s="138" t="str">
        <f t="shared" si="25"/>
        <v/>
      </c>
      <c r="BI91" s="138" t="str">
        <f t="shared" si="26"/>
        <v/>
      </c>
      <c r="BJ91" s="287"/>
      <c r="BK91" s="132">
        <f t="shared" si="27"/>
        <v>0</v>
      </c>
      <c r="BL91" s="4">
        <f t="shared" si="28"/>
        <v>0</v>
      </c>
      <c r="BM91" s="130">
        <f t="shared" si="29"/>
        <v>0</v>
      </c>
      <c r="BN91" s="4">
        <f t="shared" si="30"/>
        <v>0</v>
      </c>
      <c r="BO91" s="130">
        <f t="shared" si="31"/>
        <v>0</v>
      </c>
      <c r="BP91" s="133">
        <f t="shared" si="32"/>
        <v>0</v>
      </c>
      <c r="BQ91" s="58"/>
      <c r="BR91" s="58"/>
      <c r="BS91" s="58"/>
      <c r="BT91" s="58"/>
      <c r="BU91" s="16"/>
    </row>
    <row r="92" spans="1:73" ht="12.75" customHeight="1" x14ac:dyDescent="0.2">
      <c r="A92" s="3"/>
      <c r="B92" s="4">
        <f t="shared" si="33"/>
        <v>41</v>
      </c>
      <c r="C92" s="319"/>
      <c r="D92" s="320"/>
      <c r="E92" s="17"/>
      <c r="F92" s="69"/>
      <c r="G92" s="70">
        <f t="shared" si="34"/>
        <v>0</v>
      </c>
      <c r="H92" s="103"/>
      <c r="I92" s="70">
        <f t="shared" si="35"/>
        <v>0</v>
      </c>
      <c r="J92" s="69"/>
      <c r="K92" s="70">
        <f t="shared" si="36"/>
        <v>0</v>
      </c>
      <c r="L92" s="69"/>
      <c r="M92" s="70">
        <f t="shared" si="37"/>
        <v>0</v>
      </c>
      <c r="N92" s="69"/>
      <c r="O92" s="70">
        <f t="shared" si="38"/>
        <v>0</v>
      </c>
      <c r="P92" s="69"/>
      <c r="Q92" s="70">
        <f t="shared" si="39"/>
        <v>0</v>
      </c>
      <c r="R92" s="69"/>
      <c r="S92" s="70">
        <f t="shared" si="40"/>
        <v>0</v>
      </c>
      <c r="T92" s="69"/>
      <c r="U92" s="70">
        <f t="shared" si="41"/>
        <v>0</v>
      </c>
      <c r="V92" s="69"/>
      <c r="W92" s="70">
        <f t="shared" si="42"/>
        <v>0</v>
      </c>
      <c r="X92" s="69"/>
      <c r="Y92" s="70">
        <f t="shared" si="43"/>
        <v>0</v>
      </c>
      <c r="Z92" s="69"/>
      <c r="AA92" s="70">
        <f t="shared" si="44"/>
        <v>0</v>
      </c>
      <c r="AB92" s="69"/>
      <c r="AC92" s="70">
        <f t="shared" si="45"/>
        <v>0</v>
      </c>
      <c r="AD92" s="85"/>
      <c r="AE92" s="70">
        <f t="shared" si="46"/>
        <v>0</v>
      </c>
      <c r="AF92" s="69"/>
      <c r="AG92" s="70">
        <f t="shared" si="47"/>
        <v>0</v>
      </c>
      <c r="AH92" s="69"/>
      <c r="AI92" s="70">
        <f t="shared" si="48"/>
        <v>0</v>
      </c>
      <c r="AJ92" s="69"/>
      <c r="AK92" s="70">
        <f t="shared" si="49"/>
        <v>0</v>
      </c>
      <c r="AL92" s="69"/>
      <c r="AM92" s="70">
        <f t="shared" si="50"/>
        <v>0</v>
      </c>
      <c r="AN92" s="69"/>
      <c r="AO92" s="70">
        <f t="shared" si="51"/>
        <v>0</v>
      </c>
      <c r="AP92" s="69"/>
      <c r="AQ92" s="70">
        <f t="shared" si="52"/>
        <v>0</v>
      </c>
      <c r="AR92" s="69"/>
      <c r="AS92" s="70">
        <f t="shared" si="53"/>
        <v>0</v>
      </c>
      <c r="AT92" s="69"/>
      <c r="AU92" s="70"/>
      <c r="AV92" s="69"/>
      <c r="AW92" s="70"/>
      <c r="AX92" s="69"/>
      <c r="AY92" s="70"/>
      <c r="AZ92" s="69"/>
      <c r="BA92" s="70"/>
      <c r="BB92" s="69"/>
      <c r="BC92" s="70"/>
      <c r="BD92" s="4">
        <f t="shared" si="22"/>
        <v>0</v>
      </c>
      <c r="BE92" s="10">
        <f t="shared" si="21"/>
        <v>0</v>
      </c>
      <c r="BF92" s="11">
        <f t="shared" si="23"/>
        <v>2</v>
      </c>
      <c r="BG92" s="4">
        <f t="shared" si="24"/>
        <v>0</v>
      </c>
      <c r="BH92" s="138" t="str">
        <f t="shared" si="25"/>
        <v/>
      </c>
      <c r="BI92" s="138" t="str">
        <f t="shared" si="26"/>
        <v/>
      </c>
      <c r="BJ92" s="287"/>
      <c r="BK92" s="132">
        <f t="shared" si="27"/>
        <v>0</v>
      </c>
      <c r="BL92" s="4">
        <f t="shared" si="28"/>
        <v>0</v>
      </c>
      <c r="BM92" s="130">
        <f t="shared" si="29"/>
        <v>0</v>
      </c>
      <c r="BN92" s="4">
        <f t="shared" si="30"/>
        <v>0</v>
      </c>
      <c r="BO92" s="130">
        <f t="shared" si="31"/>
        <v>0</v>
      </c>
      <c r="BP92" s="133">
        <f t="shared" si="32"/>
        <v>0</v>
      </c>
      <c r="BQ92" s="58"/>
      <c r="BR92" s="58"/>
      <c r="BS92" s="58"/>
      <c r="BT92" s="58"/>
      <c r="BU92" s="16"/>
    </row>
    <row r="93" spans="1:73" ht="12.75" customHeight="1" x14ac:dyDescent="0.2">
      <c r="A93" s="3"/>
      <c r="B93" s="4">
        <f t="shared" si="33"/>
        <v>42</v>
      </c>
      <c r="C93" s="319"/>
      <c r="D93" s="320"/>
      <c r="E93" s="17"/>
      <c r="F93" s="69"/>
      <c r="G93" s="70">
        <f t="shared" si="34"/>
        <v>0</v>
      </c>
      <c r="H93" s="103"/>
      <c r="I93" s="70">
        <f t="shared" si="35"/>
        <v>0</v>
      </c>
      <c r="J93" s="69"/>
      <c r="K93" s="70">
        <f t="shared" si="36"/>
        <v>0</v>
      </c>
      <c r="L93" s="69"/>
      <c r="M93" s="70">
        <f t="shared" si="37"/>
        <v>0</v>
      </c>
      <c r="N93" s="69"/>
      <c r="O93" s="70">
        <f t="shared" si="38"/>
        <v>0</v>
      </c>
      <c r="P93" s="69"/>
      <c r="Q93" s="70">
        <f t="shared" si="39"/>
        <v>0</v>
      </c>
      <c r="R93" s="69"/>
      <c r="S93" s="70">
        <f t="shared" si="40"/>
        <v>0</v>
      </c>
      <c r="T93" s="69"/>
      <c r="U93" s="70">
        <f t="shared" si="41"/>
        <v>0</v>
      </c>
      <c r="V93" s="69"/>
      <c r="W93" s="70">
        <f t="shared" si="42"/>
        <v>0</v>
      </c>
      <c r="X93" s="69"/>
      <c r="Y93" s="70">
        <f t="shared" si="43"/>
        <v>0</v>
      </c>
      <c r="Z93" s="69"/>
      <c r="AA93" s="70">
        <f t="shared" si="44"/>
        <v>0</v>
      </c>
      <c r="AB93" s="69"/>
      <c r="AC93" s="70">
        <f t="shared" si="45"/>
        <v>0</v>
      </c>
      <c r="AD93" s="85"/>
      <c r="AE93" s="70">
        <f t="shared" si="46"/>
        <v>0</v>
      </c>
      <c r="AF93" s="69"/>
      <c r="AG93" s="70">
        <f t="shared" si="47"/>
        <v>0</v>
      </c>
      <c r="AH93" s="69"/>
      <c r="AI93" s="70">
        <f t="shared" si="48"/>
        <v>0</v>
      </c>
      <c r="AJ93" s="69"/>
      <c r="AK93" s="70">
        <f t="shared" si="49"/>
        <v>0</v>
      </c>
      <c r="AL93" s="69"/>
      <c r="AM93" s="70">
        <f t="shared" si="50"/>
        <v>0</v>
      </c>
      <c r="AN93" s="69"/>
      <c r="AO93" s="70">
        <f t="shared" si="51"/>
        <v>0</v>
      </c>
      <c r="AP93" s="69"/>
      <c r="AQ93" s="70">
        <f t="shared" si="52"/>
        <v>0</v>
      </c>
      <c r="AR93" s="69"/>
      <c r="AS93" s="70">
        <f t="shared" si="53"/>
        <v>0</v>
      </c>
      <c r="AT93" s="69"/>
      <c r="AU93" s="70"/>
      <c r="AV93" s="69"/>
      <c r="AW93" s="70"/>
      <c r="AX93" s="69"/>
      <c r="AY93" s="70"/>
      <c r="AZ93" s="69"/>
      <c r="BA93" s="70"/>
      <c r="BB93" s="69"/>
      <c r="BC93" s="70"/>
      <c r="BD93" s="4">
        <f t="shared" si="22"/>
        <v>0</v>
      </c>
      <c r="BE93" s="10">
        <f t="shared" si="21"/>
        <v>0</v>
      </c>
      <c r="BF93" s="11">
        <f t="shared" si="23"/>
        <v>2</v>
      </c>
      <c r="BG93" s="4">
        <f t="shared" si="24"/>
        <v>0</v>
      </c>
      <c r="BH93" s="138" t="str">
        <f t="shared" si="25"/>
        <v/>
      </c>
      <c r="BI93" s="138" t="str">
        <f t="shared" si="26"/>
        <v/>
      </c>
      <c r="BJ93" s="287"/>
      <c r="BK93" s="132">
        <f t="shared" si="27"/>
        <v>0</v>
      </c>
      <c r="BL93" s="4">
        <f t="shared" si="28"/>
        <v>0</v>
      </c>
      <c r="BM93" s="130">
        <f t="shared" si="29"/>
        <v>0</v>
      </c>
      <c r="BN93" s="4">
        <f t="shared" si="30"/>
        <v>0</v>
      </c>
      <c r="BO93" s="130">
        <f t="shared" si="31"/>
        <v>0</v>
      </c>
      <c r="BP93" s="133">
        <f t="shared" si="32"/>
        <v>0</v>
      </c>
      <c r="BQ93" s="58"/>
      <c r="BR93" s="58"/>
      <c r="BS93" s="58"/>
      <c r="BT93" s="58"/>
      <c r="BU93" s="16"/>
    </row>
    <row r="94" spans="1:73" ht="12.75" customHeight="1" x14ac:dyDescent="0.2">
      <c r="A94" s="3"/>
      <c r="B94" s="4">
        <f t="shared" si="33"/>
        <v>43</v>
      </c>
      <c r="C94" s="319"/>
      <c r="D94" s="320"/>
      <c r="E94" s="17"/>
      <c r="F94" s="69"/>
      <c r="G94" s="70">
        <f t="shared" si="34"/>
        <v>0</v>
      </c>
      <c r="H94" s="103"/>
      <c r="I94" s="70">
        <f t="shared" si="35"/>
        <v>0</v>
      </c>
      <c r="J94" s="69"/>
      <c r="K94" s="70">
        <f t="shared" si="36"/>
        <v>0</v>
      </c>
      <c r="L94" s="69"/>
      <c r="M94" s="70">
        <f t="shared" si="37"/>
        <v>0</v>
      </c>
      <c r="N94" s="69"/>
      <c r="O94" s="70">
        <f t="shared" si="38"/>
        <v>0</v>
      </c>
      <c r="P94" s="69"/>
      <c r="Q94" s="70">
        <f t="shared" si="39"/>
        <v>0</v>
      </c>
      <c r="R94" s="69"/>
      <c r="S94" s="70">
        <f t="shared" si="40"/>
        <v>0</v>
      </c>
      <c r="T94" s="69"/>
      <c r="U94" s="70">
        <f t="shared" si="41"/>
        <v>0</v>
      </c>
      <c r="V94" s="69"/>
      <c r="W94" s="70">
        <f t="shared" si="42"/>
        <v>0</v>
      </c>
      <c r="X94" s="69"/>
      <c r="Y94" s="70">
        <f t="shared" si="43"/>
        <v>0</v>
      </c>
      <c r="Z94" s="69"/>
      <c r="AA94" s="70">
        <f t="shared" si="44"/>
        <v>0</v>
      </c>
      <c r="AB94" s="69"/>
      <c r="AC94" s="70">
        <f t="shared" si="45"/>
        <v>0</v>
      </c>
      <c r="AD94" s="85"/>
      <c r="AE94" s="70">
        <f t="shared" si="46"/>
        <v>0</v>
      </c>
      <c r="AF94" s="69"/>
      <c r="AG94" s="70">
        <f t="shared" si="47"/>
        <v>0</v>
      </c>
      <c r="AH94" s="69"/>
      <c r="AI94" s="70">
        <f t="shared" si="48"/>
        <v>0</v>
      </c>
      <c r="AJ94" s="69"/>
      <c r="AK94" s="70">
        <f t="shared" si="49"/>
        <v>0</v>
      </c>
      <c r="AL94" s="69"/>
      <c r="AM94" s="70">
        <f t="shared" si="50"/>
        <v>0</v>
      </c>
      <c r="AN94" s="69"/>
      <c r="AO94" s="70">
        <f t="shared" si="51"/>
        <v>0</v>
      </c>
      <c r="AP94" s="69"/>
      <c r="AQ94" s="70">
        <f t="shared" si="52"/>
        <v>0</v>
      </c>
      <c r="AR94" s="69"/>
      <c r="AS94" s="70">
        <f t="shared" si="53"/>
        <v>0</v>
      </c>
      <c r="AT94" s="69"/>
      <c r="AU94" s="70"/>
      <c r="AV94" s="69"/>
      <c r="AW94" s="70"/>
      <c r="AX94" s="69"/>
      <c r="AY94" s="70"/>
      <c r="AZ94" s="69"/>
      <c r="BA94" s="70"/>
      <c r="BB94" s="69"/>
      <c r="BC94" s="70"/>
      <c r="BD94" s="4">
        <f t="shared" si="22"/>
        <v>0</v>
      </c>
      <c r="BE94" s="10">
        <f t="shared" si="21"/>
        <v>0</v>
      </c>
      <c r="BF94" s="11">
        <f t="shared" si="23"/>
        <v>2</v>
      </c>
      <c r="BG94" s="4">
        <f t="shared" si="24"/>
        <v>0</v>
      </c>
      <c r="BH94" s="138" t="str">
        <f t="shared" si="25"/>
        <v/>
      </c>
      <c r="BI94" s="138" t="str">
        <f t="shared" si="26"/>
        <v/>
      </c>
      <c r="BJ94" s="287"/>
      <c r="BK94" s="132">
        <f t="shared" si="27"/>
        <v>0</v>
      </c>
      <c r="BL94" s="4">
        <f t="shared" si="28"/>
        <v>0</v>
      </c>
      <c r="BM94" s="130">
        <f t="shared" si="29"/>
        <v>0</v>
      </c>
      <c r="BN94" s="4">
        <f t="shared" si="30"/>
        <v>0</v>
      </c>
      <c r="BO94" s="130">
        <f t="shared" si="31"/>
        <v>0</v>
      </c>
      <c r="BP94" s="133">
        <f t="shared" si="32"/>
        <v>0</v>
      </c>
      <c r="BQ94" s="58"/>
      <c r="BR94" s="58"/>
      <c r="BS94" s="58"/>
      <c r="BT94" s="58"/>
      <c r="BU94" s="16"/>
    </row>
    <row r="95" spans="1:73" ht="12.75" customHeight="1" x14ac:dyDescent="0.2">
      <c r="A95" s="3"/>
      <c r="B95" s="4">
        <f t="shared" si="33"/>
        <v>44</v>
      </c>
      <c r="C95" s="319"/>
      <c r="D95" s="320"/>
      <c r="E95" s="17"/>
      <c r="F95" s="69"/>
      <c r="G95" s="70">
        <f t="shared" si="34"/>
        <v>0</v>
      </c>
      <c r="H95" s="103"/>
      <c r="I95" s="70">
        <f t="shared" si="35"/>
        <v>0</v>
      </c>
      <c r="J95" s="69"/>
      <c r="K95" s="70">
        <f t="shared" si="36"/>
        <v>0</v>
      </c>
      <c r="L95" s="69"/>
      <c r="M95" s="70">
        <f t="shared" si="37"/>
        <v>0</v>
      </c>
      <c r="N95" s="69"/>
      <c r="O95" s="70">
        <f t="shared" si="38"/>
        <v>0</v>
      </c>
      <c r="P95" s="69"/>
      <c r="Q95" s="70">
        <f t="shared" si="39"/>
        <v>0</v>
      </c>
      <c r="R95" s="69"/>
      <c r="S95" s="70">
        <f t="shared" si="40"/>
        <v>0</v>
      </c>
      <c r="T95" s="69"/>
      <c r="U95" s="70">
        <f t="shared" si="41"/>
        <v>0</v>
      </c>
      <c r="V95" s="69"/>
      <c r="W95" s="70">
        <f t="shared" si="42"/>
        <v>0</v>
      </c>
      <c r="X95" s="69"/>
      <c r="Y95" s="70">
        <f t="shared" si="43"/>
        <v>0</v>
      </c>
      <c r="Z95" s="69"/>
      <c r="AA95" s="70">
        <f t="shared" si="44"/>
        <v>0</v>
      </c>
      <c r="AB95" s="69"/>
      <c r="AC95" s="70">
        <f t="shared" si="45"/>
        <v>0</v>
      </c>
      <c r="AD95" s="85"/>
      <c r="AE95" s="70">
        <f t="shared" si="46"/>
        <v>0</v>
      </c>
      <c r="AF95" s="69"/>
      <c r="AG95" s="70">
        <f t="shared" si="47"/>
        <v>0</v>
      </c>
      <c r="AH95" s="69"/>
      <c r="AI95" s="70">
        <f t="shared" si="48"/>
        <v>0</v>
      </c>
      <c r="AJ95" s="69"/>
      <c r="AK95" s="70">
        <f t="shared" si="49"/>
        <v>0</v>
      </c>
      <c r="AL95" s="69"/>
      <c r="AM95" s="70">
        <f t="shared" si="50"/>
        <v>0</v>
      </c>
      <c r="AN95" s="69"/>
      <c r="AO95" s="70">
        <f t="shared" si="51"/>
        <v>0</v>
      </c>
      <c r="AP95" s="69"/>
      <c r="AQ95" s="70">
        <f t="shared" si="52"/>
        <v>0</v>
      </c>
      <c r="AR95" s="69"/>
      <c r="AS95" s="70">
        <f t="shared" si="53"/>
        <v>0</v>
      </c>
      <c r="AT95" s="69"/>
      <c r="AU95" s="70"/>
      <c r="AV95" s="69"/>
      <c r="AW95" s="70"/>
      <c r="AX95" s="69"/>
      <c r="AY95" s="70"/>
      <c r="AZ95" s="69"/>
      <c r="BA95" s="70"/>
      <c r="BB95" s="69"/>
      <c r="BC95" s="70"/>
      <c r="BD95" s="4">
        <f t="shared" si="22"/>
        <v>0</v>
      </c>
      <c r="BE95" s="10">
        <f t="shared" si="21"/>
        <v>0</v>
      </c>
      <c r="BF95" s="11">
        <f t="shared" si="23"/>
        <v>2</v>
      </c>
      <c r="BG95" s="4">
        <f t="shared" si="24"/>
        <v>0</v>
      </c>
      <c r="BH95" s="138" t="str">
        <f t="shared" si="25"/>
        <v/>
      </c>
      <c r="BI95" s="138" t="str">
        <f t="shared" si="26"/>
        <v/>
      </c>
      <c r="BJ95" s="287"/>
      <c r="BK95" s="132">
        <f t="shared" si="27"/>
        <v>0</v>
      </c>
      <c r="BL95" s="4">
        <f t="shared" si="28"/>
        <v>0</v>
      </c>
      <c r="BM95" s="130">
        <f t="shared" si="29"/>
        <v>0</v>
      </c>
      <c r="BN95" s="4">
        <f t="shared" si="30"/>
        <v>0</v>
      </c>
      <c r="BO95" s="130">
        <f t="shared" si="31"/>
        <v>0</v>
      </c>
      <c r="BP95" s="133">
        <f t="shared" si="32"/>
        <v>0</v>
      </c>
      <c r="BQ95" s="58"/>
      <c r="BR95" s="58"/>
      <c r="BS95" s="58"/>
      <c r="BT95" s="58"/>
      <c r="BU95" s="16"/>
    </row>
    <row r="96" spans="1:73" ht="12.75" customHeight="1" x14ac:dyDescent="0.2">
      <c r="A96" s="3"/>
      <c r="B96" s="4">
        <f t="shared" si="33"/>
        <v>45</v>
      </c>
      <c r="C96" s="319"/>
      <c r="D96" s="320"/>
      <c r="E96" s="17"/>
      <c r="F96" s="69"/>
      <c r="G96" s="70">
        <f t="shared" si="34"/>
        <v>0</v>
      </c>
      <c r="H96" s="103"/>
      <c r="I96" s="70">
        <f t="shared" si="35"/>
        <v>0</v>
      </c>
      <c r="J96" s="69"/>
      <c r="K96" s="70">
        <f t="shared" si="36"/>
        <v>0</v>
      </c>
      <c r="L96" s="69"/>
      <c r="M96" s="70">
        <f t="shared" si="37"/>
        <v>0</v>
      </c>
      <c r="N96" s="69"/>
      <c r="O96" s="70">
        <f t="shared" si="38"/>
        <v>0</v>
      </c>
      <c r="P96" s="69"/>
      <c r="Q96" s="70">
        <f t="shared" si="39"/>
        <v>0</v>
      </c>
      <c r="R96" s="69"/>
      <c r="S96" s="70">
        <f t="shared" si="40"/>
        <v>0</v>
      </c>
      <c r="T96" s="69"/>
      <c r="U96" s="70">
        <f t="shared" si="41"/>
        <v>0</v>
      </c>
      <c r="V96" s="69"/>
      <c r="W96" s="70">
        <f t="shared" si="42"/>
        <v>0</v>
      </c>
      <c r="X96" s="69"/>
      <c r="Y96" s="70">
        <f t="shared" si="43"/>
        <v>0</v>
      </c>
      <c r="Z96" s="69"/>
      <c r="AA96" s="70">
        <f t="shared" si="44"/>
        <v>0</v>
      </c>
      <c r="AB96" s="69"/>
      <c r="AC96" s="70">
        <f t="shared" si="45"/>
        <v>0</v>
      </c>
      <c r="AD96" s="85"/>
      <c r="AE96" s="70">
        <f t="shared" si="46"/>
        <v>0</v>
      </c>
      <c r="AF96" s="69"/>
      <c r="AG96" s="70">
        <f t="shared" si="47"/>
        <v>0</v>
      </c>
      <c r="AH96" s="69"/>
      <c r="AI96" s="70">
        <f t="shared" si="48"/>
        <v>0</v>
      </c>
      <c r="AJ96" s="69"/>
      <c r="AK96" s="70">
        <f t="shared" si="49"/>
        <v>0</v>
      </c>
      <c r="AL96" s="69"/>
      <c r="AM96" s="70">
        <f t="shared" si="50"/>
        <v>0</v>
      </c>
      <c r="AN96" s="69"/>
      <c r="AO96" s="70">
        <f t="shared" si="51"/>
        <v>0</v>
      </c>
      <c r="AP96" s="69"/>
      <c r="AQ96" s="70">
        <f t="shared" si="52"/>
        <v>0</v>
      </c>
      <c r="AR96" s="69"/>
      <c r="AS96" s="70">
        <f t="shared" si="53"/>
        <v>0</v>
      </c>
      <c r="AT96" s="69"/>
      <c r="AU96" s="70"/>
      <c r="AV96" s="69"/>
      <c r="AW96" s="70"/>
      <c r="AX96" s="69"/>
      <c r="AY96" s="70"/>
      <c r="AZ96" s="69"/>
      <c r="BA96" s="70"/>
      <c r="BB96" s="69"/>
      <c r="BC96" s="70"/>
      <c r="BD96" s="4">
        <f t="shared" si="22"/>
        <v>0</v>
      </c>
      <c r="BE96" s="10">
        <f t="shared" si="21"/>
        <v>0</v>
      </c>
      <c r="BF96" s="11">
        <f t="shared" si="23"/>
        <v>2</v>
      </c>
      <c r="BG96" s="4">
        <f t="shared" si="24"/>
        <v>0</v>
      </c>
      <c r="BH96" s="138" t="str">
        <f t="shared" si="25"/>
        <v/>
      </c>
      <c r="BI96" s="138" t="str">
        <f t="shared" si="26"/>
        <v/>
      </c>
      <c r="BJ96" s="287"/>
      <c r="BK96" s="132">
        <f t="shared" si="27"/>
        <v>0</v>
      </c>
      <c r="BL96" s="4">
        <f t="shared" si="28"/>
        <v>0</v>
      </c>
      <c r="BM96" s="130">
        <f t="shared" si="29"/>
        <v>0</v>
      </c>
      <c r="BN96" s="4">
        <f t="shared" si="30"/>
        <v>0</v>
      </c>
      <c r="BO96" s="130">
        <f t="shared" si="31"/>
        <v>0</v>
      </c>
      <c r="BP96" s="133">
        <f t="shared" si="32"/>
        <v>0</v>
      </c>
      <c r="BQ96" s="58"/>
      <c r="BR96" s="58"/>
      <c r="BS96" s="58"/>
      <c r="BT96" s="58"/>
      <c r="BU96" s="16"/>
    </row>
    <row r="97" spans="1:73" ht="12.75" customHeight="1" x14ac:dyDescent="0.2">
      <c r="A97" s="3"/>
      <c r="B97" s="4">
        <f t="shared" si="33"/>
        <v>46</v>
      </c>
      <c r="C97" s="319"/>
      <c r="D97" s="320"/>
      <c r="E97" s="17"/>
      <c r="F97" s="69"/>
      <c r="G97" s="70">
        <f t="shared" si="34"/>
        <v>0</v>
      </c>
      <c r="H97" s="103"/>
      <c r="I97" s="70">
        <f t="shared" si="35"/>
        <v>0</v>
      </c>
      <c r="J97" s="69"/>
      <c r="K97" s="70">
        <f t="shared" si="36"/>
        <v>0</v>
      </c>
      <c r="L97" s="69"/>
      <c r="M97" s="70">
        <f t="shared" si="37"/>
        <v>0</v>
      </c>
      <c r="N97" s="69"/>
      <c r="O97" s="70">
        <f t="shared" si="38"/>
        <v>0</v>
      </c>
      <c r="P97" s="69"/>
      <c r="Q97" s="70">
        <f t="shared" si="39"/>
        <v>0</v>
      </c>
      <c r="R97" s="69"/>
      <c r="S97" s="70">
        <f t="shared" si="40"/>
        <v>0</v>
      </c>
      <c r="T97" s="69"/>
      <c r="U97" s="70">
        <f t="shared" si="41"/>
        <v>0</v>
      </c>
      <c r="V97" s="69"/>
      <c r="W97" s="70">
        <f t="shared" si="42"/>
        <v>0</v>
      </c>
      <c r="X97" s="69"/>
      <c r="Y97" s="70">
        <f t="shared" si="43"/>
        <v>0</v>
      </c>
      <c r="Z97" s="69"/>
      <c r="AA97" s="70">
        <f t="shared" si="44"/>
        <v>0</v>
      </c>
      <c r="AB97" s="69"/>
      <c r="AC97" s="70">
        <f t="shared" si="45"/>
        <v>0</v>
      </c>
      <c r="AD97" s="85"/>
      <c r="AE97" s="70">
        <f t="shared" si="46"/>
        <v>0</v>
      </c>
      <c r="AF97" s="69"/>
      <c r="AG97" s="70">
        <f t="shared" si="47"/>
        <v>0</v>
      </c>
      <c r="AH97" s="69"/>
      <c r="AI97" s="70">
        <f t="shared" si="48"/>
        <v>0</v>
      </c>
      <c r="AJ97" s="69"/>
      <c r="AK97" s="70">
        <f t="shared" si="49"/>
        <v>0</v>
      </c>
      <c r="AL97" s="69"/>
      <c r="AM97" s="70">
        <f t="shared" si="50"/>
        <v>0</v>
      </c>
      <c r="AN97" s="69"/>
      <c r="AO97" s="70">
        <f t="shared" si="51"/>
        <v>0</v>
      </c>
      <c r="AP97" s="69"/>
      <c r="AQ97" s="70">
        <f t="shared" si="52"/>
        <v>0</v>
      </c>
      <c r="AR97" s="69"/>
      <c r="AS97" s="70">
        <f t="shared" si="53"/>
        <v>0</v>
      </c>
      <c r="AT97" s="69"/>
      <c r="AU97" s="70"/>
      <c r="AV97" s="69"/>
      <c r="AW97" s="70"/>
      <c r="AX97" s="69"/>
      <c r="AY97" s="70"/>
      <c r="AZ97" s="69"/>
      <c r="BA97" s="70"/>
      <c r="BB97" s="69"/>
      <c r="BC97" s="70"/>
      <c r="BD97" s="4">
        <f t="shared" si="22"/>
        <v>0</v>
      </c>
      <c r="BE97" s="10">
        <f t="shared" si="21"/>
        <v>0</v>
      </c>
      <c r="BF97" s="11">
        <f t="shared" si="23"/>
        <v>2</v>
      </c>
      <c r="BG97" s="4">
        <f t="shared" si="24"/>
        <v>0</v>
      </c>
      <c r="BH97" s="138" t="str">
        <f t="shared" si="25"/>
        <v/>
      </c>
      <c r="BI97" s="138" t="str">
        <f t="shared" si="26"/>
        <v/>
      </c>
      <c r="BJ97" s="287"/>
      <c r="BK97" s="132">
        <f t="shared" si="27"/>
        <v>0</v>
      </c>
      <c r="BL97" s="4">
        <f t="shared" si="28"/>
        <v>0</v>
      </c>
      <c r="BM97" s="130">
        <f t="shared" si="29"/>
        <v>0</v>
      </c>
      <c r="BN97" s="4">
        <f t="shared" si="30"/>
        <v>0</v>
      </c>
      <c r="BO97" s="130">
        <f t="shared" si="31"/>
        <v>0</v>
      </c>
      <c r="BP97" s="133">
        <f t="shared" si="32"/>
        <v>0</v>
      </c>
      <c r="BQ97" s="58"/>
      <c r="BR97" s="58"/>
      <c r="BS97" s="58"/>
      <c r="BT97" s="58"/>
      <c r="BU97" s="16"/>
    </row>
    <row r="98" spans="1:73" ht="12.75" customHeight="1" thickBot="1" x14ac:dyDescent="0.25">
      <c r="A98" s="3"/>
      <c r="B98" s="4">
        <v>47</v>
      </c>
      <c r="C98" s="319"/>
      <c r="D98" s="320"/>
      <c r="E98" s="17"/>
      <c r="F98" s="69"/>
      <c r="G98" s="70">
        <f t="shared" si="34"/>
        <v>0</v>
      </c>
      <c r="H98" s="103"/>
      <c r="I98" s="70">
        <f t="shared" si="35"/>
        <v>0</v>
      </c>
      <c r="J98" s="69"/>
      <c r="K98" s="70">
        <f t="shared" si="36"/>
        <v>0</v>
      </c>
      <c r="L98" s="69"/>
      <c r="M98" s="70">
        <f t="shared" si="37"/>
        <v>0</v>
      </c>
      <c r="N98" s="69"/>
      <c r="O98" s="70">
        <f t="shared" si="38"/>
        <v>0</v>
      </c>
      <c r="P98" s="69"/>
      <c r="Q98" s="70">
        <f t="shared" si="39"/>
        <v>0</v>
      </c>
      <c r="R98" s="69"/>
      <c r="S98" s="70">
        <f t="shared" si="40"/>
        <v>0</v>
      </c>
      <c r="T98" s="69"/>
      <c r="U98" s="70">
        <f t="shared" si="41"/>
        <v>0</v>
      </c>
      <c r="V98" s="69"/>
      <c r="W98" s="70">
        <f t="shared" si="42"/>
        <v>0</v>
      </c>
      <c r="X98" s="69"/>
      <c r="Y98" s="70">
        <f t="shared" si="43"/>
        <v>0</v>
      </c>
      <c r="Z98" s="69"/>
      <c r="AA98" s="70">
        <f t="shared" si="44"/>
        <v>0</v>
      </c>
      <c r="AB98" s="69"/>
      <c r="AC98" s="70">
        <f t="shared" si="45"/>
        <v>0</v>
      </c>
      <c r="AD98" s="85"/>
      <c r="AE98" s="70">
        <f t="shared" si="46"/>
        <v>0</v>
      </c>
      <c r="AF98" s="69"/>
      <c r="AG98" s="70">
        <f t="shared" si="47"/>
        <v>0</v>
      </c>
      <c r="AH98" s="69"/>
      <c r="AI98" s="70">
        <f t="shared" si="48"/>
        <v>0</v>
      </c>
      <c r="AJ98" s="69"/>
      <c r="AK98" s="70">
        <f t="shared" si="49"/>
        <v>0</v>
      </c>
      <c r="AL98" s="69"/>
      <c r="AM98" s="70">
        <f t="shared" si="50"/>
        <v>0</v>
      </c>
      <c r="AN98" s="69"/>
      <c r="AO98" s="70">
        <f t="shared" si="51"/>
        <v>0</v>
      </c>
      <c r="AP98" s="69"/>
      <c r="AQ98" s="70">
        <f t="shared" si="52"/>
        <v>0</v>
      </c>
      <c r="AR98" s="69"/>
      <c r="AS98" s="70">
        <f t="shared" si="53"/>
        <v>0</v>
      </c>
      <c r="AT98" s="69"/>
      <c r="AU98" s="70"/>
      <c r="AV98" s="69"/>
      <c r="AW98" s="70"/>
      <c r="AX98" s="69"/>
      <c r="AY98" s="70"/>
      <c r="AZ98" s="69"/>
      <c r="BA98" s="70"/>
      <c r="BB98" s="69"/>
      <c r="BC98" s="70"/>
      <c r="BD98" s="4">
        <f t="shared" si="22"/>
        <v>0</v>
      </c>
      <c r="BE98" s="10">
        <f t="shared" si="21"/>
        <v>0</v>
      </c>
      <c r="BF98" s="11">
        <f t="shared" si="23"/>
        <v>2</v>
      </c>
      <c r="BG98" s="4">
        <f t="shared" si="24"/>
        <v>0</v>
      </c>
      <c r="BH98" s="138" t="str">
        <f t="shared" si="25"/>
        <v/>
      </c>
      <c r="BI98" s="138" t="str">
        <f t="shared" si="26"/>
        <v/>
      </c>
      <c r="BJ98" s="287"/>
      <c r="BK98" s="134">
        <f t="shared" si="27"/>
        <v>0</v>
      </c>
      <c r="BL98" s="135">
        <f t="shared" si="28"/>
        <v>0</v>
      </c>
      <c r="BM98" s="136">
        <f t="shared" si="29"/>
        <v>0</v>
      </c>
      <c r="BN98" s="135">
        <f t="shared" si="30"/>
        <v>0</v>
      </c>
      <c r="BO98" s="136">
        <f t="shared" si="31"/>
        <v>0</v>
      </c>
      <c r="BP98" s="137">
        <f t="shared" si="32"/>
        <v>0</v>
      </c>
      <c r="BQ98" s="58"/>
      <c r="BR98" s="58"/>
      <c r="BS98" s="58"/>
      <c r="BT98" s="58"/>
      <c r="BU98" s="16"/>
    </row>
    <row r="99" spans="1:73" ht="12.75" customHeight="1" x14ac:dyDescent="0.2">
      <c r="B99" s="8"/>
      <c r="C99" s="397"/>
      <c r="D99" s="397"/>
      <c r="E99" s="20"/>
      <c r="F99" s="90">
        <v>1</v>
      </c>
      <c r="G99" s="141"/>
      <c r="H99" s="90">
        <v>2</v>
      </c>
      <c r="I99" s="90"/>
      <c r="J99" s="90">
        <v>3</v>
      </c>
      <c r="K99" s="90"/>
      <c r="L99" s="90">
        <v>4</v>
      </c>
      <c r="M99" s="90"/>
      <c r="N99" s="90">
        <v>5</v>
      </c>
      <c r="O99" s="90"/>
      <c r="P99" s="90">
        <v>6</v>
      </c>
      <c r="Q99" s="90"/>
      <c r="R99" s="90">
        <v>7</v>
      </c>
      <c r="S99" s="90"/>
      <c r="T99" s="90">
        <v>8</v>
      </c>
      <c r="U99" s="90"/>
      <c r="V99" s="90">
        <v>9</v>
      </c>
      <c r="W99" s="90"/>
      <c r="X99" s="90">
        <v>10</v>
      </c>
      <c r="Y99" s="90"/>
      <c r="Z99" s="90">
        <v>11</v>
      </c>
      <c r="AA99" s="90"/>
      <c r="AB99" s="90">
        <v>12</v>
      </c>
      <c r="AC99" s="90"/>
      <c r="AD99" s="90">
        <v>13</v>
      </c>
      <c r="AE99" s="90"/>
      <c r="AF99" s="90">
        <v>14</v>
      </c>
      <c r="AG99" s="90"/>
      <c r="AH99" s="90">
        <v>15</v>
      </c>
      <c r="AI99" s="90"/>
      <c r="AJ99" s="90">
        <v>16</v>
      </c>
      <c r="AK99" s="90"/>
      <c r="AL99" s="90">
        <v>17</v>
      </c>
      <c r="AM99" s="90"/>
      <c r="AN99" s="90">
        <v>18</v>
      </c>
      <c r="AO99" s="90"/>
      <c r="AP99" s="90">
        <v>19</v>
      </c>
      <c r="AQ99" s="90"/>
      <c r="AR99" s="90">
        <v>20</v>
      </c>
      <c r="AS99" s="90"/>
      <c r="AT99" s="90">
        <v>21</v>
      </c>
      <c r="AU99" s="90"/>
      <c r="AV99" s="90">
        <v>22</v>
      </c>
      <c r="AW99" s="90"/>
      <c r="AX99" s="90">
        <v>23</v>
      </c>
      <c r="AY99" s="90"/>
      <c r="AZ99" s="90">
        <v>24</v>
      </c>
      <c r="BA99" s="90"/>
      <c r="BB99" s="90">
        <v>25</v>
      </c>
      <c r="BC99" s="90"/>
      <c r="BD99" s="8"/>
      <c r="BE99" s="9"/>
      <c r="BF99" s="9"/>
      <c r="BG99" s="8"/>
      <c r="BH99" s="64"/>
      <c r="BI99" s="64"/>
      <c r="BJ99" s="64"/>
      <c r="BK99" s="16"/>
      <c r="BL99" s="16"/>
      <c r="BM99" s="16"/>
      <c r="BN99" s="16"/>
      <c r="BO99" s="16"/>
      <c r="BP99" s="16"/>
      <c r="BQ99" s="16"/>
      <c r="BR99" s="16"/>
      <c r="BS99" s="16"/>
      <c r="BT99" s="16"/>
    </row>
    <row r="100" spans="1:73" ht="12.75" customHeight="1" x14ac:dyDescent="0.2">
      <c r="B100" s="3"/>
      <c r="C100" s="354" t="s">
        <v>3</v>
      </c>
      <c r="D100" s="398"/>
      <c r="E100" s="355"/>
      <c r="F100" s="87">
        <f>SUMIF($E$52:$E$98,"=P",G52:G98)</f>
        <v>0</v>
      </c>
      <c r="G100" s="87"/>
      <c r="H100" s="87">
        <f>SUMIF($E$52:$E$98,"=P",I52:I98)</f>
        <v>0</v>
      </c>
      <c r="I100" s="87"/>
      <c r="J100" s="86">
        <f>SUMIF($E$52:$E$98,"=P",K52:K98)</f>
        <v>0</v>
      </c>
      <c r="K100" s="86"/>
      <c r="L100" s="87">
        <f>SUMIF($E$52:$E$98,"=P",M52:M98)</f>
        <v>0</v>
      </c>
      <c r="M100" s="87"/>
      <c r="N100" s="88">
        <f>SUMIF($E$52:$E$98,"=P",O52:O98)</f>
        <v>0</v>
      </c>
      <c r="O100" s="88"/>
      <c r="P100" s="88">
        <f>SUMIF($E$52:$E$98,"=P",Q52:Q98)</f>
        <v>0</v>
      </c>
      <c r="Q100" s="88"/>
      <c r="R100" s="88">
        <f>SUMIF($E$52:$E$98,"=P",S52:S98)</f>
        <v>0</v>
      </c>
      <c r="S100" s="88"/>
      <c r="T100" s="87">
        <f>SUMIF($E$52:$E$98,"=P",U52:U98)</f>
        <v>0</v>
      </c>
      <c r="U100" s="87"/>
      <c r="V100" s="87">
        <f>SUMIF($E$52:$E$98,"=P",W52:W98)</f>
        <v>0</v>
      </c>
      <c r="W100" s="87"/>
      <c r="X100" s="86">
        <f>SUMIF($E$52:$E$98,"=P",Y52:Y98)</f>
        <v>0</v>
      </c>
      <c r="Y100" s="86"/>
      <c r="Z100" s="88">
        <f>SUMIF($E$52:$E$98,"=P",AA52:AA98)</f>
        <v>0</v>
      </c>
      <c r="AA100" s="88"/>
      <c r="AB100" s="87">
        <f>SUMIF($E$52:$E$98,"=P",AC52:AC98)</f>
        <v>0</v>
      </c>
      <c r="AC100" s="87"/>
      <c r="AD100" s="86">
        <f>SUMIF($E$52:$E$98,"=P",AE52:AE98)</f>
        <v>0</v>
      </c>
      <c r="AE100" s="86"/>
      <c r="AF100" s="86">
        <f>SUMIF($E$52:$E$98,"=P",AG52:AG98)</f>
        <v>0</v>
      </c>
      <c r="AG100" s="86"/>
      <c r="AH100" s="87">
        <f>SUMIF($E$52:$E$98,"=P",AI52:AI98)</f>
        <v>0</v>
      </c>
      <c r="AI100" s="87"/>
      <c r="AJ100" s="87">
        <f>SUMIF($E$52:$E$98,"=P",AK52:AK98)</f>
        <v>0</v>
      </c>
      <c r="AK100" s="87"/>
      <c r="AL100" s="87">
        <f>SUMIF($E$52:$E$98,"=P",AM52:AM98)</f>
        <v>0</v>
      </c>
      <c r="AM100" s="87"/>
      <c r="AN100" s="87">
        <f>SUMIF($E$52:$E$98,"=P",AO52:AO98)</f>
        <v>0</v>
      </c>
      <c r="AO100" s="87"/>
      <c r="AP100" s="87">
        <f>SUMIF($E$52:$E$98,"=P",AQ52:AQ98)</f>
        <v>0</v>
      </c>
      <c r="AQ100" s="87"/>
      <c r="AR100" s="88">
        <f>SUMIF($E$52:$E$98,"=P",AS52:AS98)</f>
        <v>0</v>
      </c>
      <c r="AS100" s="88"/>
      <c r="AT100" s="88">
        <f>SUMIF($E$52:$E$98,"=P",AT52:AT98)</f>
        <v>0</v>
      </c>
      <c r="AU100" s="88"/>
      <c r="AV100" s="88">
        <f>SUMIF($E$52:$E$98,"=P",AV52:AV98)</f>
        <v>0</v>
      </c>
      <c r="AW100" s="88"/>
      <c r="AX100" s="88">
        <f>SUMIF($E$52:$E$98,"=P",AX52:AX98)</f>
        <v>0</v>
      </c>
      <c r="AY100" s="88"/>
      <c r="AZ100" s="88">
        <f>SUMIF($E$52:$E$98,"=P",AZ52:AZ98)</f>
        <v>0</v>
      </c>
      <c r="BA100" s="88"/>
      <c r="BB100" s="88">
        <f>SUMIF($E$52:$E$98,"=P",BB52:BB98)</f>
        <v>0</v>
      </c>
      <c r="BC100" s="88"/>
      <c r="BD100" s="5"/>
      <c r="BE100" s="12" t="s">
        <v>28</v>
      </c>
      <c r="BF100" s="12" t="s">
        <v>27</v>
      </c>
      <c r="BG100" s="7"/>
      <c r="BH100" s="64"/>
      <c r="BI100" s="64"/>
      <c r="BJ100" s="64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</row>
    <row r="101" spans="1:73" ht="12.75" customHeight="1" x14ac:dyDescent="0.2">
      <c r="B101" s="3"/>
      <c r="C101" s="396" t="s">
        <v>32</v>
      </c>
      <c r="D101" s="396"/>
      <c r="E101" s="396"/>
      <c r="F101" s="10">
        <f>(F100*100)/(C16*$F$11)</f>
        <v>0</v>
      </c>
      <c r="G101" s="43"/>
      <c r="H101" s="10">
        <f>(H100*100)/(C17*F11)</f>
        <v>0</v>
      </c>
      <c r="I101" s="10"/>
      <c r="J101" s="10">
        <f>(J100*100)/(C18*F11)</f>
        <v>0</v>
      </c>
      <c r="K101" s="10"/>
      <c r="L101" s="10">
        <f>(L100*100)/(C19*F11)</f>
        <v>0</v>
      </c>
      <c r="M101" s="10"/>
      <c r="N101" s="10">
        <f>(N100*100)/(C20*F11)</f>
        <v>0</v>
      </c>
      <c r="O101" s="10"/>
      <c r="P101" s="10">
        <f>(P100*100)/(C21*F11)</f>
        <v>0</v>
      </c>
      <c r="Q101" s="10"/>
      <c r="R101" s="10">
        <f>(R100*100)/(C22*F11)</f>
        <v>0</v>
      </c>
      <c r="S101" s="10"/>
      <c r="T101" s="10">
        <f>(T100*100)/(C23*F11)</f>
        <v>0</v>
      </c>
      <c r="U101" s="10"/>
      <c r="V101" s="10">
        <f>(V100*100)/(C24*F11)</f>
        <v>0</v>
      </c>
      <c r="W101" s="10"/>
      <c r="X101" s="10">
        <f>(X100*100)/(C25*F11)</f>
        <v>0</v>
      </c>
      <c r="Y101" s="10"/>
      <c r="Z101" s="10">
        <f>(Z100*100)/(C26*F11)</f>
        <v>0</v>
      </c>
      <c r="AA101" s="10"/>
      <c r="AB101" s="10">
        <f>(AB100*100)/(C27*F11)</f>
        <v>0</v>
      </c>
      <c r="AC101" s="10"/>
      <c r="AD101" s="10">
        <f>(AD100*100)/(C28*F11)</f>
        <v>0</v>
      </c>
      <c r="AE101" s="10"/>
      <c r="AF101" s="10">
        <f>(AF100*100)/(C29*F11)</f>
        <v>0</v>
      </c>
      <c r="AG101" s="10"/>
      <c r="AH101" s="10">
        <f>(AH100*100)/(C30*F11)</f>
        <v>0</v>
      </c>
      <c r="AI101" s="11"/>
      <c r="AJ101" s="10">
        <f>(AJ100*100)/(C31*F11)</f>
        <v>0</v>
      </c>
      <c r="AK101" s="11"/>
      <c r="AL101" s="10">
        <f>(AL100*100)/(C32*F11)</f>
        <v>0</v>
      </c>
      <c r="AM101" s="11"/>
      <c r="AN101" s="10">
        <f>(AN100*100)/(C33*F11)</f>
        <v>0</v>
      </c>
      <c r="AO101" s="11"/>
      <c r="AP101" s="10">
        <f>(AP100*100)/(C34*F11)</f>
        <v>0</v>
      </c>
      <c r="AQ101" s="11"/>
      <c r="AR101" s="10">
        <f>(AR100*100)/(C35*F11)</f>
        <v>0</v>
      </c>
      <c r="AS101" s="10"/>
      <c r="AT101" s="10">
        <f>(AT100*100)/(C36*F11)</f>
        <v>0</v>
      </c>
      <c r="AU101" s="10"/>
      <c r="AV101" s="10">
        <f>(AV100*100)/(C37*F11)</f>
        <v>0</v>
      </c>
      <c r="AW101" s="10"/>
      <c r="AX101" s="10">
        <f>(AX100*100)/(C38*F11)</f>
        <v>0</v>
      </c>
      <c r="AY101" s="10"/>
      <c r="AZ101" s="10">
        <f>(AZ100*100)/(C39*$F$11)</f>
        <v>0</v>
      </c>
      <c r="BA101" s="10"/>
      <c r="BB101" s="10">
        <f>(BB100*100)/(C40*$F$11)</f>
        <v>0</v>
      </c>
      <c r="BC101" s="10"/>
      <c r="BD101" s="5"/>
      <c r="BE101" s="13" t="e">
        <f>SUM(BE52:BE98)/COUNTIF(BE52:BE98,"&gt;0")</f>
        <v>#DIV/0!</v>
      </c>
      <c r="BF101" s="14">
        <f>SUMIF($E$52:$E$98,"=P",$BF$52:$BF$98)/COUNTIF($E$52:$E$98,"=P")</f>
        <v>2</v>
      </c>
      <c r="BG101" s="7"/>
      <c r="BH101" s="64"/>
      <c r="BI101" s="64"/>
      <c r="BJ101" s="64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</row>
    <row r="102" spans="1:73" s="37" customFormat="1" ht="12.75" customHeight="1" x14ac:dyDescent="0.2">
      <c r="C102" s="392"/>
      <c r="D102" s="393"/>
      <c r="E102" s="393"/>
      <c r="F102" s="38"/>
      <c r="G102" s="16"/>
      <c r="H102" s="16"/>
      <c r="I102" s="16"/>
      <c r="J102" s="16"/>
      <c r="K102" s="16"/>
      <c r="L102" s="16"/>
      <c r="M102" s="36"/>
      <c r="N102" s="394"/>
      <c r="O102" s="395"/>
      <c r="P102" s="395"/>
      <c r="Q102" s="395"/>
      <c r="R102" s="395"/>
      <c r="S102" s="36"/>
      <c r="T102" s="39"/>
      <c r="U102" s="36"/>
      <c r="V102" s="394"/>
      <c r="W102" s="395"/>
      <c r="X102" s="395"/>
      <c r="Y102" s="395"/>
      <c r="Z102" s="395"/>
      <c r="AA102" s="36"/>
      <c r="AB102" s="39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E102" s="16"/>
      <c r="BF102" s="16"/>
      <c r="BH102" s="164"/>
      <c r="BI102" s="164"/>
      <c r="BJ102" s="165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</row>
    <row r="103" spans="1:73" ht="12.75" customHeight="1" x14ac:dyDescent="0.25">
      <c r="C103" s="388" t="s">
        <v>35</v>
      </c>
      <c r="D103" s="389"/>
      <c r="E103" s="390"/>
      <c r="F103" s="46">
        <f>AVERAGE(F101)</f>
        <v>0</v>
      </c>
      <c r="G103" s="46"/>
      <c r="H103" s="46">
        <f>AVERAGE(H101)</f>
        <v>0</v>
      </c>
      <c r="I103" s="46"/>
      <c r="J103" s="46">
        <f>AVERAGE(J101)</f>
        <v>0</v>
      </c>
      <c r="K103" s="46"/>
      <c r="L103" s="46">
        <f>AVERAGE(L101)</f>
        <v>0</v>
      </c>
      <c r="M103" s="46"/>
      <c r="N103" s="46">
        <f>AVERAGE(N101)</f>
        <v>0</v>
      </c>
      <c r="O103" s="46"/>
      <c r="P103" s="46">
        <f>AVERAGE(P101)</f>
        <v>0</v>
      </c>
      <c r="Q103" s="46"/>
      <c r="R103" s="46">
        <f>AVERAGE(R101)</f>
        <v>0</v>
      </c>
      <c r="S103" s="46"/>
      <c r="T103" s="46">
        <f>AVERAGE(T101)</f>
        <v>0</v>
      </c>
      <c r="U103" s="46"/>
      <c r="V103" s="46">
        <f>AVERAGE(V101)</f>
        <v>0</v>
      </c>
      <c r="W103" s="46"/>
      <c r="X103" s="46">
        <f>AVERAGE(X101)</f>
        <v>0</v>
      </c>
      <c r="Y103" s="46"/>
      <c r="Z103" s="46">
        <f>AVERAGE(Z101)</f>
        <v>0</v>
      </c>
      <c r="AA103" s="46"/>
      <c r="AB103" s="46">
        <f>AVERAGE(AB101)</f>
        <v>0</v>
      </c>
      <c r="AC103" s="46"/>
      <c r="AD103" s="46">
        <f>AVERAGE(AD101)</f>
        <v>0</v>
      </c>
      <c r="AE103" s="46"/>
      <c r="AF103" s="46">
        <f>AVERAGE(AF101)</f>
        <v>0</v>
      </c>
      <c r="AG103" s="46"/>
      <c r="AH103" s="46">
        <f>AVERAGE(AH101)</f>
        <v>0</v>
      </c>
      <c r="AI103" s="46"/>
      <c r="AJ103" s="46">
        <f>AVERAGE(AJ101)</f>
        <v>0</v>
      </c>
      <c r="AK103" s="46"/>
      <c r="AL103" s="46">
        <f>AVERAGE(AL101)</f>
        <v>0</v>
      </c>
      <c r="AM103" s="46"/>
      <c r="AN103" s="46">
        <f>AVERAGE(AN101)</f>
        <v>0</v>
      </c>
      <c r="AO103" s="46"/>
      <c r="AP103" s="46">
        <f>AVERAGE(AP101)</f>
        <v>0</v>
      </c>
      <c r="AQ103" s="46"/>
      <c r="AR103" s="46">
        <f>AVERAGE(AR101)</f>
        <v>0</v>
      </c>
      <c r="AS103" s="46"/>
      <c r="AT103" s="46">
        <f>AVERAGE(AT101)</f>
        <v>0</v>
      </c>
      <c r="AU103" s="46"/>
      <c r="AV103" s="46">
        <f>AVERAGE(AV101)</f>
        <v>0</v>
      </c>
      <c r="AW103" s="46"/>
      <c r="AX103" s="46">
        <f>AVERAGE(AX101)</f>
        <v>0</v>
      </c>
      <c r="AY103" s="46"/>
      <c r="AZ103" s="46">
        <f>AVERAGE(AZ101)</f>
        <v>0</v>
      </c>
      <c r="BA103" s="46"/>
      <c r="BB103" s="46">
        <f>AVERAGE(BB101)</f>
        <v>0</v>
      </c>
      <c r="BC103" s="46"/>
      <c r="BG103" s="73"/>
      <c r="BH103" s="157"/>
      <c r="BI103" s="157"/>
      <c r="BJ103" s="157"/>
      <c r="BK103" s="385"/>
      <c r="BL103" s="386"/>
      <c r="BM103" s="386"/>
      <c r="BN103" s="386"/>
      <c r="BO103" s="386"/>
      <c r="BP103" s="386"/>
    </row>
    <row r="104" spans="1:73" ht="12.75" customHeight="1" x14ac:dyDescent="0.25">
      <c r="C104" s="48"/>
      <c r="D104" s="48"/>
      <c r="E104" s="49"/>
      <c r="F104" s="391"/>
      <c r="G104" s="391"/>
      <c r="H104" s="391"/>
      <c r="I104" s="50"/>
      <c r="J104" s="49"/>
      <c r="K104" s="49"/>
      <c r="L104" s="49"/>
      <c r="M104" s="49"/>
      <c r="N104" s="49"/>
      <c r="O104" s="49"/>
      <c r="P104" s="52"/>
      <c r="Q104" s="52"/>
      <c r="R104" s="52"/>
      <c r="S104" s="52"/>
      <c r="T104" s="52"/>
      <c r="U104" s="52"/>
      <c r="V104" s="52"/>
      <c r="W104" s="45"/>
      <c r="X104" s="45"/>
      <c r="BG104" s="73"/>
      <c r="BH104" s="157"/>
      <c r="BI104" s="157"/>
      <c r="BJ104" s="157"/>
      <c r="BK104" s="387"/>
      <c r="BL104" s="387"/>
      <c r="BM104" s="387"/>
      <c r="BN104" s="387"/>
      <c r="BO104" s="387"/>
      <c r="BP104" s="387"/>
    </row>
    <row r="105" spans="1:73" ht="12.75" customHeight="1" x14ac:dyDescent="0.25">
      <c r="C105" s="388" t="s">
        <v>37</v>
      </c>
      <c r="D105" s="389"/>
      <c r="E105" s="390"/>
      <c r="F105" s="46">
        <f>AVERAGE(F101:Z101)</f>
        <v>0</v>
      </c>
      <c r="G105" s="47"/>
      <c r="H105" s="46">
        <f>AVERAGE(AB101:AN101,AT101,AV101,BB101)</f>
        <v>0</v>
      </c>
      <c r="I105" s="46"/>
      <c r="J105" s="46">
        <f>AVERAGE(AP101:AR101,AX101:AZ101)</f>
        <v>0</v>
      </c>
      <c r="K105" s="51"/>
      <c r="L105" s="51"/>
      <c r="M105" s="51"/>
      <c r="N105" s="51"/>
      <c r="O105" s="52"/>
      <c r="P105" s="51"/>
      <c r="Q105" s="49"/>
      <c r="R105" s="49"/>
      <c r="S105" s="49"/>
      <c r="T105" s="49"/>
      <c r="U105" s="49"/>
      <c r="V105" s="49"/>
      <c r="W105" s="45"/>
      <c r="X105" s="45"/>
      <c r="BG105" s="73"/>
      <c r="BH105" s="157"/>
      <c r="BI105" s="157"/>
      <c r="BJ105" s="157"/>
      <c r="BK105" s="387"/>
      <c r="BL105" s="387"/>
      <c r="BM105" s="387"/>
      <c r="BN105" s="387"/>
      <c r="BO105" s="387"/>
      <c r="BP105" s="387"/>
    </row>
    <row r="106" spans="1:73" ht="12.75" customHeight="1" x14ac:dyDescent="0.25">
      <c r="BG106" s="73"/>
      <c r="BH106" s="157"/>
      <c r="BI106" s="157"/>
      <c r="BJ106" s="157"/>
      <c r="BK106" s="387"/>
      <c r="BL106" s="387"/>
      <c r="BM106" s="387"/>
      <c r="BN106" s="387"/>
      <c r="BO106" s="387"/>
      <c r="BP106" s="387"/>
    </row>
    <row r="107" spans="1:73" ht="12.75" customHeight="1" x14ac:dyDescent="0.2">
      <c r="BG107" s="74"/>
      <c r="BH107" s="166"/>
      <c r="BI107" s="166"/>
      <c r="BJ107" s="166"/>
      <c r="BK107" s="75"/>
      <c r="BL107" s="75"/>
      <c r="BM107" s="75"/>
      <c r="BN107" s="75"/>
      <c r="BO107" s="75"/>
      <c r="BP107" s="75"/>
    </row>
    <row r="108" spans="1:73" ht="12.75" customHeight="1" x14ac:dyDescent="0.25">
      <c r="BG108" s="384"/>
      <c r="BH108" s="384"/>
      <c r="BI108" s="384"/>
      <c r="BJ108" s="384"/>
      <c r="BK108" s="76"/>
      <c r="BL108" s="77"/>
      <c r="BM108" s="76"/>
      <c r="BN108" s="77"/>
      <c r="BO108" s="76"/>
      <c r="BP108" s="77"/>
    </row>
    <row r="109" spans="1:73" ht="12.75" customHeight="1" x14ac:dyDescent="0.25">
      <c r="BG109" s="384"/>
      <c r="BH109" s="384"/>
      <c r="BI109" s="384"/>
      <c r="BJ109" s="384"/>
      <c r="BK109" s="76"/>
      <c r="BL109" s="77"/>
      <c r="BM109" s="76"/>
      <c r="BN109" s="77"/>
      <c r="BO109" s="76"/>
      <c r="BP109" s="77"/>
    </row>
    <row r="110" spans="1:73" ht="12.75" customHeight="1" x14ac:dyDescent="0.25">
      <c r="BG110" s="384"/>
      <c r="BH110" s="384"/>
      <c r="BI110" s="384"/>
      <c r="BJ110" s="384"/>
      <c r="BK110" s="76"/>
      <c r="BL110" s="77"/>
      <c r="BM110" s="76"/>
      <c r="BN110" s="77"/>
      <c r="BO110" s="76"/>
      <c r="BP110" s="77"/>
    </row>
    <row r="111" spans="1:73" ht="12.75" customHeight="1" x14ac:dyDescent="0.25">
      <c r="BG111" s="384"/>
      <c r="BH111" s="384"/>
      <c r="BI111" s="384"/>
      <c r="BJ111" s="384"/>
      <c r="BK111" s="76"/>
      <c r="BL111" s="77"/>
      <c r="BM111" s="76"/>
      <c r="BN111" s="77"/>
      <c r="BO111" s="76"/>
      <c r="BP111" s="77"/>
    </row>
  </sheetData>
  <sheetProtection password="CC2D" sheet="1" objects="1" scenarios="1" selectLockedCells="1"/>
  <dataConsolidate/>
  <mergeCells count="143">
    <mergeCell ref="D33:N33"/>
    <mergeCell ref="D44:E44"/>
    <mergeCell ref="C102:E102"/>
    <mergeCell ref="N102:R102"/>
    <mergeCell ref="C93:D93"/>
    <mergeCell ref="D40:N40"/>
    <mergeCell ref="C101:E101"/>
    <mergeCell ref="C86:D86"/>
    <mergeCell ref="V102:Z102"/>
    <mergeCell ref="C94:D94"/>
    <mergeCell ref="C89:D89"/>
    <mergeCell ref="C92:D92"/>
    <mergeCell ref="C99:D99"/>
    <mergeCell ref="C100:E100"/>
    <mergeCell ref="C98:D98"/>
    <mergeCell ref="C90:D90"/>
    <mergeCell ref="C91:D91"/>
    <mergeCell ref="C95:D95"/>
    <mergeCell ref="C96:D96"/>
    <mergeCell ref="C97:D97"/>
    <mergeCell ref="BG111:BJ111"/>
    <mergeCell ref="BK103:BP103"/>
    <mergeCell ref="BK104:BL106"/>
    <mergeCell ref="BM104:BN106"/>
    <mergeCell ref="BO104:BP106"/>
    <mergeCell ref="BG108:BJ108"/>
    <mergeCell ref="C105:E105"/>
    <mergeCell ref="C103:E103"/>
    <mergeCell ref="F104:H104"/>
    <mergeCell ref="BG109:BJ109"/>
    <mergeCell ref="BG110:BJ110"/>
    <mergeCell ref="CL69:CN69"/>
    <mergeCell ref="CL70:CN70"/>
    <mergeCell ref="C79:D79"/>
    <mergeCell ref="BR79:BR82"/>
    <mergeCell ref="CL73:CN73"/>
    <mergeCell ref="CL74:CN74"/>
    <mergeCell ref="C73:D73"/>
    <mergeCell ref="C77:D77"/>
    <mergeCell ref="C88:D88"/>
    <mergeCell ref="CL71:CN71"/>
    <mergeCell ref="C83:D83"/>
    <mergeCell ref="C78:D78"/>
    <mergeCell ref="C75:D75"/>
    <mergeCell ref="C76:D76"/>
    <mergeCell ref="CL72:CN72"/>
    <mergeCell ref="C82:D82"/>
    <mergeCell ref="C80:D80"/>
    <mergeCell ref="C81:D81"/>
    <mergeCell ref="BS79:BS82"/>
    <mergeCell ref="BT79:BT82"/>
    <mergeCell ref="C74:D74"/>
    <mergeCell ref="C84:D84"/>
    <mergeCell ref="C87:D87"/>
    <mergeCell ref="C85:D85"/>
    <mergeCell ref="C2:N2"/>
    <mergeCell ref="D7:H7"/>
    <mergeCell ref="N7:P7"/>
    <mergeCell ref="D8:H8"/>
    <mergeCell ref="D15:N15"/>
    <mergeCell ref="D26:N26"/>
    <mergeCell ref="D24:N24"/>
    <mergeCell ref="P15:AF15"/>
    <mergeCell ref="D16:N16"/>
    <mergeCell ref="D9:H9"/>
    <mergeCell ref="C10:E10"/>
    <mergeCell ref="F10:H10"/>
    <mergeCell ref="C11:E11"/>
    <mergeCell ref="F11:H11"/>
    <mergeCell ref="C12:E12"/>
    <mergeCell ref="F12:H12"/>
    <mergeCell ref="C3:N3"/>
    <mergeCell ref="D17:N17"/>
    <mergeCell ref="D18:N18"/>
    <mergeCell ref="C5:N5"/>
    <mergeCell ref="D23:N23"/>
    <mergeCell ref="D20:N20"/>
    <mergeCell ref="D22:N22"/>
    <mergeCell ref="D21:N21"/>
    <mergeCell ref="D19:N19"/>
    <mergeCell ref="P16:AF26"/>
    <mergeCell ref="B14:AF14"/>
    <mergeCell ref="CL68:CN68"/>
    <mergeCell ref="BD48:BD51"/>
    <mergeCell ref="D25:N25"/>
    <mergeCell ref="BM37:BN39"/>
    <mergeCell ref="BO37:BP39"/>
    <mergeCell ref="F41:BF41"/>
    <mergeCell ref="H44:O44"/>
    <mergeCell ref="J45:R45"/>
    <mergeCell ref="C58:D58"/>
    <mergeCell ref="C60:D60"/>
    <mergeCell ref="C57:D57"/>
    <mergeCell ref="D45:E45"/>
    <mergeCell ref="C53:D53"/>
    <mergeCell ref="D38:N38"/>
    <mergeCell ref="AH15:BE15"/>
    <mergeCell ref="C54:D54"/>
    <mergeCell ref="C64:D64"/>
    <mergeCell ref="C63:D63"/>
    <mergeCell ref="CL67:CN67"/>
    <mergeCell ref="D28:N28"/>
    <mergeCell ref="P40:AF40"/>
    <mergeCell ref="BG48:BG51"/>
    <mergeCell ref="BF48:BF51"/>
    <mergeCell ref="C71:D71"/>
    <mergeCell ref="C67:D67"/>
    <mergeCell ref="BE48:BE51"/>
    <mergeCell ref="F48:BC48"/>
    <mergeCell ref="C59:D59"/>
    <mergeCell ref="BM48:BN50"/>
    <mergeCell ref="C72:D72"/>
    <mergeCell ref="C69:D69"/>
    <mergeCell ref="C70:D70"/>
    <mergeCell ref="C56:D56"/>
    <mergeCell ref="C68:D68"/>
    <mergeCell ref="C62:D62"/>
    <mergeCell ref="C51:D51"/>
    <mergeCell ref="C52:D52"/>
    <mergeCell ref="CL66:CN66"/>
    <mergeCell ref="D39:N39"/>
    <mergeCell ref="D37:N37"/>
    <mergeCell ref="D36:N36"/>
    <mergeCell ref="D31:N31"/>
    <mergeCell ref="P38:AF39"/>
    <mergeCell ref="BK48:BL50"/>
    <mergeCell ref="BK47:BP47"/>
    <mergeCell ref="BO48:BP50"/>
    <mergeCell ref="BK35:BP36"/>
    <mergeCell ref="BK37:BL39"/>
    <mergeCell ref="C66:D66"/>
    <mergeCell ref="P27:AF33"/>
    <mergeCell ref="P34:AF35"/>
    <mergeCell ref="P36:AF37"/>
    <mergeCell ref="D35:N35"/>
    <mergeCell ref="D29:N29"/>
    <mergeCell ref="D27:N27"/>
    <mergeCell ref="C55:D55"/>
    <mergeCell ref="D30:N30"/>
    <mergeCell ref="D34:N34"/>
    <mergeCell ref="D32:N32"/>
    <mergeCell ref="C65:D65"/>
    <mergeCell ref="C61:D61"/>
  </mergeCells>
  <phoneticPr fontId="4" type="noConversion"/>
  <conditionalFormatting sqref="BF101">
    <cfRule type="cellIs" dxfId="172" priority="118" stopIfTrue="1" operator="greaterThanOrEqual">
      <formula>3.95</formula>
    </cfRule>
    <cfRule type="cellIs" dxfId="171" priority="119" stopIfTrue="1" operator="between">
      <formula>2.05</formula>
      <formula>3.94</formula>
    </cfRule>
    <cfRule type="cellIs" dxfId="170" priority="120" stopIfTrue="1" operator="lessThanOrEqual">
      <formula>2</formula>
    </cfRule>
  </conditionalFormatting>
  <conditionalFormatting sqref="BF52:BF98">
    <cfRule type="cellIs" dxfId="169" priority="115" stopIfTrue="1" operator="greaterThanOrEqual">
      <formula>3.95</formula>
    </cfRule>
    <cfRule type="cellIs" dxfId="168" priority="116" stopIfTrue="1" operator="between">
      <formula>2.05</formula>
      <formula>3.94</formula>
    </cfRule>
    <cfRule type="cellIs" dxfId="167" priority="117" stopIfTrue="1" operator="lessThanOrEqual">
      <formula>2</formula>
    </cfRule>
  </conditionalFormatting>
  <conditionalFormatting sqref="H52:H98">
    <cfRule type="cellIs" dxfId="166" priority="129" stopIfTrue="1" operator="equal">
      <formula>$H$49</formula>
    </cfRule>
    <cfRule type="cellIs" dxfId="165" priority="130" stopIfTrue="1" operator="notEqual">
      <formula>$H$49</formula>
    </cfRule>
  </conditionalFormatting>
  <conditionalFormatting sqref="AD52:AD98">
    <cfRule type="cellIs" dxfId="164" priority="151" stopIfTrue="1" operator="equal">
      <formula>$AD$49</formula>
    </cfRule>
    <cfRule type="cellIs" dxfId="163" priority="152" stopIfTrue="1" operator="notEqual">
      <formula>$AD$49</formula>
    </cfRule>
  </conditionalFormatting>
  <conditionalFormatting sqref="AF52:AF98">
    <cfRule type="cellIs" dxfId="162" priority="153" stopIfTrue="1" operator="equal">
      <formula>$AF$49</formula>
    </cfRule>
    <cfRule type="cellIs" dxfId="161" priority="154" stopIfTrue="1" operator="notEqual">
      <formula>$AF$49</formula>
    </cfRule>
  </conditionalFormatting>
  <conditionalFormatting sqref="AH52:AH98">
    <cfRule type="cellIs" dxfId="160" priority="155" stopIfTrue="1" operator="equal">
      <formula>$AH$49</formula>
    </cfRule>
    <cfRule type="cellIs" dxfId="159" priority="156" stopIfTrue="1" operator="notEqual">
      <formula>$AH$49</formula>
    </cfRule>
  </conditionalFormatting>
  <conditionalFormatting sqref="AL52:AL98">
    <cfRule type="cellIs" dxfId="158" priority="159" stopIfTrue="1" operator="equal">
      <formula>$AL$49</formula>
    </cfRule>
    <cfRule type="cellIs" dxfId="157" priority="160" stopIfTrue="1" operator="notEqual">
      <formula>$AL$49</formula>
    </cfRule>
  </conditionalFormatting>
  <conditionalFormatting sqref="J52:J98">
    <cfRule type="cellIs" dxfId="156" priority="101" stopIfTrue="1" operator="equal">
      <formula>$J$49</formula>
    </cfRule>
    <cfRule type="cellIs" dxfId="155" priority="102" stopIfTrue="1" operator="notEqual">
      <formula>$J$49</formula>
    </cfRule>
  </conditionalFormatting>
  <conditionalFormatting sqref="N52:N98">
    <cfRule type="cellIs" dxfId="154" priority="97" stopIfTrue="1" operator="equal">
      <formula>$N$49</formula>
    </cfRule>
    <cfRule type="cellIs" dxfId="153" priority="98" stopIfTrue="1" operator="notEqual">
      <formula>$N$49</formula>
    </cfRule>
  </conditionalFormatting>
  <conditionalFormatting sqref="P52:P98">
    <cfRule type="cellIs" dxfId="152" priority="95" stopIfTrue="1" operator="equal">
      <formula>$P$49</formula>
    </cfRule>
    <cfRule type="cellIs" dxfId="151" priority="96" stopIfTrue="1" operator="notEqual">
      <formula>$P$49</formula>
    </cfRule>
  </conditionalFormatting>
  <conditionalFormatting sqref="R52:R98">
    <cfRule type="cellIs" dxfId="150" priority="93" stopIfTrue="1" operator="equal">
      <formula>$R$49</formula>
    </cfRule>
    <cfRule type="cellIs" dxfId="149" priority="94" stopIfTrue="1" operator="notEqual">
      <formula>$R$49</formula>
    </cfRule>
  </conditionalFormatting>
  <conditionalFormatting sqref="V52:V98">
    <cfRule type="cellIs" dxfId="148" priority="89" stopIfTrue="1" operator="equal">
      <formula>$V$49</formula>
    </cfRule>
    <cfRule type="cellIs" dxfId="147" priority="90" stopIfTrue="1" operator="notEqual">
      <formula>$V$49</formula>
    </cfRule>
  </conditionalFormatting>
  <conditionalFormatting sqref="X52:X98">
    <cfRule type="cellIs" dxfId="146" priority="87" stopIfTrue="1" operator="equal">
      <formula>$X$49</formula>
    </cfRule>
    <cfRule type="cellIs" dxfId="145" priority="88" stopIfTrue="1" operator="notEqual">
      <formula>$X$49</formula>
    </cfRule>
  </conditionalFormatting>
  <conditionalFormatting sqref="Z52:Z98">
    <cfRule type="cellIs" dxfId="144" priority="85" stopIfTrue="1" operator="equal">
      <formula>$Z$49</formula>
    </cfRule>
    <cfRule type="cellIs" dxfId="143" priority="86" stopIfTrue="1" operator="notEqual">
      <formula>$Z$49</formula>
    </cfRule>
  </conditionalFormatting>
  <conditionalFormatting sqref="AB52:AB98">
    <cfRule type="cellIs" dxfId="142" priority="63" stopIfTrue="1" operator="equal">
      <formula>$AB$49</formula>
    </cfRule>
    <cfRule type="cellIs" dxfId="141" priority="64" stopIfTrue="1" operator="notEqual">
      <formula>$AB$49</formula>
    </cfRule>
  </conditionalFormatting>
  <conditionalFormatting sqref="F52:F98">
    <cfRule type="cellIs" dxfId="140" priority="53" stopIfTrue="1" operator="equal">
      <formula>$F$49</formula>
    </cfRule>
    <cfRule type="cellIs" dxfId="139" priority="54" stopIfTrue="1" operator="notEqual">
      <formula>$F$49</formula>
    </cfRule>
  </conditionalFormatting>
  <conditionalFormatting sqref="L52:L98">
    <cfRule type="cellIs" dxfId="138" priority="51" stopIfTrue="1" operator="equal">
      <formula>$L$49</formula>
    </cfRule>
    <cfRule type="cellIs" dxfId="137" priority="52" stopIfTrue="1" operator="notEqual">
      <formula>$L$49</formula>
    </cfRule>
  </conditionalFormatting>
  <conditionalFormatting sqref="T52:T98">
    <cfRule type="cellIs" dxfId="136" priority="49" stopIfTrue="1" operator="equal">
      <formula>$T$49</formula>
    </cfRule>
    <cfRule type="cellIs" dxfId="135" priority="50" stopIfTrue="1" operator="notEqual">
      <formula>$T$49</formula>
    </cfRule>
  </conditionalFormatting>
  <conditionalFormatting sqref="AJ52:AJ98">
    <cfRule type="cellIs" dxfId="134" priority="47" stopIfTrue="1" operator="equal">
      <formula>$AJ$49</formula>
    </cfRule>
    <cfRule type="cellIs" dxfId="133" priority="48" stopIfTrue="1" operator="notEqual">
      <formula>$AJ$49</formula>
    </cfRule>
  </conditionalFormatting>
  <conditionalFormatting sqref="AX52:AX98">
    <cfRule type="cellIs" dxfId="132" priority="45" stopIfTrue="1" operator="equal">
      <formula>2</formula>
    </cfRule>
    <cfRule type="cellIs" dxfId="131" priority="46" stopIfTrue="1" operator="notEqual">
      <formula>2</formula>
    </cfRule>
  </conditionalFormatting>
  <conditionalFormatting sqref="BB52:BB98">
    <cfRule type="cellIs" dxfId="130" priority="43" stopIfTrue="1" operator="equal">
      <formula>2</formula>
    </cfRule>
    <cfRule type="cellIs" dxfId="129" priority="44" stopIfTrue="1" operator="notEqual">
      <formula>2</formula>
    </cfRule>
  </conditionalFormatting>
  <conditionalFormatting sqref="AN52:AN98">
    <cfRule type="cellIs" dxfId="128" priority="29" stopIfTrue="1" operator="equal">
      <formula>$AN$49</formula>
    </cfRule>
    <cfRule type="cellIs" dxfId="127" priority="30" stopIfTrue="1" operator="notEqual">
      <formula>$AN$49</formula>
    </cfRule>
  </conditionalFormatting>
  <conditionalFormatting sqref="AP52:AP98">
    <cfRule type="cellIs" dxfId="126" priority="27" stopIfTrue="1" operator="equal">
      <formula>$AP$49</formula>
    </cfRule>
    <cfRule type="cellIs" dxfId="125" priority="28" stopIfTrue="1" operator="notEqual">
      <formula>$AP$49</formula>
    </cfRule>
  </conditionalFormatting>
  <conditionalFormatting sqref="AT52:AT98">
    <cfRule type="cellIs" dxfId="124" priority="25" stopIfTrue="1" operator="equal">
      <formula>2</formula>
    </cfRule>
    <cfRule type="cellIs" dxfId="123" priority="26" stopIfTrue="1" operator="notEqual">
      <formula>2</formula>
    </cfRule>
  </conditionalFormatting>
  <conditionalFormatting sqref="AR52:AR98">
    <cfRule type="cellIs" dxfId="122" priority="15" stopIfTrue="1" operator="equal">
      <formula>$AR$49</formula>
    </cfRule>
    <cfRule type="cellIs" dxfId="121" priority="16" stopIfTrue="1" operator="notEqual">
      <formula>$AR$49</formula>
    </cfRule>
  </conditionalFormatting>
  <conditionalFormatting sqref="AV52:AV98">
    <cfRule type="cellIs" dxfId="120" priority="13" stopIfTrue="1" operator="equal">
      <formula>2</formula>
    </cfRule>
    <cfRule type="cellIs" dxfId="119" priority="14" stopIfTrue="1" operator="notEqual">
      <formula>2</formula>
    </cfRule>
  </conditionalFormatting>
  <conditionalFormatting sqref="AZ52:AZ98">
    <cfRule type="cellIs" dxfId="118" priority="5" stopIfTrue="1" operator="equal">
      <formula>2</formula>
    </cfRule>
    <cfRule type="cellIs" dxfId="117" priority="6" stopIfTrue="1" operator="notEqual">
      <formula>2</formula>
    </cfRule>
  </conditionalFormatting>
  <dataValidations count="6">
    <dataValidation type="decimal" allowBlank="1" showInputMessage="1" showErrorMessage="1" errorTitle="ERROR" error="Sólo se admiten valores decimales entre 0 y 2. Ingresar valores con coma decimal y no con punto, por ejemplo: 2,5 y no 2.5" sqref="Y52:Y98 AA52:AA98">
      <formula1>0</formula1>
      <formula2>2</formula2>
    </dataValidation>
    <dataValidation type="decimal" allowBlank="1" showInputMessage="1" showErrorMessage="1" errorTitle="ERROR" error="Sólo se admiten valores decimales entre 0 y 3. Ingresar valores con coma decimal y no con punto, por ejemplo: 2,5 y no 2.5" sqref="K52:K98">
      <formula1>0</formula1>
      <formula2>3</formula2>
    </dataValidation>
    <dataValidation type="decimal" allowBlank="1" showInputMessage="1" showErrorMessage="1" errorTitle="ERROR" error="Sólo se admiten valores decimales entre 0 y 2,5._x000a_Ingresar valores con coma decimal y no con punto, por ejemplo: 1,5 y no 1.5" sqref="W52:W98">
      <formula1>0</formula1>
      <formula2>2.5</formula2>
    </dataValidation>
    <dataValidation type="list" allowBlank="1" showInputMessage="1" showErrorMessage="1" errorTitle="ERROR" error="SOLO SE ADMITEN LAS ALTERNATIVAS: A, B, C y D." sqref="H52:H98 F52:F98 N52:N98 P52:P98 J52:J98 L52:L98 V52:V98 AL52:AL98 T52:T98 AB52:AB98 AD52:AD98 AF52:AF98 R52:R98 X52:X98 AH52:AH98 AN52:AN98 AJ52:AJ98 AP52:AP98 AR52:AR98 Z52:Z98">
      <formula1>$J$8:$J$11</formula1>
    </dataValidation>
    <dataValidation type="list" allowBlank="1" showInputMessage="1" showErrorMessage="1" errorTitle="ERROR" error="PREGUNTA ABIERTA: SOLO SE ADMITEN LAS RESPUESTAS NUMÉRICAS: 0, 1 ó 2." sqref="AT52:AT98 AV52:AV98 AX52:AX98 AZ52:AZ98 BB52:BB98">
      <formula1>$K$8:$K$10</formula1>
    </dataValidation>
    <dataValidation type="list" allowBlank="1" showInputMessage="1" showErrorMessage="1" errorTitle="Error" error="DIGITAR &quot;p o P&quot; SI ALUMNO SE ENCUENTRA PRESENTE O BIEN &quot;a o A&quot;  SI ESTÁ AUSENTE." sqref="E52:E98">
      <formula1>$N$9:$N$10</formula1>
    </dataValidation>
  </dataValidations>
  <printOptions horizontalCentered="1" verticalCentered="1"/>
  <pageMargins left="0.15748031496062992" right="0.27559055118110237" top="0.19685039370078741" bottom="0.19685039370078741" header="0.15748031496062992" footer="0.27559055118110237"/>
  <pageSetup paperSize="258" scale="30" orientation="landscape" horizontalDpi="300" verticalDpi="300" r:id="rId1"/>
  <headerFooter alignWithMargins="0"/>
  <colBreaks count="1" manualBreakCount="1">
    <brk id="59" max="10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rgb="FFFF0000"/>
  </sheetPr>
  <dimension ref="A2:CN111"/>
  <sheetViews>
    <sheetView showGridLines="0" topLeftCell="B1" zoomScale="80" zoomScaleNormal="80" workbookViewId="0">
      <pane xSplit="1" topLeftCell="C1" activePane="topRight" state="frozen"/>
      <selection activeCell="B1" sqref="B1"/>
      <selection pane="topRight" activeCell="N7" sqref="N7:P7"/>
    </sheetView>
  </sheetViews>
  <sheetFormatPr baseColWidth="10" defaultColWidth="9.140625" defaultRowHeight="12.75" customHeight="1" x14ac:dyDescent="0.2"/>
  <cols>
    <col min="1" max="1" width="1.42578125" hidden="1" customWidth="1"/>
    <col min="2" max="2" width="7.85546875" customWidth="1"/>
    <col min="3" max="3" width="17.7109375" bestFit="1" customWidth="1"/>
    <col min="4" max="4" width="37.28515625" customWidth="1"/>
    <col min="5" max="5" width="14" style="19" bestFit="1" customWidth="1"/>
    <col min="6" max="6" width="5.42578125" customWidth="1"/>
    <col min="7" max="7" width="4.7109375" style="25" hidden="1" customWidth="1"/>
    <col min="8" max="8" width="5.42578125" customWidth="1"/>
    <col min="9" max="9" width="4.7109375" hidden="1" customWidth="1"/>
    <col min="10" max="10" width="5.42578125" customWidth="1"/>
    <col min="11" max="11" width="4.7109375" hidden="1" customWidth="1"/>
    <col min="12" max="12" width="5.42578125" customWidth="1"/>
    <col min="13" max="13" width="4.7109375" hidden="1" customWidth="1"/>
    <col min="14" max="14" width="5.42578125" style="19" customWidth="1"/>
    <col min="15" max="15" width="4.7109375" style="19" hidden="1" customWidth="1"/>
    <col min="16" max="16" width="5.42578125" customWidth="1"/>
    <col min="17" max="17" width="4.7109375" hidden="1" customWidth="1"/>
    <col min="18" max="18" width="5.42578125" customWidth="1"/>
    <col min="19" max="19" width="4.7109375" hidden="1" customWidth="1"/>
    <col min="20" max="20" width="5.42578125" customWidth="1"/>
    <col min="21" max="21" width="4.7109375" hidden="1" customWidth="1"/>
    <col min="22" max="22" width="5.42578125" customWidth="1"/>
    <col min="23" max="23" width="4.7109375" hidden="1" customWidth="1"/>
    <col min="24" max="24" width="5.42578125" customWidth="1"/>
    <col min="25" max="25" width="4.7109375" hidden="1" customWidth="1"/>
    <col min="26" max="26" width="5.42578125" customWidth="1"/>
    <col min="27" max="27" width="4.7109375" hidden="1" customWidth="1"/>
    <col min="28" max="28" width="5.42578125" customWidth="1"/>
    <col min="29" max="29" width="4.7109375" hidden="1" customWidth="1"/>
    <col min="30" max="30" width="5.42578125" customWidth="1"/>
    <col min="31" max="31" width="4.7109375" hidden="1" customWidth="1"/>
    <col min="32" max="32" width="5.42578125" customWidth="1"/>
    <col min="33" max="33" width="4.7109375" hidden="1" customWidth="1"/>
    <col min="34" max="34" width="5.42578125" customWidth="1"/>
    <col min="35" max="35" width="4.7109375" hidden="1" customWidth="1"/>
    <col min="36" max="36" width="4.7109375" customWidth="1"/>
    <col min="37" max="37" width="4.7109375" hidden="1" customWidth="1"/>
    <col min="38" max="38" width="4.7109375" customWidth="1"/>
    <col min="39" max="39" width="4.7109375" hidden="1" customWidth="1"/>
    <col min="40" max="40" width="4.7109375" customWidth="1"/>
    <col min="41" max="41" width="4.7109375" hidden="1" customWidth="1"/>
    <col min="42" max="42" width="4.7109375" customWidth="1"/>
    <col min="43" max="43" width="4.7109375" hidden="1" customWidth="1"/>
    <col min="44" max="44" width="4.7109375" customWidth="1"/>
    <col min="45" max="45" width="4.7109375" hidden="1" customWidth="1"/>
    <col min="46" max="46" width="4.7109375" customWidth="1"/>
    <col min="47" max="47" width="4.7109375" hidden="1" customWidth="1"/>
    <col min="48" max="48" width="4.7109375" customWidth="1"/>
    <col min="49" max="49" width="4.7109375" hidden="1" customWidth="1"/>
    <col min="50" max="50" width="4.7109375" customWidth="1"/>
    <col min="51" max="51" width="4.7109375" hidden="1" customWidth="1"/>
    <col min="52" max="52" width="4.7109375" customWidth="1"/>
    <col min="53" max="53" width="4.7109375" hidden="1" customWidth="1"/>
    <col min="54" max="54" width="4.7109375" customWidth="1"/>
    <col min="55" max="55" width="4.7109375" hidden="1" customWidth="1"/>
    <col min="56" max="56" width="7.85546875" customWidth="1"/>
    <col min="57" max="57" width="8" customWidth="1"/>
    <col min="58" max="58" width="10.85546875" customWidth="1"/>
    <col min="59" max="59" width="12" customWidth="1"/>
    <col min="60" max="61" width="12" style="158" customWidth="1"/>
    <col min="62" max="62" width="30.42578125" style="159" customWidth="1"/>
    <col min="63" max="68" width="7.85546875" style="53" customWidth="1"/>
    <col min="69" max="69" width="8.28515625" style="53" customWidth="1"/>
    <col min="70" max="72" width="14.42578125" style="53" customWidth="1"/>
    <col min="73" max="73" width="0.5703125" style="53" customWidth="1"/>
    <col min="74" max="76" width="17.42578125" customWidth="1"/>
    <col min="77" max="77" width="13.42578125" customWidth="1"/>
    <col min="78" max="78" width="5.5703125" customWidth="1"/>
    <col min="85" max="85" width="5.42578125" customWidth="1"/>
    <col min="86" max="88" width="6.140625" customWidth="1"/>
  </cols>
  <sheetData>
    <row r="2" spans="1:77" ht="12.75" customHeight="1" x14ac:dyDescent="0.2">
      <c r="C2" s="360" t="s">
        <v>18</v>
      </c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21"/>
    </row>
    <row r="3" spans="1:77" ht="12.75" customHeight="1" x14ac:dyDescent="0.2">
      <c r="C3" s="378" t="s">
        <v>19</v>
      </c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22"/>
    </row>
    <row r="4" spans="1:77" ht="12.75" customHeight="1" x14ac:dyDescent="0.2">
      <c r="C4" s="1"/>
      <c r="D4" s="1"/>
      <c r="E4" s="1"/>
      <c r="F4" s="1"/>
      <c r="G4" s="23"/>
      <c r="H4" s="1"/>
      <c r="I4" s="1"/>
      <c r="J4" s="1"/>
      <c r="K4" s="1"/>
      <c r="L4" s="1"/>
      <c r="M4" s="1"/>
      <c r="N4" s="1"/>
      <c r="O4" s="1"/>
    </row>
    <row r="5" spans="1:77" ht="12.75" customHeight="1" x14ac:dyDescent="0.25">
      <c r="C5" s="380" t="s">
        <v>84</v>
      </c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1"/>
    </row>
    <row r="6" spans="1:77" ht="12.75" customHeight="1" x14ac:dyDescent="0.2">
      <c r="C6" s="2"/>
      <c r="D6" s="2"/>
      <c r="E6" s="18"/>
      <c r="F6" s="2"/>
      <c r="G6" s="24"/>
      <c r="H6" s="2"/>
      <c r="I6" s="16"/>
      <c r="L6" s="2"/>
      <c r="M6" s="2"/>
      <c r="N6" s="18"/>
      <c r="O6" s="18"/>
      <c r="P6" s="2"/>
      <c r="Q6" s="16"/>
    </row>
    <row r="7" spans="1:77" ht="15.75" customHeight="1" x14ac:dyDescent="0.2">
      <c r="B7" s="3"/>
      <c r="C7" s="146" t="s">
        <v>75</v>
      </c>
      <c r="D7" s="361"/>
      <c r="E7" s="361"/>
      <c r="F7" s="361"/>
      <c r="G7" s="361"/>
      <c r="H7" s="361"/>
      <c r="I7" s="92"/>
      <c r="J7" s="64"/>
      <c r="K7" s="93"/>
      <c r="L7" s="147" t="s">
        <v>17</v>
      </c>
      <c r="M7" s="6"/>
      <c r="N7" s="362"/>
      <c r="O7" s="362"/>
      <c r="P7" s="362"/>
      <c r="Q7" s="28"/>
      <c r="R7" s="16"/>
      <c r="S7" s="16"/>
    </row>
    <row r="8" spans="1:77" ht="15.75" customHeight="1" x14ac:dyDescent="0.2">
      <c r="B8" s="3"/>
      <c r="C8" s="146" t="s">
        <v>1</v>
      </c>
      <c r="D8" s="363" t="s">
        <v>73</v>
      </c>
      <c r="E8" s="363"/>
      <c r="F8" s="363"/>
      <c r="G8" s="363"/>
      <c r="H8" s="363"/>
      <c r="I8" s="94"/>
      <c r="J8" s="138" t="s">
        <v>0</v>
      </c>
      <c r="K8" s="138">
        <v>0</v>
      </c>
      <c r="L8" s="139"/>
      <c r="M8" s="139"/>
      <c r="N8" s="139"/>
      <c r="O8" s="29"/>
      <c r="P8" s="30"/>
      <c r="Q8" s="31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</row>
    <row r="9" spans="1:77" ht="15.75" customHeight="1" x14ac:dyDescent="0.2">
      <c r="B9" s="3"/>
      <c r="C9" s="146" t="s">
        <v>5</v>
      </c>
      <c r="D9" s="366"/>
      <c r="E9" s="367"/>
      <c r="F9" s="367"/>
      <c r="G9" s="367"/>
      <c r="H9" s="368"/>
      <c r="I9" s="95"/>
      <c r="J9" s="138" t="s">
        <v>23</v>
      </c>
      <c r="K9" s="138">
        <v>1</v>
      </c>
      <c r="L9" s="140"/>
      <c r="M9" s="140"/>
      <c r="N9" s="140" t="s">
        <v>72</v>
      </c>
      <c r="O9" s="33"/>
      <c r="P9" s="34"/>
      <c r="Q9" s="34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</row>
    <row r="10" spans="1:77" ht="15.75" customHeight="1" x14ac:dyDescent="0.2">
      <c r="B10" s="3"/>
      <c r="C10" s="369" t="s">
        <v>10</v>
      </c>
      <c r="D10" s="370"/>
      <c r="E10" s="371"/>
      <c r="F10" s="372"/>
      <c r="G10" s="373"/>
      <c r="H10" s="374"/>
      <c r="I10" s="96"/>
      <c r="J10" s="138" t="s">
        <v>24</v>
      </c>
      <c r="K10" s="138">
        <v>2</v>
      </c>
      <c r="L10" s="140"/>
      <c r="M10" s="140"/>
      <c r="N10" s="140" t="s">
        <v>71</v>
      </c>
      <c r="O10" s="33"/>
      <c r="P10" s="34"/>
      <c r="Q10" s="34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</row>
    <row r="11" spans="1:77" ht="15.75" customHeight="1" x14ac:dyDescent="0.2">
      <c r="B11" s="3"/>
      <c r="C11" s="369" t="s">
        <v>8</v>
      </c>
      <c r="D11" s="370"/>
      <c r="E11" s="371"/>
      <c r="F11" s="375">
        <f>COUNTIF(E52:E98,"=P")</f>
        <v>0</v>
      </c>
      <c r="G11" s="376"/>
      <c r="H11" s="377"/>
      <c r="I11" s="97"/>
      <c r="J11" s="138" t="s">
        <v>25</v>
      </c>
      <c r="K11" s="138"/>
      <c r="L11" s="140"/>
      <c r="M11" s="140"/>
      <c r="N11" s="140"/>
      <c r="O11" s="33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K11" s="54"/>
      <c r="BL11" s="54"/>
      <c r="BM11" s="54"/>
      <c r="BN11" s="54"/>
      <c r="BO11" s="54"/>
      <c r="BP11" s="54"/>
      <c r="BQ11" s="54"/>
      <c r="BR11" s="54"/>
      <c r="BS11" s="54"/>
      <c r="BT11" s="54"/>
    </row>
    <row r="12" spans="1:77" ht="15.75" customHeight="1" x14ac:dyDescent="0.2">
      <c r="B12" s="3"/>
      <c r="C12" s="369" t="s">
        <v>13</v>
      </c>
      <c r="D12" s="370"/>
      <c r="E12" s="371"/>
      <c r="F12" s="375">
        <f>COUNTIF(E52:E98,"=A")</f>
        <v>0</v>
      </c>
      <c r="G12" s="376"/>
      <c r="H12" s="377"/>
      <c r="I12" s="97"/>
      <c r="J12" s="44"/>
      <c r="K12" s="44"/>
      <c r="L12" s="33"/>
      <c r="M12" s="33"/>
      <c r="N12" s="33"/>
      <c r="O12" s="33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K12" s="54"/>
      <c r="BL12" s="54"/>
      <c r="BM12" s="54"/>
      <c r="BN12" s="54"/>
      <c r="BO12" s="54"/>
      <c r="BP12" s="54"/>
      <c r="BQ12" s="54"/>
      <c r="BR12" s="54"/>
      <c r="BS12" s="54"/>
      <c r="BT12" s="54"/>
    </row>
    <row r="13" spans="1:77" ht="12.75" customHeight="1" x14ac:dyDescent="0.2">
      <c r="B13" s="16"/>
      <c r="C13" s="16"/>
      <c r="D13" s="16" t="s">
        <v>36</v>
      </c>
      <c r="BY13" s="40" t="s">
        <v>4</v>
      </c>
    </row>
    <row r="14" spans="1:77" ht="18.75" customHeight="1" x14ac:dyDescent="0.2">
      <c r="A14" s="16"/>
      <c r="B14" s="345" t="str">
        <f>D8</f>
        <v>5to. Básico B</v>
      </c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7"/>
      <c r="BY14" s="32" t="s">
        <v>0</v>
      </c>
    </row>
    <row r="15" spans="1:77" ht="12.75" customHeight="1" x14ac:dyDescent="0.2">
      <c r="A15" s="16"/>
      <c r="B15" s="109" t="s">
        <v>2</v>
      </c>
      <c r="C15" s="110" t="s">
        <v>26</v>
      </c>
      <c r="D15" s="364" t="s">
        <v>12</v>
      </c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111"/>
      <c r="P15" s="365" t="s">
        <v>33</v>
      </c>
      <c r="Q15" s="365"/>
      <c r="R15" s="365"/>
      <c r="S15" s="365"/>
      <c r="T15" s="365"/>
      <c r="U15" s="365"/>
      <c r="V15" s="365"/>
      <c r="W15" s="365"/>
      <c r="X15" s="365"/>
      <c r="Y15" s="365"/>
      <c r="Z15" s="365"/>
      <c r="AA15" s="365"/>
      <c r="AB15" s="365"/>
      <c r="AC15" s="365"/>
      <c r="AD15" s="365"/>
      <c r="AE15" s="365"/>
      <c r="AF15" s="365"/>
      <c r="AG15" s="65"/>
      <c r="AH15" s="356"/>
      <c r="AI15" s="356"/>
      <c r="AJ15" s="356"/>
      <c r="AK15" s="356"/>
      <c r="AL15" s="356"/>
      <c r="AM15" s="356"/>
      <c r="AN15" s="356"/>
      <c r="AO15" s="356"/>
      <c r="AP15" s="356"/>
      <c r="AQ15" s="356"/>
      <c r="AR15" s="356"/>
      <c r="AS15" s="356"/>
      <c r="AT15" s="356"/>
      <c r="AU15" s="356"/>
      <c r="AV15" s="356"/>
      <c r="AW15" s="356"/>
      <c r="AX15" s="356"/>
      <c r="AY15" s="356"/>
      <c r="AZ15" s="356"/>
      <c r="BA15" s="356"/>
      <c r="BB15" s="356"/>
      <c r="BC15" s="356"/>
      <c r="BD15" s="356"/>
      <c r="BE15" s="356"/>
      <c r="BQ15" s="55"/>
      <c r="BR15" s="55"/>
      <c r="BS15" s="55"/>
      <c r="BT15" s="55"/>
    </row>
    <row r="16" spans="1:77" ht="26.25" customHeight="1" x14ac:dyDescent="0.2">
      <c r="A16" s="16"/>
      <c r="B16" s="104">
        <v>1</v>
      </c>
      <c r="C16" s="105">
        <v>1</v>
      </c>
      <c r="D16" s="293" t="s">
        <v>43</v>
      </c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115"/>
      <c r="P16" s="344" t="s">
        <v>59</v>
      </c>
      <c r="Q16" s="344"/>
      <c r="R16" s="344"/>
      <c r="S16" s="344"/>
      <c r="T16" s="344"/>
      <c r="U16" s="344"/>
      <c r="V16" s="344"/>
      <c r="W16" s="344"/>
      <c r="X16" s="344"/>
      <c r="Y16" s="344"/>
      <c r="Z16" s="344"/>
      <c r="AA16" s="344"/>
      <c r="AB16" s="344"/>
      <c r="AC16" s="344"/>
      <c r="AD16" s="344"/>
      <c r="AE16" s="344"/>
      <c r="AF16" s="344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Q16" s="55"/>
      <c r="BR16" s="55"/>
      <c r="BS16" s="55"/>
      <c r="BT16" s="55"/>
    </row>
    <row r="17" spans="1:72" ht="26.25" customHeight="1" x14ac:dyDescent="0.2">
      <c r="A17" s="16"/>
      <c r="B17" s="104">
        <f>B16+1</f>
        <v>2</v>
      </c>
      <c r="C17" s="105">
        <v>1</v>
      </c>
      <c r="D17" s="293" t="s">
        <v>44</v>
      </c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115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4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Q17" s="55"/>
      <c r="BR17" s="55"/>
      <c r="BS17" s="55"/>
      <c r="BT17" s="55"/>
    </row>
    <row r="18" spans="1:72" ht="26.25" customHeight="1" x14ac:dyDescent="0.2">
      <c r="A18" s="16"/>
      <c r="B18" s="104">
        <f t="shared" ref="B18:B40" si="0">B17+1</f>
        <v>3</v>
      </c>
      <c r="C18" s="105">
        <v>1</v>
      </c>
      <c r="D18" s="293" t="s">
        <v>45</v>
      </c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115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Q18" s="55"/>
      <c r="BR18" s="55"/>
      <c r="BS18" s="55"/>
      <c r="BT18" s="55"/>
    </row>
    <row r="19" spans="1:72" ht="26.25" customHeight="1" x14ac:dyDescent="0.2">
      <c r="A19" s="16"/>
      <c r="B19" s="104">
        <f t="shared" si="0"/>
        <v>4</v>
      </c>
      <c r="C19" s="105">
        <v>1</v>
      </c>
      <c r="D19" s="293" t="s">
        <v>46</v>
      </c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115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Q19" s="55"/>
      <c r="BR19" s="55"/>
      <c r="BS19" s="55"/>
      <c r="BT19" s="55"/>
    </row>
    <row r="20" spans="1:72" ht="26.25" customHeight="1" x14ac:dyDescent="0.2">
      <c r="A20" s="16"/>
      <c r="B20" s="104">
        <f t="shared" si="0"/>
        <v>5</v>
      </c>
      <c r="C20" s="105">
        <v>1</v>
      </c>
      <c r="D20" s="293" t="s">
        <v>47</v>
      </c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115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F20" s="344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Q20" s="55"/>
      <c r="BR20" s="55"/>
      <c r="BS20" s="55"/>
      <c r="BT20" s="55"/>
    </row>
    <row r="21" spans="1:72" ht="26.25" customHeight="1" x14ac:dyDescent="0.2">
      <c r="A21" s="16"/>
      <c r="B21" s="104">
        <f t="shared" si="0"/>
        <v>6</v>
      </c>
      <c r="C21" s="105">
        <v>1</v>
      </c>
      <c r="D21" s="293" t="s">
        <v>48</v>
      </c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115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Q21" s="55"/>
      <c r="BR21" s="55"/>
      <c r="BS21" s="55"/>
      <c r="BT21" s="55"/>
    </row>
    <row r="22" spans="1:72" ht="26.25" customHeight="1" x14ac:dyDescent="0.2">
      <c r="A22" s="16"/>
      <c r="B22" s="104">
        <f t="shared" si="0"/>
        <v>7</v>
      </c>
      <c r="C22" s="105">
        <v>1</v>
      </c>
      <c r="D22" s="293" t="s">
        <v>49</v>
      </c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115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  <c r="AE22" s="344"/>
      <c r="AF22" s="344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Q22" s="55"/>
      <c r="BR22" s="55"/>
      <c r="BS22" s="55"/>
      <c r="BT22" s="55"/>
    </row>
    <row r="23" spans="1:72" ht="33" customHeight="1" x14ac:dyDescent="0.2">
      <c r="A23" s="16"/>
      <c r="B23" s="104">
        <f t="shared" si="0"/>
        <v>8</v>
      </c>
      <c r="C23" s="105">
        <v>1</v>
      </c>
      <c r="D23" s="293" t="s">
        <v>50</v>
      </c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115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Q23" s="55"/>
      <c r="BR23" s="55"/>
      <c r="BS23" s="55"/>
      <c r="BT23" s="55"/>
    </row>
    <row r="24" spans="1:72" ht="33" customHeight="1" x14ac:dyDescent="0.2">
      <c r="A24" s="16"/>
      <c r="B24" s="104">
        <f t="shared" si="0"/>
        <v>9</v>
      </c>
      <c r="C24" s="105">
        <v>1</v>
      </c>
      <c r="D24" s="293" t="s">
        <v>51</v>
      </c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115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  <c r="AF24" s="344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Q24" s="55"/>
      <c r="BR24" s="55"/>
      <c r="BS24" s="55"/>
      <c r="BT24" s="55"/>
    </row>
    <row r="25" spans="1:72" ht="33" customHeight="1" x14ac:dyDescent="0.2">
      <c r="A25" s="16"/>
      <c r="B25" s="104">
        <f t="shared" si="0"/>
        <v>10</v>
      </c>
      <c r="C25" s="105">
        <v>1</v>
      </c>
      <c r="D25" s="293" t="s">
        <v>52</v>
      </c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115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Q25" s="55"/>
      <c r="BR25" s="55"/>
      <c r="BS25" s="55"/>
      <c r="BT25" s="55"/>
    </row>
    <row r="26" spans="1:72" ht="33" customHeight="1" x14ac:dyDescent="0.2">
      <c r="A26" s="16"/>
      <c r="B26" s="104">
        <f t="shared" si="0"/>
        <v>11</v>
      </c>
      <c r="C26" s="105">
        <v>1</v>
      </c>
      <c r="D26" s="293" t="s">
        <v>53</v>
      </c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115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  <c r="AE26" s="344"/>
      <c r="AF26" s="344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Q26" s="55"/>
      <c r="BR26" s="55"/>
      <c r="BS26" s="55"/>
      <c r="BT26" s="55"/>
    </row>
    <row r="27" spans="1:72" ht="33" customHeight="1" x14ac:dyDescent="0.2">
      <c r="A27" s="16"/>
      <c r="B27" s="104">
        <f t="shared" si="0"/>
        <v>12</v>
      </c>
      <c r="C27" s="105">
        <v>1</v>
      </c>
      <c r="D27" s="293" t="s">
        <v>54</v>
      </c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107"/>
      <c r="P27" s="321" t="s">
        <v>60</v>
      </c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3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Q27" s="56"/>
      <c r="BR27" s="56"/>
      <c r="BS27" s="56"/>
      <c r="BT27" s="56"/>
    </row>
    <row r="28" spans="1:72" ht="33" customHeight="1" x14ac:dyDescent="0.2">
      <c r="A28" s="16"/>
      <c r="B28" s="104">
        <f t="shared" si="0"/>
        <v>13</v>
      </c>
      <c r="C28" s="108">
        <v>1</v>
      </c>
      <c r="D28" s="293" t="s">
        <v>55</v>
      </c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107"/>
      <c r="P28" s="321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3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Q28" s="56"/>
      <c r="BR28" s="56"/>
      <c r="BS28" s="56"/>
      <c r="BT28" s="56"/>
    </row>
    <row r="29" spans="1:72" ht="33" customHeight="1" x14ac:dyDescent="0.2">
      <c r="A29" s="16"/>
      <c r="B29" s="104">
        <f t="shared" si="0"/>
        <v>14</v>
      </c>
      <c r="C29" s="105">
        <v>1</v>
      </c>
      <c r="D29" s="293" t="s">
        <v>56</v>
      </c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106"/>
      <c r="P29" s="321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Q29" s="56"/>
      <c r="BR29" s="56"/>
      <c r="BS29" s="56"/>
      <c r="BT29" s="56"/>
    </row>
    <row r="30" spans="1:72" ht="26.25" customHeight="1" x14ac:dyDescent="0.2">
      <c r="A30" s="16"/>
      <c r="B30" s="104">
        <f t="shared" si="0"/>
        <v>15</v>
      </c>
      <c r="C30" s="105">
        <v>1</v>
      </c>
      <c r="D30" s="293" t="s">
        <v>57</v>
      </c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106"/>
      <c r="P30" s="321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3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Q30" s="56"/>
      <c r="BR30" s="56"/>
      <c r="BS30" s="56"/>
      <c r="BT30" s="56"/>
    </row>
    <row r="31" spans="1:72" ht="41.25" customHeight="1" x14ac:dyDescent="0.2">
      <c r="A31" s="16"/>
      <c r="B31" s="104">
        <f t="shared" si="0"/>
        <v>16</v>
      </c>
      <c r="C31" s="105">
        <v>1</v>
      </c>
      <c r="D31" s="293" t="s">
        <v>58</v>
      </c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106"/>
      <c r="P31" s="321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3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Q31" s="56"/>
      <c r="BR31" s="56"/>
      <c r="BS31" s="56"/>
      <c r="BT31" s="56"/>
    </row>
    <row r="32" spans="1:72" ht="41.25" customHeight="1" x14ac:dyDescent="0.2">
      <c r="A32" s="16"/>
      <c r="B32" s="104">
        <f t="shared" si="0"/>
        <v>17</v>
      </c>
      <c r="C32" s="105">
        <v>1</v>
      </c>
      <c r="D32" s="293" t="s">
        <v>62</v>
      </c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107"/>
      <c r="P32" s="321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3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Q32" s="56"/>
      <c r="BR32" s="56"/>
      <c r="BS32" s="56"/>
      <c r="BT32" s="56"/>
    </row>
    <row r="33" spans="1:77" ht="30.75" customHeight="1" x14ac:dyDescent="0.2">
      <c r="A33" s="16"/>
      <c r="B33" s="104">
        <f t="shared" si="0"/>
        <v>18</v>
      </c>
      <c r="C33" s="105">
        <v>1</v>
      </c>
      <c r="D33" s="293" t="s">
        <v>63</v>
      </c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107"/>
      <c r="P33" s="324"/>
      <c r="Q33" s="325"/>
      <c r="R33" s="325"/>
      <c r="S33" s="325"/>
      <c r="T33" s="325"/>
      <c r="U33" s="325"/>
      <c r="V33" s="325"/>
      <c r="W33" s="325"/>
      <c r="X33" s="325"/>
      <c r="Y33" s="325"/>
      <c r="Z33" s="325"/>
      <c r="AA33" s="325"/>
      <c r="AB33" s="325"/>
      <c r="AC33" s="325"/>
      <c r="AD33" s="325"/>
      <c r="AE33" s="325"/>
      <c r="AF33" s="326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Q33" s="36"/>
      <c r="BR33" s="36"/>
      <c r="BS33" s="36"/>
      <c r="BT33" s="36"/>
    </row>
    <row r="34" spans="1:77" ht="30.75" customHeight="1" thickBot="1" x14ac:dyDescent="0.25">
      <c r="A34" s="16"/>
      <c r="B34" s="104">
        <f t="shared" si="0"/>
        <v>19</v>
      </c>
      <c r="C34" s="105">
        <v>1</v>
      </c>
      <c r="D34" s="293" t="s">
        <v>64</v>
      </c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107"/>
      <c r="P34" s="294" t="s">
        <v>61</v>
      </c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6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Q34" s="36"/>
      <c r="BR34" s="36"/>
      <c r="BS34" s="36"/>
      <c r="BT34" s="36"/>
    </row>
    <row r="35" spans="1:77" ht="30.75" customHeight="1" x14ac:dyDescent="0.2">
      <c r="A35" s="16"/>
      <c r="B35" s="104">
        <f t="shared" si="0"/>
        <v>20</v>
      </c>
      <c r="C35" s="105">
        <v>1</v>
      </c>
      <c r="D35" s="330" t="s">
        <v>65</v>
      </c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107"/>
      <c r="P35" s="297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9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K35" s="311" t="s">
        <v>80</v>
      </c>
      <c r="BL35" s="312"/>
      <c r="BM35" s="312"/>
      <c r="BN35" s="312"/>
      <c r="BO35" s="312"/>
      <c r="BP35" s="313"/>
      <c r="BQ35" s="36"/>
      <c r="BR35" s="36"/>
      <c r="BS35" s="36"/>
      <c r="BT35" s="36"/>
    </row>
    <row r="36" spans="1:77" ht="28.5" customHeight="1" thickBot="1" x14ac:dyDescent="0.3">
      <c r="A36" s="16"/>
      <c r="B36" s="104">
        <f t="shared" si="0"/>
        <v>21</v>
      </c>
      <c r="C36" s="105">
        <v>2</v>
      </c>
      <c r="D36" s="291" t="s">
        <v>66</v>
      </c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107"/>
      <c r="P36" s="327" t="s">
        <v>60</v>
      </c>
      <c r="Q36" s="328"/>
      <c r="R36" s="328"/>
      <c r="S36" s="328"/>
      <c r="T36" s="328"/>
      <c r="U36" s="328"/>
      <c r="V36" s="328"/>
      <c r="W36" s="328"/>
      <c r="X36" s="328"/>
      <c r="Y36" s="328"/>
      <c r="Z36" s="328"/>
      <c r="AA36" s="328"/>
      <c r="AB36" s="328"/>
      <c r="AC36" s="328"/>
      <c r="AD36" s="328"/>
      <c r="AE36" s="328"/>
      <c r="AF36" s="329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G36" s="71"/>
      <c r="BH36" s="154"/>
      <c r="BI36" s="154"/>
      <c r="BJ36" s="154"/>
      <c r="BK36" s="314"/>
      <c r="BL36" s="315"/>
      <c r="BM36" s="315"/>
      <c r="BN36" s="315"/>
      <c r="BO36" s="315"/>
      <c r="BP36" s="316"/>
      <c r="BQ36" s="36"/>
      <c r="BR36" s="36"/>
      <c r="BS36" s="36"/>
      <c r="BT36" s="36"/>
    </row>
    <row r="37" spans="1:77" ht="41.25" customHeight="1" x14ac:dyDescent="0.25">
      <c r="A37" s="16"/>
      <c r="B37" s="104">
        <f t="shared" si="0"/>
        <v>22</v>
      </c>
      <c r="C37" s="105">
        <v>2</v>
      </c>
      <c r="D37" s="291" t="s">
        <v>67</v>
      </c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107"/>
      <c r="P37" s="324"/>
      <c r="Q37" s="325"/>
      <c r="R37" s="325"/>
      <c r="S37" s="325"/>
      <c r="T37" s="325"/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326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G37" s="71"/>
      <c r="BH37" s="154"/>
      <c r="BI37" s="154"/>
      <c r="BJ37" s="154"/>
      <c r="BK37" s="300" t="str">
        <f>BK48</f>
        <v>GEOGRAFIA</v>
      </c>
      <c r="BL37" s="301"/>
      <c r="BM37" s="341" t="s">
        <v>60</v>
      </c>
      <c r="BN37" s="341"/>
      <c r="BO37" s="294" t="s">
        <v>61</v>
      </c>
      <c r="BP37" s="296"/>
      <c r="BQ37" s="36"/>
      <c r="BR37" s="36"/>
      <c r="BS37" s="36"/>
      <c r="BT37" s="36"/>
    </row>
    <row r="38" spans="1:77" ht="41.25" customHeight="1" x14ac:dyDescent="0.25">
      <c r="A38" s="16"/>
      <c r="B38" s="104">
        <f t="shared" si="0"/>
        <v>23</v>
      </c>
      <c r="C38" s="105">
        <v>2</v>
      </c>
      <c r="D38" s="291" t="s">
        <v>68</v>
      </c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107"/>
      <c r="P38" s="294" t="s">
        <v>61</v>
      </c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6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G38" s="71"/>
      <c r="BH38" s="154"/>
      <c r="BI38" s="154"/>
      <c r="BJ38" s="154"/>
      <c r="BK38" s="302"/>
      <c r="BL38" s="303"/>
      <c r="BM38" s="342"/>
      <c r="BN38" s="342"/>
      <c r="BO38" s="349"/>
      <c r="BP38" s="350"/>
      <c r="BQ38" s="36"/>
      <c r="BR38" s="36"/>
      <c r="BS38" s="36"/>
      <c r="BT38" s="36"/>
    </row>
    <row r="39" spans="1:77" ht="28.5" customHeight="1" thickBot="1" x14ac:dyDescent="0.3">
      <c r="A39" s="16"/>
      <c r="B39" s="104">
        <f t="shared" si="0"/>
        <v>24</v>
      </c>
      <c r="C39" s="105">
        <v>2</v>
      </c>
      <c r="D39" s="291" t="s">
        <v>69</v>
      </c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107"/>
      <c r="P39" s="297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9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G39" s="71"/>
      <c r="BH39" s="154"/>
      <c r="BI39" s="154"/>
      <c r="BJ39" s="154"/>
      <c r="BK39" s="317"/>
      <c r="BL39" s="318"/>
      <c r="BM39" s="348"/>
      <c r="BN39" s="348"/>
      <c r="BO39" s="349"/>
      <c r="BP39" s="350"/>
      <c r="BQ39" s="36"/>
      <c r="BR39" s="36"/>
      <c r="BS39" s="36"/>
      <c r="BT39" s="36"/>
    </row>
    <row r="40" spans="1:77" ht="32.25" customHeight="1" thickBot="1" x14ac:dyDescent="0.25">
      <c r="A40" s="16"/>
      <c r="B40" s="104">
        <f t="shared" si="0"/>
        <v>25</v>
      </c>
      <c r="C40" s="105">
        <v>2</v>
      </c>
      <c r="D40" s="293" t="s">
        <v>70</v>
      </c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107"/>
      <c r="P40" s="357" t="s">
        <v>60</v>
      </c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8"/>
      <c r="AF40" s="359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G40" s="72"/>
      <c r="BH40" s="160"/>
      <c r="BI40" s="160"/>
      <c r="BJ40" s="160"/>
      <c r="BK40" s="125" t="s">
        <v>30</v>
      </c>
      <c r="BL40" s="126" t="s">
        <v>31</v>
      </c>
      <c r="BM40" s="127" t="s">
        <v>30</v>
      </c>
      <c r="BN40" s="127" t="s">
        <v>31</v>
      </c>
      <c r="BO40" s="128" t="s">
        <v>30</v>
      </c>
      <c r="BP40" s="129" t="s">
        <v>31</v>
      </c>
      <c r="BQ40" s="36"/>
      <c r="BR40" s="36"/>
      <c r="BS40" s="36"/>
      <c r="BT40" s="36"/>
    </row>
    <row r="41" spans="1:77" ht="21.75" customHeight="1" thickBot="1" x14ac:dyDescent="0.3">
      <c r="A41" s="16"/>
      <c r="B41" s="4" t="s">
        <v>16</v>
      </c>
      <c r="C41" s="4">
        <f>SUM(C16:C40)</f>
        <v>30</v>
      </c>
      <c r="D41" s="16"/>
      <c r="E41" s="36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351"/>
      <c r="Z41" s="351"/>
      <c r="AA41" s="351"/>
      <c r="AB41" s="351"/>
      <c r="AC41" s="351"/>
      <c r="AD41" s="351"/>
      <c r="AE41" s="351"/>
      <c r="AF41" s="351"/>
      <c r="AG41" s="351"/>
      <c r="AH41" s="351"/>
      <c r="AI41" s="351"/>
      <c r="AJ41" s="351"/>
      <c r="AK41" s="351"/>
      <c r="AL41" s="351"/>
      <c r="AM41" s="351"/>
      <c r="AN41" s="351"/>
      <c r="AO41" s="351"/>
      <c r="AP41" s="351"/>
      <c r="AQ41" s="351"/>
      <c r="AR41" s="351"/>
      <c r="AS41" s="351"/>
      <c r="AT41" s="351"/>
      <c r="AU41" s="351"/>
      <c r="AV41" s="351"/>
      <c r="AW41" s="351"/>
      <c r="AX41" s="351"/>
      <c r="AY41" s="351"/>
      <c r="AZ41" s="351"/>
      <c r="BA41" s="351"/>
      <c r="BB41" s="351"/>
      <c r="BC41" s="351"/>
      <c r="BD41" s="351"/>
      <c r="BE41" s="351"/>
      <c r="BF41" s="351"/>
      <c r="BG41" s="149"/>
      <c r="BH41" s="161"/>
      <c r="BI41" s="161"/>
      <c r="BJ41" s="288" t="s">
        <v>163</v>
      </c>
      <c r="BK41" s="117">
        <f>COUNTIF($BL$52:$BL$98, "B")</f>
        <v>0</v>
      </c>
      <c r="BL41" s="118" t="e">
        <f>COUNTIF($BL$52:$BL$98,"B")/COUNTIF($E$52:$E$98,"P")</f>
        <v>#DIV/0!</v>
      </c>
      <c r="BM41" s="119">
        <f>COUNTIF($BN$52:$BN$98,"B")</f>
        <v>0</v>
      </c>
      <c r="BN41" s="118" t="e">
        <f>COUNTIF($BN$52:$BN$98,"B")/COUNTIF($E$52:$E$98,"P")</f>
        <v>#DIV/0!</v>
      </c>
      <c r="BO41" s="119">
        <f>COUNTIF($BP$52:$BP$98,"B")</f>
        <v>0</v>
      </c>
      <c r="BP41" s="120" t="e">
        <f>COUNTIF($BP$52:$BP$98,"B")/COUNTIF($E$52:$E$98,"P")</f>
        <v>#DIV/0!</v>
      </c>
      <c r="BR41" s="36"/>
      <c r="BS41" s="36"/>
      <c r="BT41" s="36"/>
      <c r="BU41" s="36"/>
      <c r="BX41" s="53"/>
      <c r="BY41" s="53"/>
    </row>
    <row r="42" spans="1:77" ht="21.75" customHeight="1" thickBot="1" x14ac:dyDescent="0.3">
      <c r="B42" s="16"/>
      <c r="C42" s="16"/>
      <c r="I42" s="53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BG42" s="149"/>
      <c r="BH42" s="161"/>
      <c r="BI42" s="161"/>
      <c r="BJ42" s="288" t="s">
        <v>164</v>
      </c>
      <c r="BK42" s="121">
        <f>COUNTIF($BL$52:$BL$98, "MB")</f>
        <v>0</v>
      </c>
      <c r="BL42" s="98" t="e">
        <f>COUNTIF($BL$52:$BL$98,"MB")/COUNTIF($E$52:$E$98,"P")</f>
        <v>#DIV/0!</v>
      </c>
      <c r="BM42" s="100">
        <f>COUNTIF($BN$52:$BN$98,"MB")</f>
        <v>0</v>
      </c>
      <c r="BN42" s="98" t="e">
        <f>COUNTIF($BN$52:$BN$98,"MB")/COUNTIF($E$52:$E$98,"P")</f>
        <v>#DIV/0!</v>
      </c>
      <c r="BO42" s="100">
        <f>COUNTIF($BP$52:$BP$98,"MB")</f>
        <v>0</v>
      </c>
      <c r="BP42" s="122" t="e">
        <f>COUNTIF($BP$52:$BP$98,"MB")/COUNTIF($E$52:$E$98,"P")</f>
        <v>#DIV/0!</v>
      </c>
    </row>
    <row r="43" spans="1:77" ht="21.75" customHeight="1" thickBot="1" x14ac:dyDescent="0.3">
      <c r="D43" s="2"/>
      <c r="E43" s="18"/>
      <c r="F43" s="2"/>
      <c r="G43" s="26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BG43" s="149"/>
      <c r="BH43" s="161"/>
      <c r="BI43" s="161"/>
      <c r="BJ43" s="288" t="s">
        <v>76</v>
      </c>
      <c r="BK43" s="121">
        <f>COUNTIF($BL$52:$BL$98, "MA")</f>
        <v>0</v>
      </c>
      <c r="BL43" s="98" t="e">
        <f>COUNTIF($BL$52:$BL$98,"MA")/COUNTIF($E$52:$E$98,"P")</f>
        <v>#DIV/0!</v>
      </c>
      <c r="BM43" s="100">
        <f>COUNTIF($BN$52:$BN$98,"MA")</f>
        <v>0</v>
      </c>
      <c r="BN43" s="98" t="e">
        <f>COUNTIF($BN$52:$BN$98,"MA")/COUNTIF($E$52:$E$98,"P")</f>
        <v>#DIV/0!</v>
      </c>
      <c r="BO43" s="100">
        <f>COUNTIF($BP$52:$BP$98,"MA")</f>
        <v>0</v>
      </c>
      <c r="BP43" s="122" t="e">
        <f>COUNTIF($BP$52:$BP$98,"MA")/COUNTIF($E$52:$E$98,"P")</f>
        <v>#DIV/0!</v>
      </c>
    </row>
    <row r="44" spans="1:77" ht="21.75" customHeight="1" thickBot="1" x14ac:dyDescent="0.3">
      <c r="C44" s="3"/>
      <c r="D44" s="354" t="s">
        <v>6</v>
      </c>
      <c r="E44" s="355"/>
      <c r="F44" s="4">
        <f>C41</f>
        <v>30</v>
      </c>
      <c r="G44" s="27"/>
      <c r="H44" s="352"/>
      <c r="I44" s="352"/>
      <c r="J44" s="352"/>
      <c r="K44" s="352"/>
      <c r="L44" s="352"/>
      <c r="M44" s="352"/>
      <c r="N44" s="352"/>
      <c r="O44" s="352"/>
      <c r="BG44" s="149"/>
      <c r="BH44" s="161"/>
      <c r="BI44" s="161"/>
      <c r="BJ44" s="289" t="s">
        <v>166</v>
      </c>
      <c r="BK44" s="123">
        <f>COUNTIF($BL$52:$BL$98, "A")</f>
        <v>0</v>
      </c>
      <c r="BL44" s="99" t="e">
        <f>COUNTIF($BL$52:$BL$98,"A")/COUNTIF($E$52:$E$98,"P")</f>
        <v>#DIV/0!</v>
      </c>
      <c r="BM44" s="101">
        <f>COUNTIF($BN$52:$BN$98,"A")</f>
        <v>0</v>
      </c>
      <c r="BN44" s="99" t="e">
        <f>COUNTIF($BN$52:$BN$98,"A")/COUNTIF($E$52:$E$98,"P")</f>
        <v>#DIV/0!</v>
      </c>
      <c r="BO44" s="101">
        <f>COUNTIF($BP$52:$BP$98,"A")</f>
        <v>0</v>
      </c>
      <c r="BP44" s="124" t="e">
        <f>COUNTIF($BP$52:$BP$98,"A")/COUNTIF($E$52:$E$98,"P")</f>
        <v>#DIV/0!</v>
      </c>
    </row>
    <row r="45" spans="1:77" ht="12.75" customHeight="1" x14ac:dyDescent="0.2">
      <c r="C45" s="3"/>
      <c r="D45" s="354" t="s">
        <v>9</v>
      </c>
      <c r="E45" s="355"/>
      <c r="F45" s="4">
        <f>F44*0.6</f>
        <v>18</v>
      </c>
      <c r="G45" s="27"/>
      <c r="H45" s="16"/>
      <c r="I45" s="16"/>
      <c r="J45" s="353" t="s">
        <v>41</v>
      </c>
      <c r="K45" s="353"/>
      <c r="L45" s="353"/>
      <c r="M45" s="353"/>
      <c r="N45" s="353"/>
      <c r="O45" s="353"/>
      <c r="P45" s="353"/>
      <c r="Q45" s="353"/>
      <c r="R45" s="353"/>
    </row>
    <row r="46" spans="1:77" ht="12.75" customHeight="1" thickBot="1" x14ac:dyDescent="0.25">
      <c r="C46" s="16"/>
      <c r="D46" s="78"/>
      <c r="E46" s="78"/>
      <c r="F46" s="80"/>
      <c r="G46" s="79"/>
      <c r="H46" s="16"/>
      <c r="I46" s="16"/>
      <c r="AT46" s="102" t="s">
        <v>40</v>
      </c>
      <c r="AU46" s="102"/>
      <c r="AV46" s="102" t="s">
        <v>40</v>
      </c>
      <c r="AW46" s="102"/>
      <c r="AX46" s="102" t="s">
        <v>40</v>
      </c>
      <c r="AY46" s="102"/>
      <c r="AZ46" s="102" t="s">
        <v>40</v>
      </c>
      <c r="BA46" s="102"/>
      <c r="BB46" s="102" t="s">
        <v>40</v>
      </c>
    </row>
    <row r="47" spans="1:77" ht="12.75" customHeight="1" thickBot="1" x14ac:dyDescent="0.25">
      <c r="D47" s="16"/>
      <c r="E47" s="36"/>
      <c r="F47" s="81"/>
      <c r="G47" s="82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2"/>
      <c r="BE47" s="2"/>
      <c r="BF47" s="2"/>
      <c r="BG47" s="2"/>
      <c r="BH47" s="64"/>
      <c r="BI47" s="64"/>
      <c r="BJ47" s="64"/>
      <c r="BK47" s="304" t="s">
        <v>33</v>
      </c>
      <c r="BL47" s="305"/>
      <c r="BM47" s="305"/>
      <c r="BN47" s="305"/>
      <c r="BO47" s="305"/>
      <c r="BP47" s="306"/>
      <c r="BQ47" s="16"/>
      <c r="BR47" s="16"/>
      <c r="BS47" s="16"/>
      <c r="BT47" s="16"/>
    </row>
    <row r="48" spans="1:77" ht="42.75" customHeight="1" x14ac:dyDescent="0.2">
      <c r="B48" s="16"/>
      <c r="C48" s="16"/>
      <c r="D48" s="16"/>
      <c r="E48" s="41"/>
      <c r="F48" s="338" t="s">
        <v>29</v>
      </c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339"/>
      <c r="X48" s="339"/>
      <c r="Y48" s="339"/>
      <c r="Z48" s="339"/>
      <c r="AA48" s="339"/>
      <c r="AB48" s="339"/>
      <c r="AC48" s="339"/>
      <c r="AD48" s="339"/>
      <c r="AE48" s="339"/>
      <c r="AF48" s="339"/>
      <c r="AG48" s="339"/>
      <c r="AH48" s="339"/>
      <c r="AI48" s="339"/>
      <c r="AJ48" s="339"/>
      <c r="AK48" s="339"/>
      <c r="AL48" s="339"/>
      <c r="AM48" s="339"/>
      <c r="AN48" s="339"/>
      <c r="AO48" s="339"/>
      <c r="AP48" s="339"/>
      <c r="AQ48" s="339"/>
      <c r="AR48" s="339"/>
      <c r="AS48" s="339"/>
      <c r="AT48" s="339"/>
      <c r="AU48" s="339"/>
      <c r="AV48" s="339"/>
      <c r="AW48" s="339"/>
      <c r="AX48" s="339"/>
      <c r="AY48" s="339"/>
      <c r="AZ48" s="339"/>
      <c r="BA48" s="339"/>
      <c r="BB48" s="339"/>
      <c r="BC48" s="340"/>
      <c r="BD48" s="335" t="s">
        <v>20</v>
      </c>
      <c r="BE48" s="335" t="s">
        <v>21</v>
      </c>
      <c r="BF48" s="332" t="s">
        <v>15</v>
      </c>
      <c r="BG48" s="331" t="s">
        <v>14</v>
      </c>
      <c r="BH48" s="64"/>
      <c r="BI48" s="64"/>
      <c r="BJ48" s="64"/>
      <c r="BK48" s="300" t="str">
        <f>P16</f>
        <v>GEOGRAFIA</v>
      </c>
      <c r="BL48" s="301"/>
      <c r="BM48" s="341" t="str">
        <f>BM37</f>
        <v>HISTORIA</v>
      </c>
      <c r="BN48" s="341"/>
      <c r="BO48" s="307" t="str">
        <f>BO37</f>
        <v>FORMACION CIUDADANA</v>
      </c>
      <c r="BP48" s="308"/>
      <c r="BQ48" s="67"/>
      <c r="BT48" s="57"/>
      <c r="BU48" s="16"/>
      <c r="BV48" s="37"/>
    </row>
    <row r="49" spans="1:74" ht="12.75" hidden="1" customHeight="1" x14ac:dyDescent="0.2">
      <c r="B49" s="16"/>
      <c r="C49" s="16"/>
      <c r="D49" s="16"/>
      <c r="E49" s="42" t="s">
        <v>22</v>
      </c>
      <c r="F49" s="89" t="s">
        <v>25</v>
      </c>
      <c r="G49" s="89"/>
      <c r="H49" s="89" t="s">
        <v>24</v>
      </c>
      <c r="I49" s="89"/>
      <c r="J49" s="89" t="s">
        <v>0</v>
      </c>
      <c r="K49" s="89"/>
      <c r="L49" s="89" t="s">
        <v>23</v>
      </c>
      <c r="M49" s="89"/>
      <c r="N49" s="89" t="s">
        <v>24</v>
      </c>
      <c r="O49" s="89"/>
      <c r="P49" s="89" t="s">
        <v>0</v>
      </c>
      <c r="Q49" s="89"/>
      <c r="R49" s="89" t="s">
        <v>23</v>
      </c>
      <c r="S49" s="89"/>
      <c r="T49" s="89" t="s">
        <v>25</v>
      </c>
      <c r="U49" s="89"/>
      <c r="V49" s="89" t="s">
        <v>0</v>
      </c>
      <c r="W49" s="89"/>
      <c r="X49" s="89" t="s">
        <v>23</v>
      </c>
      <c r="Y49" s="89"/>
      <c r="Z49" s="89" t="s">
        <v>0</v>
      </c>
      <c r="AA49" s="89"/>
      <c r="AB49" s="89" t="s">
        <v>23</v>
      </c>
      <c r="AC49" s="89"/>
      <c r="AD49" s="89" t="s">
        <v>25</v>
      </c>
      <c r="AE49" s="89"/>
      <c r="AF49" s="89" t="s">
        <v>24</v>
      </c>
      <c r="AG49" s="89"/>
      <c r="AH49" s="89" t="s">
        <v>0</v>
      </c>
      <c r="AI49" s="89"/>
      <c r="AJ49" s="89" t="s">
        <v>23</v>
      </c>
      <c r="AK49" s="89"/>
      <c r="AL49" s="89" t="s">
        <v>23</v>
      </c>
      <c r="AM49" s="89"/>
      <c r="AN49" s="89" t="s">
        <v>24</v>
      </c>
      <c r="AO49" s="89"/>
      <c r="AP49" s="89" t="s">
        <v>0</v>
      </c>
      <c r="AQ49" s="89"/>
      <c r="AR49" s="89" t="s">
        <v>25</v>
      </c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336"/>
      <c r="BE49" s="336"/>
      <c r="BF49" s="333"/>
      <c r="BG49" s="331"/>
      <c r="BH49" s="64"/>
      <c r="BI49" s="64"/>
      <c r="BJ49" s="64"/>
      <c r="BK49" s="302"/>
      <c r="BL49" s="303"/>
      <c r="BM49" s="342"/>
      <c r="BN49" s="342"/>
      <c r="BO49" s="309"/>
      <c r="BP49" s="310"/>
      <c r="BQ49" s="67"/>
      <c r="BT49" s="57"/>
      <c r="BU49" s="16"/>
      <c r="BV49" s="37"/>
    </row>
    <row r="50" spans="1:74" ht="12.75" hidden="1" customHeight="1" x14ac:dyDescent="0.2">
      <c r="B50" s="2"/>
      <c r="C50" s="2"/>
      <c r="D50" s="2"/>
      <c r="E50" s="42"/>
      <c r="F50" s="84">
        <v>1</v>
      </c>
      <c r="G50" s="84"/>
      <c r="H50" s="84">
        <v>1</v>
      </c>
      <c r="I50" s="84"/>
      <c r="J50" s="84">
        <v>1</v>
      </c>
      <c r="K50" s="84"/>
      <c r="L50" s="84">
        <v>1</v>
      </c>
      <c r="M50" s="84"/>
      <c r="N50" s="84">
        <v>1</v>
      </c>
      <c r="O50" s="84"/>
      <c r="P50" s="84">
        <v>1</v>
      </c>
      <c r="Q50" s="84"/>
      <c r="R50" s="84">
        <v>1</v>
      </c>
      <c r="S50" s="84"/>
      <c r="T50" s="84">
        <v>1</v>
      </c>
      <c r="U50" s="84"/>
      <c r="V50" s="84">
        <v>1</v>
      </c>
      <c r="W50" s="84"/>
      <c r="X50" s="84">
        <v>1</v>
      </c>
      <c r="Y50" s="84"/>
      <c r="Z50" s="84">
        <v>1</v>
      </c>
      <c r="AA50" s="6"/>
      <c r="AB50" s="6">
        <v>1</v>
      </c>
      <c r="AC50" s="6"/>
      <c r="AD50" s="84">
        <v>1</v>
      </c>
      <c r="AE50" s="6"/>
      <c r="AF50" s="84">
        <v>1</v>
      </c>
      <c r="AG50" s="84"/>
      <c r="AH50" s="84">
        <v>1</v>
      </c>
      <c r="AI50" s="84"/>
      <c r="AJ50" s="84">
        <v>1</v>
      </c>
      <c r="AK50" s="6"/>
      <c r="AL50" s="84">
        <v>1</v>
      </c>
      <c r="AM50" s="6"/>
      <c r="AN50" s="6">
        <v>1</v>
      </c>
      <c r="AO50" s="6"/>
      <c r="AP50" s="6">
        <v>1</v>
      </c>
      <c r="AQ50" s="6"/>
      <c r="AR50" s="6">
        <v>1</v>
      </c>
      <c r="AS50" s="6"/>
      <c r="AT50" s="6">
        <v>2</v>
      </c>
      <c r="AU50" s="6"/>
      <c r="AV50" s="6">
        <v>2</v>
      </c>
      <c r="AW50" s="6"/>
      <c r="AX50" s="6">
        <v>2</v>
      </c>
      <c r="AY50" s="6"/>
      <c r="AZ50" s="6">
        <v>2</v>
      </c>
      <c r="BA50" s="6"/>
      <c r="BB50" s="6">
        <v>2</v>
      </c>
      <c r="BC50" s="6"/>
      <c r="BD50" s="336"/>
      <c r="BE50" s="336"/>
      <c r="BF50" s="333"/>
      <c r="BG50" s="331"/>
      <c r="BH50" s="64"/>
      <c r="BI50" s="64"/>
      <c r="BJ50" s="64"/>
      <c r="BK50" s="302"/>
      <c r="BL50" s="303"/>
      <c r="BM50" s="342"/>
      <c r="BN50" s="342"/>
      <c r="BO50" s="309"/>
      <c r="BP50" s="310"/>
      <c r="BQ50" s="67"/>
      <c r="BT50" s="57"/>
      <c r="BU50" s="16"/>
      <c r="BV50" s="37"/>
    </row>
    <row r="51" spans="1:74" ht="50.25" customHeight="1" x14ac:dyDescent="0.2">
      <c r="A51" s="3"/>
      <c r="B51" s="15" t="s">
        <v>7</v>
      </c>
      <c r="C51" s="343" t="s">
        <v>11</v>
      </c>
      <c r="D51" s="343"/>
      <c r="E51" s="83" t="s">
        <v>34</v>
      </c>
      <c r="F51" s="145">
        <v>1</v>
      </c>
      <c r="G51" s="145"/>
      <c r="H51" s="145">
        <v>2</v>
      </c>
      <c r="I51" s="145"/>
      <c r="J51" s="145">
        <v>3</v>
      </c>
      <c r="K51" s="145"/>
      <c r="L51" s="145">
        <v>4</v>
      </c>
      <c r="M51" s="145"/>
      <c r="N51" s="145">
        <v>5</v>
      </c>
      <c r="O51" s="145"/>
      <c r="P51" s="145">
        <v>6</v>
      </c>
      <c r="Q51" s="145"/>
      <c r="R51" s="145">
        <v>7</v>
      </c>
      <c r="S51" s="145"/>
      <c r="T51" s="145">
        <v>8</v>
      </c>
      <c r="U51" s="145"/>
      <c r="V51" s="145">
        <v>9</v>
      </c>
      <c r="W51" s="145"/>
      <c r="X51" s="145">
        <v>10</v>
      </c>
      <c r="Y51" s="145"/>
      <c r="Z51" s="145">
        <v>11</v>
      </c>
      <c r="AA51" s="145"/>
      <c r="AB51" s="68">
        <v>12</v>
      </c>
      <c r="AC51" s="68"/>
      <c r="AD51" s="68">
        <v>13</v>
      </c>
      <c r="AE51" s="68"/>
      <c r="AF51" s="68">
        <v>14</v>
      </c>
      <c r="AG51" s="68"/>
      <c r="AH51" s="68">
        <v>15</v>
      </c>
      <c r="AI51" s="68"/>
      <c r="AJ51" s="68">
        <v>16</v>
      </c>
      <c r="AK51" s="68"/>
      <c r="AL51" s="68">
        <v>17</v>
      </c>
      <c r="AM51" s="68"/>
      <c r="AN51" s="68">
        <v>18</v>
      </c>
      <c r="AO51" s="68"/>
      <c r="AP51" s="142">
        <v>19</v>
      </c>
      <c r="AQ51" s="142"/>
      <c r="AR51" s="142">
        <v>20</v>
      </c>
      <c r="AS51" s="142"/>
      <c r="AT51" s="68">
        <v>21</v>
      </c>
      <c r="AU51" s="68"/>
      <c r="AV51" s="68">
        <v>22</v>
      </c>
      <c r="AW51" s="68"/>
      <c r="AX51" s="142">
        <v>23</v>
      </c>
      <c r="AY51" s="142"/>
      <c r="AZ51" s="142">
        <v>24</v>
      </c>
      <c r="BA51" s="142"/>
      <c r="BB51" s="68">
        <v>25</v>
      </c>
      <c r="BC51" s="68"/>
      <c r="BD51" s="337"/>
      <c r="BE51" s="337"/>
      <c r="BF51" s="334"/>
      <c r="BG51" s="331"/>
      <c r="BH51" s="138" t="s">
        <v>77</v>
      </c>
      <c r="BI51" s="138" t="s">
        <v>78</v>
      </c>
      <c r="BJ51" s="138" t="s">
        <v>79</v>
      </c>
      <c r="BK51" s="131" t="s">
        <v>38</v>
      </c>
      <c r="BL51" s="145" t="s">
        <v>14</v>
      </c>
      <c r="BM51" s="68" t="s">
        <v>39</v>
      </c>
      <c r="BN51" s="68" t="s">
        <v>14</v>
      </c>
      <c r="BO51" s="142" t="s">
        <v>38</v>
      </c>
      <c r="BP51" s="143" t="s">
        <v>14</v>
      </c>
      <c r="BQ51" s="67"/>
      <c r="BT51" s="57"/>
      <c r="BU51" s="16"/>
      <c r="BV51" s="37"/>
    </row>
    <row r="52" spans="1:74" ht="12.75" customHeight="1" x14ac:dyDescent="0.2">
      <c r="A52" s="3"/>
      <c r="B52" s="4">
        <v>1</v>
      </c>
      <c r="C52" s="319"/>
      <c r="D52" s="320"/>
      <c r="E52" s="17"/>
      <c r="F52" s="85"/>
      <c r="G52" s="112">
        <f>IF(F52=$F$49,$F$50,0)</f>
        <v>0</v>
      </c>
      <c r="H52" s="113"/>
      <c r="I52" s="112">
        <f>IF(H52=$H$49,$H$50,0)</f>
        <v>0</v>
      </c>
      <c r="J52" s="85"/>
      <c r="K52" s="112">
        <f>IF(J52=$J$49,$J$50,0)</f>
        <v>0</v>
      </c>
      <c r="L52" s="85"/>
      <c r="M52" s="112">
        <f>IF(L52=$L$49,$L$50,0)</f>
        <v>0</v>
      </c>
      <c r="N52" s="85"/>
      <c r="O52" s="112">
        <f>IF(N52=$N$49,$N$50,0)</f>
        <v>0</v>
      </c>
      <c r="P52" s="85"/>
      <c r="Q52" s="112">
        <f>IF(P52=$P$49,$P$50,0)</f>
        <v>0</v>
      </c>
      <c r="R52" s="85"/>
      <c r="S52" s="112">
        <f>IF(R52=$R$49,$R$50,0)</f>
        <v>0</v>
      </c>
      <c r="T52" s="85"/>
      <c r="U52" s="112">
        <f>IF(T52=$T$49,$T$50,0)</f>
        <v>0</v>
      </c>
      <c r="V52" s="85"/>
      <c r="W52" s="112">
        <f>IF(V52=$V$49,$V$50,0)</f>
        <v>0</v>
      </c>
      <c r="X52" s="85"/>
      <c r="Y52" s="112">
        <f>IF(X52=$X$49,$X$50,0)</f>
        <v>0</v>
      </c>
      <c r="Z52" s="85"/>
      <c r="AA52" s="112">
        <f>IF(Z52=$Z$49,$Z$50,0)</f>
        <v>0</v>
      </c>
      <c r="AB52" s="85"/>
      <c r="AC52" s="112">
        <f>IF(AB52=$AB$49,$AB$50,0)</f>
        <v>0</v>
      </c>
      <c r="AD52" s="85"/>
      <c r="AE52" s="112">
        <f>IF(AD52=$AD$49,$AD$50,0)</f>
        <v>0</v>
      </c>
      <c r="AF52" s="85"/>
      <c r="AG52" s="112">
        <f>IF(AF52=$AF$49,$AF$50,0)</f>
        <v>0</v>
      </c>
      <c r="AH52" s="85"/>
      <c r="AI52" s="112">
        <f>IF(AH52=$AH$49,$AH$50,0)</f>
        <v>0</v>
      </c>
      <c r="AJ52" s="85"/>
      <c r="AK52" s="112">
        <f>IF(AJ52=$AJ$49,$AJ$50,0)</f>
        <v>0</v>
      </c>
      <c r="AL52" s="85"/>
      <c r="AM52" s="112">
        <f>IF(AL52=$AL$49,$AL$50,0)</f>
        <v>0</v>
      </c>
      <c r="AN52" s="85"/>
      <c r="AO52" s="112">
        <f>IF(AN52=$AN$49,$AN$50,0)</f>
        <v>0</v>
      </c>
      <c r="AP52" s="85"/>
      <c r="AQ52" s="112">
        <f>IF(AP52=$AP$49,$AP$50,0)</f>
        <v>0</v>
      </c>
      <c r="AR52" s="85"/>
      <c r="AS52" s="112">
        <f>IF(AR52=$AR$49,$AR$50,0)</f>
        <v>0</v>
      </c>
      <c r="AT52" s="85"/>
      <c r="AU52" s="112"/>
      <c r="AV52" s="85"/>
      <c r="AW52" s="112"/>
      <c r="AX52" s="85"/>
      <c r="AY52" s="112"/>
      <c r="AZ52" s="85"/>
      <c r="BA52" s="112"/>
      <c r="BB52" s="85"/>
      <c r="BC52" s="70"/>
      <c r="BD52" s="4">
        <f>IF((E52="P"),SUM(F52:BC52),0)</f>
        <v>0</v>
      </c>
      <c r="BE52" s="10">
        <f t="shared" ref="BE52:BE98" si="1">(BD52*100)/F$44</f>
        <v>0</v>
      </c>
      <c r="BF52" s="11">
        <f>IF(BD52&gt;=F$45,0.25*BD52-0.5,0.1111111*BD52+2)</f>
        <v>2</v>
      </c>
      <c r="BG52" s="4">
        <f>IF($E$52:$E$98="P",IF(AND((BE52&lt;50),(BE52&gt;=0)),"INICIAL",IF(AND((BE52&lt;80),(BE52&gt;49)),"INTERMEDIO",IF(AND((BE52&lt;=100),(BE52&gt;79)),"AVANZADO"))),0)</f>
        <v>0</v>
      </c>
      <c r="BH52" s="138" t="str">
        <f>IF((E52="P"),IFERROR(ROUND(BF52-$BF$101,1),""),"")</f>
        <v/>
      </c>
      <c r="BI52" s="138" t="str">
        <f>IF((E52="P"),IFERROR(ROUND(POWER(BH52,2),3),""),"")</f>
        <v/>
      </c>
      <c r="BJ52" s="138">
        <f>SUM(BI52:BI98)</f>
        <v>0</v>
      </c>
      <c r="BK52" s="132">
        <f>(SUM(F52:AA52)/11)</f>
        <v>0</v>
      </c>
      <c r="BL52" s="4">
        <f>IF($E$52:$E$98="P",IF(BK52&lt;=0.25,"B",IF(BK52&lt;=0.5,"MB",IF(BK52&lt;=0.75,"MA",IF(BK52&lt;=1,"A")))),0)</f>
        <v>0</v>
      </c>
      <c r="BM52" s="130">
        <f>(((SUM(AB52:AO52)+SUM(AT52:AW52)+SUM(BB52))/13))</f>
        <v>0</v>
      </c>
      <c r="BN52" s="4">
        <f>IF($E$52:$E$98="P",IF(BM52&lt;=0.25,"B",IF(BM52&lt;=0.5,"MB",IF(BM52&lt;=0.75,"MA",IF(BM52&lt;=1,"A")))),0)</f>
        <v>0</v>
      </c>
      <c r="BO52" s="130">
        <f>(SUM(AP52:AS52)+SUM(AX52:AZ52))/6</f>
        <v>0</v>
      </c>
      <c r="BP52" s="133">
        <f>IF($E$52:$E$98="P",IF(BO52&lt;=0.25,"B",IF(BO52&lt;=0.5,"MB",IF(BO52&lt;=0.75,"MA",IF(BO52&lt;=1,"A")))),0)</f>
        <v>0</v>
      </c>
      <c r="BQ52" s="58"/>
      <c r="BT52" s="57"/>
      <c r="BU52" s="16"/>
      <c r="BV52" s="37"/>
    </row>
    <row r="53" spans="1:74" ht="12.75" customHeight="1" x14ac:dyDescent="0.2">
      <c r="A53" s="3"/>
      <c r="B53" s="4">
        <v>2</v>
      </c>
      <c r="C53" s="319"/>
      <c r="D53" s="320"/>
      <c r="E53" s="17"/>
      <c r="F53" s="69"/>
      <c r="G53" s="70">
        <f t="shared" ref="G53:G98" si="2">IF(F53=$F$49,$F$50,0)</f>
        <v>0</v>
      </c>
      <c r="H53" s="103"/>
      <c r="I53" s="70">
        <f t="shared" ref="I53:I98" si="3">IF(H53=$H$49,$H$50,0)</f>
        <v>0</v>
      </c>
      <c r="J53" s="69"/>
      <c r="K53" s="70">
        <f t="shared" ref="K53:K98" si="4">IF(J53=$J$49,$J$50,0)</f>
        <v>0</v>
      </c>
      <c r="L53" s="69"/>
      <c r="M53" s="70">
        <f t="shared" ref="M53:M98" si="5">IF(L53=$L$49,$L$50,0)</f>
        <v>0</v>
      </c>
      <c r="N53" s="69"/>
      <c r="O53" s="70">
        <f t="shared" ref="O53:O98" si="6">IF(N53=$N$49,$N$50,0)</f>
        <v>0</v>
      </c>
      <c r="P53" s="69"/>
      <c r="Q53" s="70">
        <f t="shared" ref="Q53:Q98" si="7">IF(P53=$P$49,$P$50,0)</f>
        <v>0</v>
      </c>
      <c r="R53" s="69"/>
      <c r="S53" s="70">
        <f t="shared" ref="S53:S98" si="8">IF(R53=$R$49,$R$50,0)</f>
        <v>0</v>
      </c>
      <c r="T53" s="69"/>
      <c r="U53" s="70">
        <f t="shared" ref="U53:U98" si="9">IF(T53=$T$49,$T$50,0)</f>
        <v>0</v>
      </c>
      <c r="V53" s="69"/>
      <c r="W53" s="70">
        <f t="shared" ref="W53:W98" si="10">IF(V53=$V$49,$V$50,0)</f>
        <v>0</v>
      </c>
      <c r="X53" s="69"/>
      <c r="Y53" s="70">
        <f t="shared" ref="Y53:Y98" si="11">IF(X53=$X$49,$X$50,0)</f>
        <v>0</v>
      </c>
      <c r="Z53" s="69"/>
      <c r="AA53" s="70">
        <f t="shared" ref="AA53:AA98" si="12">IF(Z53=$Z$49,$Z$50,0)</f>
        <v>0</v>
      </c>
      <c r="AB53" s="69"/>
      <c r="AC53" s="70">
        <f t="shared" ref="AC53:AC98" si="13">IF(AB53=$AB$49,$AB$50,0)</f>
        <v>0</v>
      </c>
      <c r="AD53" s="85"/>
      <c r="AE53" s="70">
        <f t="shared" ref="AE53:AE98" si="14">IF(AD53=$AD$49,$AD$50,0)</f>
        <v>0</v>
      </c>
      <c r="AF53" s="69"/>
      <c r="AG53" s="70">
        <f t="shared" ref="AG53:AG98" si="15">IF(AF53=$AF$49,$AF$50,0)</f>
        <v>0</v>
      </c>
      <c r="AH53" s="69"/>
      <c r="AI53" s="70">
        <f t="shared" ref="AI53:AI98" si="16">IF(AH53=$AH$49,$AH$50,0)</f>
        <v>0</v>
      </c>
      <c r="AJ53" s="69"/>
      <c r="AK53" s="70">
        <f t="shared" ref="AK53:AK98" si="17">IF(AJ53=$AJ$49,$AJ$50,0)</f>
        <v>0</v>
      </c>
      <c r="AL53" s="69"/>
      <c r="AM53" s="70">
        <f t="shared" ref="AM53:AM98" si="18">IF(AL53=$AL$49,$AL$50,0)</f>
        <v>0</v>
      </c>
      <c r="AN53" s="69"/>
      <c r="AO53" s="70">
        <f t="shared" ref="AO53:AO98" si="19">IF(AN53=$AN$49,$AN$50,0)</f>
        <v>0</v>
      </c>
      <c r="AP53" s="69"/>
      <c r="AQ53" s="70">
        <f t="shared" ref="AQ53:AQ98" si="20">IF(AP53=$AP$49,$AP$50,0)</f>
        <v>0</v>
      </c>
      <c r="AR53" s="69"/>
      <c r="AS53" s="70">
        <f t="shared" ref="AS53:AS98" si="21">IF(AR53=$AR$49,$AR$50,0)</f>
        <v>0</v>
      </c>
      <c r="AT53" s="69"/>
      <c r="AU53" s="70"/>
      <c r="AV53" s="69"/>
      <c r="AW53" s="70"/>
      <c r="AX53" s="69"/>
      <c r="AY53" s="70"/>
      <c r="AZ53" s="69"/>
      <c r="BA53" s="70"/>
      <c r="BB53" s="69"/>
      <c r="BC53" s="70"/>
      <c r="BD53" s="4">
        <f t="shared" ref="BD53:BD98" si="22">IF((E53="P"),SUM(F53:BC53),0)</f>
        <v>0</v>
      </c>
      <c r="BE53" s="10">
        <f t="shared" si="1"/>
        <v>0</v>
      </c>
      <c r="BF53" s="11">
        <f t="shared" ref="BF53:BF98" si="23">IF(BD53&gt;=F$45,0.25*BD53-0.5,0.1111111*BD53+2)</f>
        <v>2</v>
      </c>
      <c r="BG53" s="4">
        <f t="shared" ref="BG53:BG98" si="24">IF($E$52:$E$98="P",IF(AND((BE53&lt;50),(BE53&gt;=0)),"INICIAL",IF(AND((BE53&lt;80),(BE53&gt;49)),"INTERMEDIO",IF(AND((BE53&lt;=100),(BE53&gt;79)),"AVANZADO"))),0)</f>
        <v>0</v>
      </c>
      <c r="BH53" s="138" t="str">
        <f t="shared" ref="BH53:BH98" si="25">IF((E53="P"),IFERROR(ROUND(BF53-$BF$101,1),""),"")</f>
        <v/>
      </c>
      <c r="BI53" s="138" t="str">
        <f t="shared" ref="BI53:BI98" si="26">IF((E53="P"),IFERROR(ROUND(POWER(BH53,2),3),""),"")</f>
        <v/>
      </c>
      <c r="BJ53" s="287">
        <f>COUNTIF(E52:E98,"=P")</f>
        <v>0</v>
      </c>
      <c r="BK53" s="132">
        <f t="shared" ref="BK53:BK98" si="27">(SUM(F53:AA53)/11)</f>
        <v>0</v>
      </c>
      <c r="BL53" s="4">
        <f t="shared" ref="BL53:BL98" si="28">IF($E$52:$E$98="P",IF(BK53&lt;=0.25,"B",IF(BK53&lt;=0.5,"MB",IF(BK53&lt;=0.75,"MA",IF(BK53&lt;=1,"A")))),0)</f>
        <v>0</v>
      </c>
      <c r="BM53" s="130">
        <f t="shared" ref="BM53:BM98" si="29">(((SUM(AB53:AO53)+SUM(AT53:AW53)+SUM(BB53))/13))</f>
        <v>0</v>
      </c>
      <c r="BN53" s="4">
        <f t="shared" ref="BN53:BN98" si="30">IF($E$52:$E$98="P",IF(BM53&lt;=0.25,"B",IF(BM53&lt;=0.5,"MB",IF(BM53&lt;=0.75,"MA",IF(BM53&lt;=1,"A")))),0)</f>
        <v>0</v>
      </c>
      <c r="BO53" s="130">
        <f t="shared" ref="BO53:BO98" si="31">(SUM(AP53:AS53)+SUM(AX53:AZ53))/6</f>
        <v>0</v>
      </c>
      <c r="BP53" s="133">
        <f t="shared" ref="BP53:BP98" si="32">IF($E$52:$E$98="P",IF(BO53&lt;=0.25,"B",IF(BO53&lt;=0.5,"MB",IF(BO53&lt;=0.75,"MA",IF(BO53&lt;=1,"A")))),0)</f>
        <v>0</v>
      </c>
      <c r="BQ53" s="58"/>
      <c r="BT53" s="57"/>
      <c r="BU53" s="16"/>
      <c r="BV53" s="37"/>
    </row>
    <row r="54" spans="1:74" ht="12.75" customHeight="1" x14ac:dyDescent="0.2">
      <c r="A54" s="3"/>
      <c r="B54" s="4">
        <v>3</v>
      </c>
      <c r="C54" s="319"/>
      <c r="D54" s="320"/>
      <c r="E54" s="17"/>
      <c r="F54" s="69"/>
      <c r="G54" s="70">
        <f t="shared" si="2"/>
        <v>0</v>
      </c>
      <c r="H54" s="103"/>
      <c r="I54" s="70">
        <f t="shared" si="3"/>
        <v>0</v>
      </c>
      <c r="J54" s="69"/>
      <c r="K54" s="70">
        <f t="shared" si="4"/>
        <v>0</v>
      </c>
      <c r="L54" s="69"/>
      <c r="M54" s="70">
        <f t="shared" si="5"/>
        <v>0</v>
      </c>
      <c r="N54" s="69"/>
      <c r="O54" s="70">
        <f t="shared" si="6"/>
        <v>0</v>
      </c>
      <c r="P54" s="69"/>
      <c r="Q54" s="70">
        <f t="shared" si="7"/>
        <v>0</v>
      </c>
      <c r="R54" s="69"/>
      <c r="S54" s="70">
        <f t="shared" si="8"/>
        <v>0</v>
      </c>
      <c r="T54" s="69"/>
      <c r="U54" s="70">
        <f t="shared" si="9"/>
        <v>0</v>
      </c>
      <c r="V54" s="69"/>
      <c r="W54" s="70">
        <f t="shared" si="10"/>
        <v>0</v>
      </c>
      <c r="X54" s="69"/>
      <c r="Y54" s="70">
        <f t="shared" si="11"/>
        <v>0</v>
      </c>
      <c r="Z54" s="69"/>
      <c r="AA54" s="70">
        <f t="shared" si="12"/>
        <v>0</v>
      </c>
      <c r="AB54" s="69"/>
      <c r="AC54" s="70">
        <f t="shared" si="13"/>
        <v>0</v>
      </c>
      <c r="AD54" s="85"/>
      <c r="AE54" s="70">
        <f t="shared" si="14"/>
        <v>0</v>
      </c>
      <c r="AF54" s="69"/>
      <c r="AG54" s="70">
        <f t="shared" si="15"/>
        <v>0</v>
      </c>
      <c r="AH54" s="69"/>
      <c r="AI54" s="70">
        <f t="shared" si="16"/>
        <v>0</v>
      </c>
      <c r="AJ54" s="69"/>
      <c r="AK54" s="70">
        <f t="shared" si="17"/>
        <v>0</v>
      </c>
      <c r="AL54" s="69"/>
      <c r="AM54" s="70">
        <f t="shared" si="18"/>
        <v>0</v>
      </c>
      <c r="AN54" s="69"/>
      <c r="AO54" s="70">
        <f t="shared" si="19"/>
        <v>0</v>
      </c>
      <c r="AP54" s="69"/>
      <c r="AQ54" s="70">
        <f t="shared" si="20"/>
        <v>0</v>
      </c>
      <c r="AR54" s="69"/>
      <c r="AS54" s="70">
        <f t="shared" si="21"/>
        <v>0</v>
      </c>
      <c r="AT54" s="69"/>
      <c r="AU54" s="70"/>
      <c r="AV54" s="69"/>
      <c r="AW54" s="70"/>
      <c r="AX54" s="69"/>
      <c r="AY54" s="70"/>
      <c r="AZ54" s="69"/>
      <c r="BA54" s="70"/>
      <c r="BB54" s="69"/>
      <c r="BC54" s="70"/>
      <c r="BD54" s="4">
        <f t="shared" si="22"/>
        <v>0</v>
      </c>
      <c r="BE54" s="10">
        <f t="shared" si="1"/>
        <v>0</v>
      </c>
      <c r="BF54" s="11">
        <f t="shared" si="23"/>
        <v>2</v>
      </c>
      <c r="BG54" s="4">
        <f t="shared" si="24"/>
        <v>0</v>
      </c>
      <c r="BH54" s="138" t="str">
        <f t="shared" si="25"/>
        <v/>
      </c>
      <c r="BI54" s="138" t="str">
        <f t="shared" si="26"/>
        <v/>
      </c>
      <c r="BJ54" s="287"/>
      <c r="BK54" s="132">
        <f t="shared" si="27"/>
        <v>0</v>
      </c>
      <c r="BL54" s="4">
        <f t="shared" si="28"/>
        <v>0</v>
      </c>
      <c r="BM54" s="130">
        <f t="shared" si="29"/>
        <v>0</v>
      </c>
      <c r="BN54" s="4">
        <f t="shared" si="30"/>
        <v>0</v>
      </c>
      <c r="BO54" s="130">
        <f t="shared" si="31"/>
        <v>0</v>
      </c>
      <c r="BP54" s="133">
        <f t="shared" si="32"/>
        <v>0</v>
      </c>
      <c r="BQ54" s="58"/>
      <c r="BR54" s="58"/>
      <c r="BS54" s="58"/>
      <c r="BT54" s="58"/>
      <c r="BU54" s="16"/>
    </row>
    <row r="55" spans="1:74" ht="12.75" customHeight="1" x14ac:dyDescent="0.2">
      <c r="A55" s="3"/>
      <c r="B55" s="4">
        <f t="shared" ref="B55:B97" si="33">B54+1</f>
        <v>4</v>
      </c>
      <c r="C55" s="319"/>
      <c r="D55" s="320"/>
      <c r="E55" s="17"/>
      <c r="F55" s="69"/>
      <c r="G55" s="70">
        <f t="shared" si="2"/>
        <v>0</v>
      </c>
      <c r="H55" s="103"/>
      <c r="I55" s="70">
        <f t="shared" si="3"/>
        <v>0</v>
      </c>
      <c r="J55" s="69"/>
      <c r="K55" s="70">
        <f t="shared" si="4"/>
        <v>0</v>
      </c>
      <c r="L55" s="69"/>
      <c r="M55" s="70">
        <f t="shared" si="5"/>
        <v>0</v>
      </c>
      <c r="N55" s="69"/>
      <c r="O55" s="70">
        <f t="shared" si="6"/>
        <v>0</v>
      </c>
      <c r="P55" s="69"/>
      <c r="Q55" s="70">
        <f t="shared" si="7"/>
        <v>0</v>
      </c>
      <c r="R55" s="69"/>
      <c r="S55" s="70">
        <f t="shared" si="8"/>
        <v>0</v>
      </c>
      <c r="T55" s="69"/>
      <c r="U55" s="70">
        <f t="shared" si="9"/>
        <v>0</v>
      </c>
      <c r="V55" s="69"/>
      <c r="W55" s="70">
        <f t="shared" si="10"/>
        <v>0</v>
      </c>
      <c r="X55" s="69"/>
      <c r="Y55" s="70">
        <f t="shared" si="11"/>
        <v>0</v>
      </c>
      <c r="Z55" s="69"/>
      <c r="AA55" s="70">
        <f t="shared" si="12"/>
        <v>0</v>
      </c>
      <c r="AB55" s="69"/>
      <c r="AC55" s="70">
        <f t="shared" si="13"/>
        <v>0</v>
      </c>
      <c r="AD55" s="85"/>
      <c r="AE55" s="70">
        <f t="shared" si="14"/>
        <v>0</v>
      </c>
      <c r="AF55" s="69"/>
      <c r="AG55" s="70">
        <f t="shared" si="15"/>
        <v>0</v>
      </c>
      <c r="AH55" s="69"/>
      <c r="AI55" s="70">
        <f t="shared" si="16"/>
        <v>0</v>
      </c>
      <c r="AJ55" s="69"/>
      <c r="AK55" s="70">
        <f t="shared" si="17"/>
        <v>0</v>
      </c>
      <c r="AL55" s="69"/>
      <c r="AM55" s="70">
        <f t="shared" si="18"/>
        <v>0</v>
      </c>
      <c r="AN55" s="69"/>
      <c r="AO55" s="70">
        <f t="shared" si="19"/>
        <v>0</v>
      </c>
      <c r="AP55" s="69"/>
      <c r="AQ55" s="70">
        <f t="shared" si="20"/>
        <v>0</v>
      </c>
      <c r="AR55" s="69"/>
      <c r="AS55" s="70">
        <f t="shared" si="21"/>
        <v>0</v>
      </c>
      <c r="AT55" s="69"/>
      <c r="AU55" s="70"/>
      <c r="AV55" s="69"/>
      <c r="AW55" s="70"/>
      <c r="AX55" s="69"/>
      <c r="AY55" s="70"/>
      <c r="AZ55" s="69"/>
      <c r="BA55" s="70"/>
      <c r="BB55" s="69"/>
      <c r="BC55" s="70"/>
      <c r="BD55" s="4">
        <f t="shared" si="22"/>
        <v>0</v>
      </c>
      <c r="BE55" s="10">
        <f t="shared" si="1"/>
        <v>0</v>
      </c>
      <c r="BF55" s="11">
        <f t="shared" si="23"/>
        <v>2</v>
      </c>
      <c r="BG55" s="4">
        <f t="shared" si="24"/>
        <v>0</v>
      </c>
      <c r="BH55" s="138" t="str">
        <f t="shared" si="25"/>
        <v/>
      </c>
      <c r="BI55" s="138" t="str">
        <f t="shared" si="26"/>
        <v/>
      </c>
      <c r="BJ55" s="287"/>
      <c r="BK55" s="132">
        <f t="shared" si="27"/>
        <v>0</v>
      </c>
      <c r="BL55" s="4">
        <f t="shared" si="28"/>
        <v>0</v>
      </c>
      <c r="BM55" s="130">
        <f t="shared" si="29"/>
        <v>0</v>
      </c>
      <c r="BN55" s="4">
        <f t="shared" si="30"/>
        <v>0</v>
      </c>
      <c r="BO55" s="130">
        <f t="shared" si="31"/>
        <v>0</v>
      </c>
      <c r="BP55" s="133">
        <f t="shared" si="32"/>
        <v>0</v>
      </c>
      <c r="BQ55" s="58"/>
      <c r="BR55" s="58"/>
      <c r="BS55" s="58"/>
      <c r="BT55" s="58"/>
      <c r="BU55" s="16"/>
    </row>
    <row r="56" spans="1:74" ht="12.75" customHeight="1" x14ac:dyDescent="0.2">
      <c r="A56" s="3"/>
      <c r="B56" s="4">
        <f t="shared" si="33"/>
        <v>5</v>
      </c>
      <c r="C56" s="319"/>
      <c r="D56" s="320"/>
      <c r="E56" s="17"/>
      <c r="F56" s="69"/>
      <c r="G56" s="70">
        <f t="shared" si="2"/>
        <v>0</v>
      </c>
      <c r="H56" s="103"/>
      <c r="I56" s="70">
        <f t="shared" si="3"/>
        <v>0</v>
      </c>
      <c r="J56" s="69"/>
      <c r="K56" s="70">
        <f t="shared" si="4"/>
        <v>0</v>
      </c>
      <c r="L56" s="69"/>
      <c r="M56" s="70">
        <f t="shared" si="5"/>
        <v>0</v>
      </c>
      <c r="N56" s="69"/>
      <c r="O56" s="70">
        <f t="shared" si="6"/>
        <v>0</v>
      </c>
      <c r="P56" s="69"/>
      <c r="Q56" s="70">
        <f t="shared" si="7"/>
        <v>0</v>
      </c>
      <c r="R56" s="69"/>
      <c r="S56" s="70">
        <f t="shared" si="8"/>
        <v>0</v>
      </c>
      <c r="T56" s="69"/>
      <c r="U56" s="70">
        <f t="shared" si="9"/>
        <v>0</v>
      </c>
      <c r="V56" s="69"/>
      <c r="W56" s="70">
        <f t="shared" si="10"/>
        <v>0</v>
      </c>
      <c r="X56" s="69"/>
      <c r="Y56" s="70">
        <f t="shared" si="11"/>
        <v>0</v>
      </c>
      <c r="Z56" s="69"/>
      <c r="AA56" s="70">
        <f t="shared" si="12"/>
        <v>0</v>
      </c>
      <c r="AB56" s="69"/>
      <c r="AC56" s="70">
        <f t="shared" si="13"/>
        <v>0</v>
      </c>
      <c r="AD56" s="85"/>
      <c r="AE56" s="70">
        <f t="shared" si="14"/>
        <v>0</v>
      </c>
      <c r="AF56" s="69"/>
      <c r="AG56" s="70">
        <f t="shared" si="15"/>
        <v>0</v>
      </c>
      <c r="AH56" s="69"/>
      <c r="AI56" s="70">
        <f t="shared" si="16"/>
        <v>0</v>
      </c>
      <c r="AJ56" s="69"/>
      <c r="AK56" s="70">
        <f t="shared" si="17"/>
        <v>0</v>
      </c>
      <c r="AL56" s="69"/>
      <c r="AM56" s="70">
        <f t="shared" si="18"/>
        <v>0</v>
      </c>
      <c r="AN56" s="69"/>
      <c r="AO56" s="70">
        <f t="shared" si="19"/>
        <v>0</v>
      </c>
      <c r="AP56" s="69"/>
      <c r="AQ56" s="70">
        <f t="shared" si="20"/>
        <v>0</v>
      </c>
      <c r="AR56" s="69"/>
      <c r="AS56" s="70">
        <f t="shared" si="21"/>
        <v>0</v>
      </c>
      <c r="AT56" s="69"/>
      <c r="AU56" s="70"/>
      <c r="AV56" s="69"/>
      <c r="AW56" s="70"/>
      <c r="AX56" s="69"/>
      <c r="AY56" s="70"/>
      <c r="AZ56" s="69"/>
      <c r="BA56" s="70"/>
      <c r="BB56" s="69"/>
      <c r="BC56" s="70"/>
      <c r="BD56" s="4">
        <f t="shared" si="22"/>
        <v>0</v>
      </c>
      <c r="BE56" s="10">
        <f t="shared" si="1"/>
        <v>0</v>
      </c>
      <c r="BF56" s="11">
        <f t="shared" si="23"/>
        <v>2</v>
      </c>
      <c r="BG56" s="4">
        <f t="shared" si="24"/>
        <v>0</v>
      </c>
      <c r="BH56" s="138" t="str">
        <f t="shared" si="25"/>
        <v/>
      </c>
      <c r="BI56" s="138" t="str">
        <f t="shared" si="26"/>
        <v/>
      </c>
      <c r="BJ56" s="287"/>
      <c r="BK56" s="132">
        <f t="shared" si="27"/>
        <v>0</v>
      </c>
      <c r="BL56" s="4">
        <f t="shared" si="28"/>
        <v>0</v>
      </c>
      <c r="BM56" s="130">
        <f t="shared" si="29"/>
        <v>0</v>
      </c>
      <c r="BN56" s="4">
        <f t="shared" si="30"/>
        <v>0</v>
      </c>
      <c r="BO56" s="130">
        <f>(SUM(AP56:AS56)+SUM(AX56:AZ56))/6</f>
        <v>0</v>
      </c>
      <c r="BP56" s="133">
        <f t="shared" si="32"/>
        <v>0</v>
      </c>
      <c r="BQ56" s="58"/>
      <c r="BR56" s="58"/>
      <c r="BS56" s="58"/>
      <c r="BT56" s="58"/>
      <c r="BU56" s="16"/>
    </row>
    <row r="57" spans="1:74" ht="12.75" customHeight="1" x14ac:dyDescent="0.2">
      <c r="A57" s="3"/>
      <c r="B57" s="4">
        <f t="shared" si="33"/>
        <v>6</v>
      </c>
      <c r="C57" s="319"/>
      <c r="D57" s="320"/>
      <c r="E57" s="17"/>
      <c r="F57" s="69"/>
      <c r="G57" s="70">
        <f t="shared" si="2"/>
        <v>0</v>
      </c>
      <c r="H57" s="103"/>
      <c r="I57" s="70">
        <f t="shared" si="3"/>
        <v>0</v>
      </c>
      <c r="J57" s="69"/>
      <c r="K57" s="70">
        <f t="shared" si="4"/>
        <v>0</v>
      </c>
      <c r="L57" s="69"/>
      <c r="M57" s="70">
        <f t="shared" si="5"/>
        <v>0</v>
      </c>
      <c r="N57" s="69"/>
      <c r="O57" s="70">
        <f t="shared" si="6"/>
        <v>0</v>
      </c>
      <c r="P57" s="69"/>
      <c r="Q57" s="70">
        <f t="shared" si="7"/>
        <v>0</v>
      </c>
      <c r="R57" s="69"/>
      <c r="S57" s="70">
        <f t="shared" si="8"/>
        <v>0</v>
      </c>
      <c r="T57" s="69"/>
      <c r="U57" s="70">
        <f t="shared" si="9"/>
        <v>0</v>
      </c>
      <c r="V57" s="69"/>
      <c r="W57" s="70">
        <f t="shared" si="10"/>
        <v>0</v>
      </c>
      <c r="X57" s="69"/>
      <c r="Y57" s="70">
        <f t="shared" si="11"/>
        <v>0</v>
      </c>
      <c r="Z57" s="69"/>
      <c r="AA57" s="70">
        <f t="shared" si="12"/>
        <v>0</v>
      </c>
      <c r="AB57" s="69"/>
      <c r="AC57" s="70">
        <f t="shared" si="13"/>
        <v>0</v>
      </c>
      <c r="AD57" s="85"/>
      <c r="AE57" s="70">
        <f t="shared" si="14"/>
        <v>0</v>
      </c>
      <c r="AF57" s="69"/>
      <c r="AG57" s="70">
        <f t="shared" si="15"/>
        <v>0</v>
      </c>
      <c r="AH57" s="69"/>
      <c r="AI57" s="70">
        <f t="shared" si="16"/>
        <v>0</v>
      </c>
      <c r="AJ57" s="69"/>
      <c r="AK57" s="70">
        <f t="shared" si="17"/>
        <v>0</v>
      </c>
      <c r="AL57" s="69"/>
      <c r="AM57" s="70">
        <f t="shared" si="18"/>
        <v>0</v>
      </c>
      <c r="AN57" s="69"/>
      <c r="AO57" s="70">
        <f t="shared" si="19"/>
        <v>0</v>
      </c>
      <c r="AP57" s="69"/>
      <c r="AQ57" s="70">
        <f t="shared" si="20"/>
        <v>0</v>
      </c>
      <c r="AR57" s="69"/>
      <c r="AS57" s="70">
        <f t="shared" si="21"/>
        <v>0</v>
      </c>
      <c r="AT57" s="69"/>
      <c r="AU57" s="70"/>
      <c r="AV57" s="69"/>
      <c r="AW57" s="70"/>
      <c r="AX57" s="69"/>
      <c r="AY57" s="70"/>
      <c r="AZ57" s="69"/>
      <c r="BA57" s="70"/>
      <c r="BB57" s="69"/>
      <c r="BC57" s="70"/>
      <c r="BD57" s="4">
        <f t="shared" si="22"/>
        <v>0</v>
      </c>
      <c r="BE57" s="10">
        <f t="shared" si="1"/>
        <v>0</v>
      </c>
      <c r="BF57" s="11">
        <f t="shared" si="23"/>
        <v>2</v>
      </c>
      <c r="BG57" s="4">
        <f t="shared" si="24"/>
        <v>0</v>
      </c>
      <c r="BH57" s="138" t="str">
        <f t="shared" si="25"/>
        <v/>
      </c>
      <c r="BI57" s="138" t="str">
        <f t="shared" si="26"/>
        <v/>
      </c>
      <c r="BJ57" s="287"/>
      <c r="BK57" s="132">
        <f t="shared" si="27"/>
        <v>0</v>
      </c>
      <c r="BL57" s="4">
        <f t="shared" si="28"/>
        <v>0</v>
      </c>
      <c r="BM57" s="130">
        <f t="shared" si="29"/>
        <v>0</v>
      </c>
      <c r="BN57" s="4">
        <f t="shared" si="30"/>
        <v>0</v>
      </c>
      <c r="BO57" s="130">
        <f t="shared" si="31"/>
        <v>0</v>
      </c>
      <c r="BP57" s="133">
        <f t="shared" si="32"/>
        <v>0</v>
      </c>
      <c r="BQ57" s="58"/>
      <c r="BR57" s="58"/>
      <c r="BS57" s="58"/>
      <c r="BT57" s="58"/>
      <c r="BU57" s="16"/>
    </row>
    <row r="58" spans="1:74" ht="12.75" customHeight="1" x14ac:dyDescent="0.2">
      <c r="A58" s="3"/>
      <c r="B58" s="4">
        <f t="shared" si="33"/>
        <v>7</v>
      </c>
      <c r="C58" s="319"/>
      <c r="D58" s="320"/>
      <c r="E58" s="17"/>
      <c r="F58" s="69"/>
      <c r="G58" s="70">
        <f t="shared" si="2"/>
        <v>0</v>
      </c>
      <c r="H58" s="103"/>
      <c r="I58" s="70">
        <f t="shared" si="3"/>
        <v>0</v>
      </c>
      <c r="J58" s="69"/>
      <c r="K58" s="70">
        <f t="shared" si="4"/>
        <v>0</v>
      </c>
      <c r="L58" s="69"/>
      <c r="M58" s="70">
        <f t="shared" si="5"/>
        <v>0</v>
      </c>
      <c r="N58" s="69"/>
      <c r="O58" s="70">
        <f t="shared" si="6"/>
        <v>0</v>
      </c>
      <c r="P58" s="69"/>
      <c r="Q58" s="70">
        <f t="shared" si="7"/>
        <v>0</v>
      </c>
      <c r="R58" s="69"/>
      <c r="S58" s="70">
        <f t="shared" si="8"/>
        <v>0</v>
      </c>
      <c r="T58" s="69"/>
      <c r="U58" s="70">
        <f t="shared" si="9"/>
        <v>0</v>
      </c>
      <c r="V58" s="69"/>
      <c r="W58" s="70">
        <f t="shared" si="10"/>
        <v>0</v>
      </c>
      <c r="X58" s="69"/>
      <c r="Y58" s="70">
        <f t="shared" si="11"/>
        <v>0</v>
      </c>
      <c r="Z58" s="69"/>
      <c r="AA58" s="70">
        <f t="shared" si="12"/>
        <v>0</v>
      </c>
      <c r="AB58" s="69"/>
      <c r="AC58" s="70">
        <f t="shared" si="13"/>
        <v>0</v>
      </c>
      <c r="AD58" s="85"/>
      <c r="AE58" s="70">
        <f t="shared" si="14"/>
        <v>0</v>
      </c>
      <c r="AF58" s="69"/>
      <c r="AG58" s="70">
        <f t="shared" si="15"/>
        <v>0</v>
      </c>
      <c r="AH58" s="69"/>
      <c r="AI58" s="70">
        <f t="shared" si="16"/>
        <v>0</v>
      </c>
      <c r="AJ58" s="69"/>
      <c r="AK58" s="70">
        <f t="shared" si="17"/>
        <v>0</v>
      </c>
      <c r="AL58" s="69"/>
      <c r="AM58" s="70">
        <f t="shared" si="18"/>
        <v>0</v>
      </c>
      <c r="AN58" s="69"/>
      <c r="AO58" s="70">
        <f t="shared" si="19"/>
        <v>0</v>
      </c>
      <c r="AP58" s="69"/>
      <c r="AQ58" s="70">
        <f t="shared" si="20"/>
        <v>0</v>
      </c>
      <c r="AR58" s="69"/>
      <c r="AS58" s="70">
        <f t="shared" si="21"/>
        <v>0</v>
      </c>
      <c r="AT58" s="69"/>
      <c r="AU58" s="70"/>
      <c r="AV58" s="69"/>
      <c r="AW58" s="70"/>
      <c r="AX58" s="69"/>
      <c r="AY58" s="70"/>
      <c r="AZ58" s="69"/>
      <c r="BA58" s="70"/>
      <c r="BB58" s="69"/>
      <c r="BC58" s="70"/>
      <c r="BD58" s="4">
        <f t="shared" si="22"/>
        <v>0</v>
      </c>
      <c r="BE58" s="10">
        <f t="shared" si="1"/>
        <v>0</v>
      </c>
      <c r="BF58" s="11">
        <f t="shared" si="23"/>
        <v>2</v>
      </c>
      <c r="BG58" s="4">
        <f t="shared" si="24"/>
        <v>0</v>
      </c>
      <c r="BH58" s="138" t="str">
        <f t="shared" si="25"/>
        <v/>
      </c>
      <c r="BI58" s="138" t="str">
        <f t="shared" si="26"/>
        <v/>
      </c>
      <c r="BJ58" s="287"/>
      <c r="BK58" s="132">
        <f t="shared" si="27"/>
        <v>0</v>
      </c>
      <c r="BL58" s="4">
        <f t="shared" si="28"/>
        <v>0</v>
      </c>
      <c r="BM58" s="130">
        <f t="shared" si="29"/>
        <v>0</v>
      </c>
      <c r="BN58" s="4">
        <f t="shared" si="30"/>
        <v>0</v>
      </c>
      <c r="BO58" s="130">
        <f t="shared" si="31"/>
        <v>0</v>
      </c>
      <c r="BP58" s="133">
        <f t="shared" si="32"/>
        <v>0</v>
      </c>
      <c r="BQ58" s="58"/>
      <c r="BR58" s="58"/>
      <c r="BS58" s="58"/>
      <c r="BT58" s="58"/>
      <c r="BU58" s="16"/>
    </row>
    <row r="59" spans="1:74" ht="12.75" customHeight="1" x14ac:dyDescent="0.2">
      <c r="A59" s="3"/>
      <c r="B59" s="4">
        <f t="shared" si="33"/>
        <v>8</v>
      </c>
      <c r="C59" s="319"/>
      <c r="D59" s="320"/>
      <c r="E59" s="17"/>
      <c r="F59" s="69"/>
      <c r="G59" s="70">
        <f t="shared" si="2"/>
        <v>0</v>
      </c>
      <c r="H59" s="103"/>
      <c r="I59" s="70">
        <f t="shared" si="3"/>
        <v>0</v>
      </c>
      <c r="J59" s="69"/>
      <c r="K59" s="70">
        <f t="shared" si="4"/>
        <v>0</v>
      </c>
      <c r="L59" s="69"/>
      <c r="M59" s="70">
        <f t="shared" si="5"/>
        <v>0</v>
      </c>
      <c r="N59" s="69"/>
      <c r="O59" s="70">
        <f t="shared" si="6"/>
        <v>0</v>
      </c>
      <c r="P59" s="69"/>
      <c r="Q59" s="70">
        <f t="shared" si="7"/>
        <v>0</v>
      </c>
      <c r="R59" s="69"/>
      <c r="S59" s="70">
        <f t="shared" si="8"/>
        <v>0</v>
      </c>
      <c r="T59" s="69"/>
      <c r="U59" s="70">
        <f t="shared" si="9"/>
        <v>0</v>
      </c>
      <c r="V59" s="69"/>
      <c r="W59" s="70">
        <f t="shared" si="10"/>
        <v>0</v>
      </c>
      <c r="X59" s="69"/>
      <c r="Y59" s="70">
        <f t="shared" si="11"/>
        <v>0</v>
      </c>
      <c r="Z59" s="69"/>
      <c r="AA59" s="70">
        <f t="shared" si="12"/>
        <v>0</v>
      </c>
      <c r="AB59" s="69"/>
      <c r="AC59" s="70">
        <f t="shared" si="13"/>
        <v>0</v>
      </c>
      <c r="AD59" s="85"/>
      <c r="AE59" s="70">
        <f t="shared" si="14"/>
        <v>0</v>
      </c>
      <c r="AF59" s="69"/>
      <c r="AG59" s="70">
        <f t="shared" si="15"/>
        <v>0</v>
      </c>
      <c r="AH59" s="69"/>
      <c r="AI59" s="70">
        <f t="shared" si="16"/>
        <v>0</v>
      </c>
      <c r="AJ59" s="69"/>
      <c r="AK59" s="70">
        <f t="shared" si="17"/>
        <v>0</v>
      </c>
      <c r="AL59" s="69"/>
      <c r="AM59" s="70">
        <f t="shared" si="18"/>
        <v>0</v>
      </c>
      <c r="AN59" s="69"/>
      <c r="AO59" s="70">
        <f t="shared" si="19"/>
        <v>0</v>
      </c>
      <c r="AP59" s="69"/>
      <c r="AQ59" s="70">
        <f t="shared" si="20"/>
        <v>0</v>
      </c>
      <c r="AR59" s="69"/>
      <c r="AS59" s="70">
        <f t="shared" si="21"/>
        <v>0</v>
      </c>
      <c r="AT59" s="69"/>
      <c r="AU59" s="70"/>
      <c r="AV59" s="69"/>
      <c r="AW59" s="70"/>
      <c r="AX59" s="69"/>
      <c r="AY59" s="70"/>
      <c r="AZ59" s="69"/>
      <c r="BA59" s="70"/>
      <c r="BB59" s="69"/>
      <c r="BC59" s="70"/>
      <c r="BD59" s="4">
        <f t="shared" si="22"/>
        <v>0</v>
      </c>
      <c r="BE59" s="10">
        <f t="shared" si="1"/>
        <v>0</v>
      </c>
      <c r="BF59" s="11">
        <f t="shared" si="23"/>
        <v>2</v>
      </c>
      <c r="BG59" s="4">
        <f t="shared" si="24"/>
        <v>0</v>
      </c>
      <c r="BH59" s="138" t="str">
        <f t="shared" si="25"/>
        <v/>
      </c>
      <c r="BI59" s="138" t="str">
        <f t="shared" si="26"/>
        <v/>
      </c>
      <c r="BJ59" s="287"/>
      <c r="BK59" s="132">
        <f t="shared" si="27"/>
        <v>0</v>
      </c>
      <c r="BL59" s="4">
        <f t="shared" si="28"/>
        <v>0</v>
      </c>
      <c r="BM59" s="130">
        <f t="shared" si="29"/>
        <v>0</v>
      </c>
      <c r="BN59" s="4">
        <f t="shared" si="30"/>
        <v>0</v>
      </c>
      <c r="BO59" s="130">
        <f t="shared" si="31"/>
        <v>0</v>
      </c>
      <c r="BP59" s="133">
        <f t="shared" si="32"/>
        <v>0</v>
      </c>
      <c r="BQ59" s="58"/>
      <c r="BR59" s="58"/>
      <c r="BS59" s="58"/>
      <c r="BT59" s="58"/>
      <c r="BU59" s="16"/>
    </row>
    <row r="60" spans="1:74" ht="12.75" customHeight="1" x14ac:dyDescent="0.2">
      <c r="A60" s="3"/>
      <c r="B60" s="4">
        <f t="shared" si="33"/>
        <v>9</v>
      </c>
      <c r="C60" s="319"/>
      <c r="D60" s="320"/>
      <c r="E60" s="17"/>
      <c r="F60" s="69"/>
      <c r="G60" s="70">
        <f t="shared" si="2"/>
        <v>0</v>
      </c>
      <c r="H60" s="103"/>
      <c r="I60" s="70">
        <f t="shared" si="3"/>
        <v>0</v>
      </c>
      <c r="J60" s="69"/>
      <c r="K60" s="70">
        <f t="shared" si="4"/>
        <v>0</v>
      </c>
      <c r="L60" s="69"/>
      <c r="M60" s="70">
        <f t="shared" si="5"/>
        <v>0</v>
      </c>
      <c r="N60" s="69"/>
      <c r="O60" s="70">
        <f t="shared" si="6"/>
        <v>0</v>
      </c>
      <c r="P60" s="69"/>
      <c r="Q60" s="70">
        <f t="shared" si="7"/>
        <v>0</v>
      </c>
      <c r="R60" s="69"/>
      <c r="S60" s="70">
        <f t="shared" si="8"/>
        <v>0</v>
      </c>
      <c r="T60" s="69"/>
      <c r="U60" s="70">
        <f t="shared" si="9"/>
        <v>0</v>
      </c>
      <c r="V60" s="69"/>
      <c r="W60" s="70">
        <f t="shared" si="10"/>
        <v>0</v>
      </c>
      <c r="X60" s="69"/>
      <c r="Y60" s="70">
        <f t="shared" si="11"/>
        <v>0</v>
      </c>
      <c r="Z60" s="69"/>
      <c r="AA60" s="70">
        <f t="shared" si="12"/>
        <v>0</v>
      </c>
      <c r="AB60" s="69"/>
      <c r="AC60" s="70">
        <f t="shared" si="13"/>
        <v>0</v>
      </c>
      <c r="AD60" s="85"/>
      <c r="AE60" s="70">
        <f t="shared" si="14"/>
        <v>0</v>
      </c>
      <c r="AF60" s="69"/>
      <c r="AG60" s="70">
        <f t="shared" si="15"/>
        <v>0</v>
      </c>
      <c r="AH60" s="69"/>
      <c r="AI60" s="70">
        <f t="shared" si="16"/>
        <v>0</v>
      </c>
      <c r="AJ60" s="69"/>
      <c r="AK60" s="70">
        <f t="shared" si="17"/>
        <v>0</v>
      </c>
      <c r="AL60" s="69"/>
      <c r="AM60" s="70">
        <f t="shared" si="18"/>
        <v>0</v>
      </c>
      <c r="AN60" s="69"/>
      <c r="AO60" s="70">
        <f t="shared" si="19"/>
        <v>0</v>
      </c>
      <c r="AP60" s="69"/>
      <c r="AQ60" s="70">
        <f t="shared" si="20"/>
        <v>0</v>
      </c>
      <c r="AR60" s="69"/>
      <c r="AS60" s="70">
        <f t="shared" si="21"/>
        <v>0</v>
      </c>
      <c r="AT60" s="69"/>
      <c r="AU60" s="70"/>
      <c r="AV60" s="69"/>
      <c r="AW60" s="70"/>
      <c r="AX60" s="69"/>
      <c r="AY60" s="70"/>
      <c r="AZ60" s="69"/>
      <c r="BA60" s="70"/>
      <c r="BB60" s="69"/>
      <c r="BC60" s="70"/>
      <c r="BD60" s="4">
        <f t="shared" si="22"/>
        <v>0</v>
      </c>
      <c r="BE60" s="10">
        <f t="shared" si="1"/>
        <v>0</v>
      </c>
      <c r="BF60" s="11">
        <f t="shared" si="23"/>
        <v>2</v>
      </c>
      <c r="BG60" s="4">
        <f t="shared" si="24"/>
        <v>0</v>
      </c>
      <c r="BH60" s="138" t="str">
        <f t="shared" si="25"/>
        <v/>
      </c>
      <c r="BI60" s="138" t="str">
        <f t="shared" si="26"/>
        <v/>
      </c>
      <c r="BJ60" s="287"/>
      <c r="BK60" s="132">
        <f t="shared" si="27"/>
        <v>0</v>
      </c>
      <c r="BL60" s="4">
        <f t="shared" si="28"/>
        <v>0</v>
      </c>
      <c r="BM60" s="130">
        <f t="shared" si="29"/>
        <v>0</v>
      </c>
      <c r="BN60" s="4">
        <f t="shared" si="30"/>
        <v>0</v>
      </c>
      <c r="BO60" s="130">
        <f t="shared" si="31"/>
        <v>0</v>
      </c>
      <c r="BP60" s="133">
        <f t="shared" si="32"/>
        <v>0</v>
      </c>
      <c r="BQ60" s="58"/>
      <c r="BR60" s="58"/>
      <c r="BS60" s="58"/>
      <c r="BT60" s="58"/>
      <c r="BU60" s="16"/>
    </row>
    <row r="61" spans="1:74" ht="12.75" customHeight="1" x14ac:dyDescent="0.2">
      <c r="A61" s="3"/>
      <c r="B61" s="4">
        <f t="shared" si="33"/>
        <v>10</v>
      </c>
      <c r="C61" s="319"/>
      <c r="D61" s="320"/>
      <c r="E61" s="17"/>
      <c r="F61" s="69"/>
      <c r="G61" s="70">
        <f t="shared" si="2"/>
        <v>0</v>
      </c>
      <c r="H61" s="103"/>
      <c r="I61" s="70">
        <f t="shared" si="3"/>
        <v>0</v>
      </c>
      <c r="J61" s="69"/>
      <c r="K61" s="70">
        <f t="shared" si="4"/>
        <v>0</v>
      </c>
      <c r="L61" s="69"/>
      <c r="M61" s="70">
        <f t="shared" si="5"/>
        <v>0</v>
      </c>
      <c r="N61" s="69"/>
      <c r="O61" s="70">
        <f t="shared" si="6"/>
        <v>0</v>
      </c>
      <c r="P61" s="69"/>
      <c r="Q61" s="70">
        <f t="shared" si="7"/>
        <v>0</v>
      </c>
      <c r="R61" s="69"/>
      <c r="S61" s="70">
        <f t="shared" si="8"/>
        <v>0</v>
      </c>
      <c r="T61" s="69"/>
      <c r="U61" s="70">
        <f t="shared" si="9"/>
        <v>0</v>
      </c>
      <c r="V61" s="69"/>
      <c r="W61" s="70">
        <f t="shared" si="10"/>
        <v>0</v>
      </c>
      <c r="X61" s="69"/>
      <c r="Y61" s="70">
        <f t="shared" si="11"/>
        <v>0</v>
      </c>
      <c r="Z61" s="69"/>
      <c r="AA61" s="70">
        <f t="shared" si="12"/>
        <v>0</v>
      </c>
      <c r="AB61" s="69"/>
      <c r="AC61" s="70">
        <f t="shared" si="13"/>
        <v>0</v>
      </c>
      <c r="AD61" s="85"/>
      <c r="AE61" s="70">
        <f t="shared" si="14"/>
        <v>0</v>
      </c>
      <c r="AF61" s="69"/>
      <c r="AG61" s="70">
        <f t="shared" si="15"/>
        <v>0</v>
      </c>
      <c r="AH61" s="69"/>
      <c r="AI61" s="70">
        <f t="shared" si="16"/>
        <v>0</v>
      </c>
      <c r="AJ61" s="69"/>
      <c r="AK61" s="70">
        <f t="shared" si="17"/>
        <v>0</v>
      </c>
      <c r="AL61" s="69"/>
      <c r="AM61" s="70">
        <f t="shared" si="18"/>
        <v>0</v>
      </c>
      <c r="AN61" s="69"/>
      <c r="AO61" s="70">
        <f t="shared" si="19"/>
        <v>0</v>
      </c>
      <c r="AP61" s="69"/>
      <c r="AQ61" s="70">
        <f t="shared" si="20"/>
        <v>0</v>
      </c>
      <c r="AR61" s="69"/>
      <c r="AS61" s="70">
        <f t="shared" si="21"/>
        <v>0</v>
      </c>
      <c r="AT61" s="69"/>
      <c r="AU61" s="70"/>
      <c r="AV61" s="69"/>
      <c r="AW61" s="70"/>
      <c r="AX61" s="69"/>
      <c r="AY61" s="70"/>
      <c r="AZ61" s="69"/>
      <c r="BA61" s="70"/>
      <c r="BB61" s="69"/>
      <c r="BC61" s="70"/>
      <c r="BD61" s="4">
        <f t="shared" si="22"/>
        <v>0</v>
      </c>
      <c r="BE61" s="10">
        <f t="shared" si="1"/>
        <v>0</v>
      </c>
      <c r="BF61" s="11">
        <f t="shared" si="23"/>
        <v>2</v>
      </c>
      <c r="BG61" s="4">
        <f t="shared" si="24"/>
        <v>0</v>
      </c>
      <c r="BH61" s="138" t="str">
        <f t="shared" si="25"/>
        <v/>
      </c>
      <c r="BI61" s="138" t="str">
        <f t="shared" si="26"/>
        <v/>
      </c>
      <c r="BJ61" s="287"/>
      <c r="BK61" s="132">
        <f t="shared" si="27"/>
        <v>0</v>
      </c>
      <c r="BL61" s="4">
        <f t="shared" si="28"/>
        <v>0</v>
      </c>
      <c r="BM61" s="130">
        <f t="shared" si="29"/>
        <v>0</v>
      </c>
      <c r="BN61" s="4">
        <f t="shared" si="30"/>
        <v>0</v>
      </c>
      <c r="BO61" s="130">
        <f t="shared" si="31"/>
        <v>0</v>
      </c>
      <c r="BP61" s="133">
        <f t="shared" si="32"/>
        <v>0</v>
      </c>
      <c r="BQ61" s="58"/>
      <c r="BR61" s="58"/>
      <c r="BS61" s="58"/>
      <c r="BT61" s="58"/>
      <c r="BU61" s="16"/>
    </row>
    <row r="62" spans="1:74" ht="12.75" customHeight="1" x14ac:dyDescent="0.2">
      <c r="A62" s="3"/>
      <c r="B62" s="4">
        <f t="shared" si="33"/>
        <v>11</v>
      </c>
      <c r="C62" s="319"/>
      <c r="D62" s="320"/>
      <c r="E62" s="17"/>
      <c r="F62" s="69"/>
      <c r="G62" s="70">
        <f t="shared" si="2"/>
        <v>0</v>
      </c>
      <c r="H62" s="103"/>
      <c r="I62" s="70">
        <f t="shared" si="3"/>
        <v>0</v>
      </c>
      <c r="J62" s="69"/>
      <c r="K62" s="70">
        <f t="shared" si="4"/>
        <v>0</v>
      </c>
      <c r="L62" s="69"/>
      <c r="M62" s="70">
        <f t="shared" si="5"/>
        <v>0</v>
      </c>
      <c r="N62" s="69"/>
      <c r="O62" s="70">
        <f t="shared" si="6"/>
        <v>0</v>
      </c>
      <c r="P62" s="69"/>
      <c r="Q62" s="70">
        <f t="shared" si="7"/>
        <v>0</v>
      </c>
      <c r="R62" s="69"/>
      <c r="S62" s="70">
        <f t="shared" si="8"/>
        <v>0</v>
      </c>
      <c r="T62" s="69"/>
      <c r="U62" s="70">
        <f t="shared" si="9"/>
        <v>0</v>
      </c>
      <c r="V62" s="69"/>
      <c r="W62" s="70">
        <f t="shared" si="10"/>
        <v>0</v>
      </c>
      <c r="X62" s="69"/>
      <c r="Y62" s="70">
        <f t="shared" si="11"/>
        <v>0</v>
      </c>
      <c r="Z62" s="69"/>
      <c r="AA62" s="70">
        <f t="shared" si="12"/>
        <v>0</v>
      </c>
      <c r="AB62" s="69"/>
      <c r="AC62" s="70">
        <f t="shared" si="13"/>
        <v>0</v>
      </c>
      <c r="AD62" s="85"/>
      <c r="AE62" s="70">
        <f t="shared" si="14"/>
        <v>0</v>
      </c>
      <c r="AF62" s="69"/>
      <c r="AG62" s="70">
        <f t="shared" si="15"/>
        <v>0</v>
      </c>
      <c r="AH62" s="69"/>
      <c r="AI62" s="70">
        <f t="shared" si="16"/>
        <v>0</v>
      </c>
      <c r="AJ62" s="69"/>
      <c r="AK62" s="70">
        <f t="shared" si="17"/>
        <v>0</v>
      </c>
      <c r="AL62" s="69"/>
      <c r="AM62" s="70">
        <f t="shared" si="18"/>
        <v>0</v>
      </c>
      <c r="AN62" s="69"/>
      <c r="AO62" s="70">
        <f t="shared" si="19"/>
        <v>0</v>
      </c>
      <c r="AP62" s="69"/>
      <c r="AQ62" s="70">
        <f t="shared" si="20"/>
        <v>0</v>
      </c>
      <c r="AR62" s="69"/>
      <c r="AS62" s="70">
        <f t="shared" si="21"/>
        <v>0</v>
      </c>
      <c r="AT62" s="69"/>
      <c r="AU62" s="70"/>
      <c r="AV62" s="69"/>
      <c r="AW62" s="70"/>
      <c r="AX62" s="69"/>
      <c r="AY62" s="70"/>
      <c r="AZ62" s="69"/>
      <c r="BA62" s="70"/>
      <c r="BB62" s="69"/>
      <c r="BC62" s="70"/>
      <c r="BD62" s="4">
        <f t="shared" si="22"/>
        <v>0</v>
      </c>
      <c r="BE62" s="10">
        <f t="shared" si="1"/>
        <v>0</v>
      </c>
      <c r="BF62" s="11">
        <f t="shared" si="23"/>
        <v>2</v>
      </c>
      <c r="BG62" s="4">
        <f t="shared" si="24"/>
        <v>0</v>
      </c>
      <c r="BH62" s="138" t="str">
        <f t="shared" si="25"/>
        <v/>
      </c>
      <c r="BI62" s="138" t="str">
        <f t="shared" si="26"/>
        <v/>
      </c>
      <c r="BJ62" s="287"/>
      <c r="BK62" s="132">
        <f t="shared" si="27"/>
        <v>0</v>
      </c>
      <c r="BL62" s="4">
        <f t="shared" si="28"/>
        <v>0</v>
      </c>
      <c r="BM62" s="130">
        <f t="shared" si="29"/>
        <v>0</v>
      </c>
      <c r="BN62" s="4">
        <f t="shared" si="30"/>
        <v>0</v>
      </c>
      <c r="BO62" s="130">
        <f t="shared" si="31"/>
        <v>0</v>
      </c>
      <c r="BP62" s="133">
        <f t="shared" si="32"/>
        <v>0</v>
      </c>
      <c r="BQ62" s="58"/>
      <c r="BR62" s="58"/>
      <c r="BS62" s="58"/>
      <c r="BT62" s="58"/>
      <c r="BU62" s="16"/>
    </row>
    <row r="63" spans="1:74" ht="12.75" customHeight="1" x14ac:dyDescent="0.2">
      <c r="A63" s="3"/>
      <c r="B63" s="4">
        <f t="shared" si="33"/>
        <v>12</v>
      </c>
      <c r="C63" s="319"/>
      <c r="D63" s="320"/>
      <c r="E63" s="17"/>
      <c r="F63" s="69"/>
      <c r="G63" s="70">
        <f t="shared" si="2"/>
        <v>0</v>
      </c>
      <c r="H63" s="103"/>
      <c r="I63" s="70">
        <f t="shared" si="3"/>
        <v>0</v>
      </c>
      <c r="J63" s="69"/>
      <c r="K63" s="70">
        <f t="shared" si="4"/>
        <v>0</v>
      </c>
      <c r="L63" s="69"/>
      <c r="M63" s="70">
        <f t="shared" si="5"/>
        <v>0</v>
      </c>
      <c r="N63" s="69"/>
      <c r="O63" s="70">
        <f t="shared" si="6"/>
        <v>0</v>
      </c>
      <c r="P63" s="69"/>
      <c r="Q63" s="70">
        <f t="shared" si="7"/>
        <v>0</v>
      </c>
      <c r="R63" s="69"/>
      <c r="S63" s="70">
        <f t="shared" si="8"/>
        <v>0</v>
      </c>
      <c r="T63" s="69"/>
      <c r="U63" s="70">
        <f t="shared" si="9"/>
        <v>0</v>
      </c>
      <c r="V63" s="69"/>
      <c r="W63" s="70">
        <f t="shared" si="10"/>
        <v>0</v>
      </c>
      <c r="X63" s="69"/>
      <c r="Y63" s="70">
        <f t="shared" si="11"/>
        <v>0</v>
      </c>
      <c r="Z63" s="69"/>
      <c r="AA63" s="70">
        <f t="shared" si="12"/>
        <v>0</v>
      </c>
      <c r="AB63" s="69"/>
      <c r="AC63" s="70">
        <f t="shared" si="13"/>
        <v>0</v>
      </c>
      <c r="AD63" s="85"/>
      <c r="AE63" s="70">
        <f t="shared" si="14"/>
        <v>0</v>
      </c>
      <c r="AF63" s="69"/>
      <c r="AG63" s="70">
        <f t="shared" si="15"/>
        <v>0</v>
      </c>
      <c r="AH63" s="69"/>
      <c r="AI63" s="70">
        <f t="shared" si="16"/>
        <v>0</v>
      </c>
      <c r="AJ63" s="69"/>
      <c r="AK63" s="70">
        <f t="shared" si="17"/>
        <v>0</v>
      </c>
      <c r="AL63" s="69"/>
      <c r="AM63" s="70">
        <f t="shared" si="18"/>
        <v>0</v>
      </c>
      <c r="AN63" s="69"/>
      <c r="AO63" s="70">
        <f t="shared" si="19"/>
        <v>0</v>
      </c>
      <c r="AP63" s="69"/>
      <c r="AQ63" s="70">
        <f t="shared" si="20"/>
        <v>0</v>
      </c>
      <c r="AR63" s="69"/>
      <c r="AS63" s="70">
        <f t="shared" si="21"/>
        <v>0</v>
      </c>
      <c r="AT63" s="69"/>
      <c r="AU63" s="70"/>
      <c r="AV63" s="69"/>
      <c r="AW63" s="70"/>
      <c r="AX63" s="69"/>
      <c r="AY63" s="70"/>
      <c r="AZ63" s="69"/>
      <c r="BA63" s="70"/>
      <c r="BB63" s="69"/>
      <c r="BC63" s="70"/>
      <c r="BD63" s="4">
        <f t="shared" si="22"/>
        <v>0</v>
      </c>
      <c r="BE63" s="10">
        <f t="shared" si="1"/>
        <v>0</v>
      </c>
      <c r="BF63" s="11">
        <f t="shared" si="23"/>
        <v>2</v>
      </c>
      <c r="BG63" s="4">
        <f t="shared" si="24"/>
        <v>0</v>
      </c>
      <c r="BH63" s="138" t="str">
        <f t="shared" si="25"/>
        <v/>
      </c>
      <c r="BI63" s="138" t="str">
        <f t="shared" si="26"/>
        <v/>
      </c>
      <c r="BJ63" s="287"/>
      <c r="BK63" s="132">
        <f t="shared" si="27"/>
        <v>0</v>
      </c>
      <c r="BL63" s="4">
        <f t="shared" si="28"/>
        <v>0</v>
      </c>
      <c r="BM63" s="130">
        <f t="shared" si="29"/>
        <v>0</v>
      </c>
      <c r="BN63" s="4">
        <f t="shared" si="30"/>
        <v>0</v>
      </c>
      <c r="BO63" s="130">
        <f t="shared" si="31"/>
        <v>0</v>
      </c>
      <c r="BP63" s="133">
        <f t="shared" si="32"/>
        <v>0</v>
      </c>
      <c r="BQ63" s="58"/>
      <c r="BR63" s="58"/>
      <c r="BS63" s="58"/>
      <c r="BT63" s="58"/>
      <c r="BU63" s="16"/>
    </row>
    <row r="64" spans="1:74" ht="12.75" customHeight="1" x14ac:dyDescent="0.2">
      <c r="A64" s="3"/>
      <c r="B64" s="4">
        <f t="shared" si="33"/>
        <v>13</v>
      </c>
      <c r="C64" s="319"/>
      <c r="D64" s="320"/>
      <c r="E64" s="17"/>
      <c r="F64" s="69"/>
      <c r="G64" s="70">
        <f t="shared" si="2"/>
        <v>0</v>
      </c>
      <c r="H64" s="103"/>
      <c r="I64" s="70">
        <f t="shared" si="3"/>
        <v>0</v>
      </c>
      <c r="J64" s="69"/>
      <c r="K64" s="70">
        <f t="shared" si="4"/>
        <v>0</v>
      </c>
      <c r="L64" s="69"/>
      <c r="M64" s="70">
        <f t="shared" si="5"/>
        <v>0</v>
      </c>
      <c r="N64" s="69"/>
      <c r="O64" s="70">
        <f t="shared" si="6"/>
        <v>0</v>
      </c>
      <c r="P64" s="69"/>
      <c r="Q64" s="70">
        <f t="shared" si="7"/>
        <v>0</v>
      </c>
      <c r="R64" s="69"/>
      <c r="S64" s="70">
        <f t="shared" si="8"/>
        <v>0</v>
      </c>
      <c r="T64" s="69"/>
      <c r="U64" s="70">
        <f t="shared" si="9"/>
        <v>0</v>
      </c>
      <c r="V64" s="69"/>
      <c r="W64" s="70">
        <f t="shared" si="10"/>
        <v>0</v>
      </c>
      <c r="X64" s="69"/>
      <c r="Y64" s="70">
        <f t="shared" si="11"/>
        <v>0</v>
      </c>
      <c r="Z64" s="69"/>
      <c r="AA64" s="70">
        <f t="shared" si="12"/>
        <v>0</v>
      </c>
      <c r="AB64" s="69"/>
      <c r="AC64" s="70">
        <f t="shared" si="13"/>
        <v>0</v>
      </c>
      <c r="AD64" s="85"/>
      <c r="AE64" s="70">
        <f t="shared" si="14"/>
        <v>0</v>
      </c>
      <c r="AF64" s="69"/>
      <c r="AG64" s="70">
        <f t="shared" si="15"/>
        <v>0</v>
      </c>
      <c r="AH64" s="69"/>
      <c r="AI64" s="70">
        <f t="shared" si="16"/>
        <v>0</v>
      </c>
      <c r="AJ64" s="69"/>
      <c r="AK64" s="70">
        <f t="shared" si="17"/>
        <v>0</v>
      </c>
      <c r="AL64" s="69"/>
      <c r="AM64" s="70">
        <f t="shared" si="18"/>
        <v>0</v>
      </c>
      <c r="AN64" s="69"/>
      <c r="AO64" s="70">
        <f t="shared" si="19"/>
        <v>0</v>
      </c>
      <c r="AP64" s="69"/>
      <c r="AQ64" s="70">
        <f t="shared" si="20"/>
        <v>0</v>
      </c>
      <c r="AR64" s="69"/>
      <c r="AS64" s="70">
        <f t="shared" si="21"/>
        <v>0</v>
      </c>
      <c r="AT64" s="69"/>
      <c r="AU64" s="70"/>
      <c r="AV64" s="69"/>
      <c r="AW64" s="70"/>
      <c r="AX64" s="69"/>
      <c r="AY64" s="70"/>
      <c r="AZ64" s="69"/>
      <c r="BA64" s="70"/>
      <c r="BB64" s="69"/>
      <c r="BC64" s="70"/>
      <c r="BD64" s="4">
        <f t="shared" si="22"/>
        <v>0</v>
      </c>
      <c r="BE64" s="10">
        <f t="shared" si="1"/>
        <v>0</v>
      </c>
      <c r="BF64" s="11">
        <f t="shared" si="23"/>
        <v>2</v>
      </c>
      <c r="BG64" s="4">
        <f t="shared" si="24"/>
        <v>0</v>
      </c>
      <c r="BH64" s="138" t="str">
        <f t="shared" si="25"/>
        <v/>
      </c>
      <c r="BI64" s="138" t="str">
        <f t="shared" si="26"/>
        <v/>
      </c>
      <c r="BJ64" s="287"/>
      <c r="BK64" s="132">
        <f t="shared" si="27"/>
        <v>0</v>
      </c>
      <c r="BL64" s="4">
        <f t="shared" si="28"/>
        <v>0</v>
      </c>
      <c r="BM64" s="130">
        <f t="shared" si="29"/>
        <v>0</v>
      </c>
      <c r="BN64" s="4">
        <f t="shared" si="30"/>
        <v>0</v>
      </c>
      <c r="BO64" s="130">
        <f t="shared" si="31"/>
        <v>0</v>
      </c>
      <c r="BP64" s="133">
        <f t="shared" si="32"/>
        <v>0</v>
      </c>
      <c r="BQ64" s="58"/>
      <c r="BR64" s="58"/>
      <c r="BS64" s="58"/>
      <c r="BT64" s="58"/>
      <c r="BU64" s="16"/>
    </row>
    <row r="65" spans="1:92" ht="12.75" customHeight="1" x14ac:dyDescent="0.2">
      <c r="A65" s="3"/>
      <c r="B65" s="4">
        <f t="shared" si="33"/>
        <v>14</v>
      </c>
      <c r="C65" s="319"/>
      <c r="D65" s="320"/>
      <c r="E65" s="17"/>
      <c r="F65" s="69"/>
      <c r="G65" s="70">
        <f t="shared" si="2"/>
        <v>0</v>
      </c>
      <c r="H65" s="103"/>
      <c r="I65" s="70">
        <f t="shared" si="3"/>
        <v>0</v>
      </c>
      <c r="J65" s="69"/>
      <c r="K65" s="70">
        <f t="shared" si="4"/>
        <v>0</v>
      </c>
      <c r="L65" s="69"/>
      <c r="M65" s="70">
        <f t="shared" si="5"/>
        <v>0</v>
      </c>
      <c r="N65" s="69"/>
      <c r="O65" s="70">
        <f t="shared" si="6"/>
        <v>0</v>
      </c>
      <c r="P65" s="69"/>
      <c r="Q65" s="70">
        <f t="shared" si="7"/>
        <v>0</v>
      </c>
      <c r="R65" s="69"/>
      <c r="S65" s="70">
        <f t="shared" si="8"/>
        <v>0</v>
      </c>
      <c r="T65" s="69"/>
      <c r="U65" s="70">
        <f t="shared" si="9"/>
        <v>0</v>
      </c>
      <c r="V65" s="69"/>
      <c r="W65" s="70">
        <f t="shared" si="10"/>
        <v>0</v>
      </c>
      <c r="X65" s="69"/>
      <c r="Y65" s="70">
        <f t="shared" si="11"/>
        <v>0</v>
      </c>
      <c r="Z65" s="69"/>
      <c r="AA65" s="70">
        <f t="shared" si="12"/>
        <v>0</v>
      </c>
      <c r="AB65" s="69"/>
      <c r="AC65" s="70">
        <f t="shared" si="13"/>
        <v>0</v>
      </c>
      <c r="AD65" s="85"/>
      <c r="AE65" s="70">
        <f t="shared" si="14"/>
        <v>0</v>
      </c>
      <c r="AF65" s="69"/>
      <c r="AG65" s="70">
        <f t="shared" si="15"/>
        <v>0</v>
      </c>
      <c r="AH65" s="69"/>
      <c r="AI65" s="70">
        <f t="shared" si="16"/>
        <v>0</v>
      </c>
      <c r="AJ65" s="69"/>
      <c r="AK65" s="70">
        <f t="shared" si="17"/>
        <v>0</v>
      </c>
      <c r="AL65" s="69"/>
      <c r="AM65" s="70">
        <f t="shared" si="18"/>
        <v>0</v>
      </c>
      <c r="AN65" s="69"/>
      <c r="AO65" s="70">
        <f t="shared" si="19"/>
        <v>0</v>
      </c>
      <c r="AP65" s="69"/>
      <c r="AQ65" s="70">
        <f t="shared" si="20"/>
        <v>0</v>
      </c>
      <c r="AR65" s="69"/>
      <c r="AS65" s="70">
        <f t="shared" si="21"/>
        <v>0</v>
      </c>
      <c r="AT65" s="69"/>
      <c r="AU65" s="70"/>
      <c r="AV65" s="69"/>
      <c r="AW65" s="70"/>
      <c r="AX65" s="69"/>
      <c r="AY65" s="70"/>
      <c r="AZ65" s="69"/>
      <c r="BA65" s="70"/>
      <c r="BB65" s="69"/>
      <c r="BC65" s="70"/>
      <c r="BD65" s="4">
        <f t="shared" si="22"/>
        <v>0</v>
      </c>
      <c r="BE65" s="10">
        <f t="shared" si="1"/>
        <v>0</v>
      </c>
      <c r="BF65" s="11">
        <f t="shared" si="23"/>
        <v>2</v>
      </c>
      <c r="BG65" s="4">
        <f t="shared" si="24"/>
        <v>0</v>
      </c>
      <c r="BH65" s="138" t="str">
        <f t="shared" si="25"/>
        <v/>
      </c>
      <c r="BI65" s="138" t="str">
        <f t="shared" si="26"/>
        <v/>
      </c>
      <c r="BJ65" s="287"/>
      <c r="BK65" s="132">
        <f t="shared" si="27"/>
        <v>0</v>
      </c>
      <c r="BL65" s="4">
        <f t="shared" si="28"/>
        <v>0</v>
      </c>
      <c r="BM65" s="130">
        <f t="shared" si="29"/>
        <v>0</v>
      </c>
      <c r="BN65" s="4">
        <f t="shared" si="30"/>
        <v>0</v>
      </c>
      <c r="BO65" s="130">
        <f t="shared" si="31"/>
        <v>0</v>
      </c>
      <c r="BP65" s="133">
        <f t="shared" si="32"/>
        <v>0</v>
      </c>
      <c r="BQ65" s="58"/>
      <c r="BR65" s="58"/>
      <c r="BS65" s="58"/>
      <c r="BT65" s="58"/>
      <c r="BU65" s="16"/>
    </row>
    <row r="66" spans="1:92" ht="12.75" customHeight="1" x14ac:dyDescent="0.2">
      <c r="A66" s="3"/>
      <c r="B66" s="4">
        <f t="shared" si="33"/>
        <v>15</v>
      </c>
      <c r="C66" s="319"/>
      <c r="D66" s="320"/>
      <c r="E66" s="17"/>
      <c r="F66" s="69"/>
      <c r="G66" s="70">
        <f t="shared" si="2"/>
        <v>0</v>
      </c>
      <c r="H66" s="103"/>
      <c r="I66" s="70">
        <f t="shared" si="3"/>
        <v>0</v>
      </c>
      <c r="J66" s="69"/>
      <c r="K66" s="70">
        <f t="shared" si="4"/>
        <v>0</v>
      </c>
      <c r="L66" s="69"/>
      <c r="M66" s="70">
        <f t="shared" si="5"/>
        <v>0</v>
      </c>
      <c r="N66" s="69"/>
      <c r="O66" s="70">
        <f t="shared" si="6"/>
        <v>0</v>
      </c>
      <c r="P66" s="69"/>
      <c r="Q66" s="70">
        <f t="shared" si="7"/>
        <v>0</v>
      </c>
      <c r="R66" s="69"/>
      <c r="S66" s="70">
        <f t="shared" si="8"/>
        <v>0</v>
      </c>
      <c r="T66" s="69"/>
      <c r="U66" s="70">
        <f t="shared" si="9"/>
        <v>0</v>
      </c>
      <c r="V66" s="69"/>
      <c r="W66" s="70">
        <f t="shared" si="10"/>
        <v>0</v>
      </c>
      <c r="X66" s="69"/>
      <c r="Y66" s="70">
        <f t="shared" si="11"/>
        <v>0</v>
      </c>
      <c r="Z66" s="69"/>
      <c r="AA66" s="70">
        <f t="shared" si="12"/>
        <v>0</v>
      </c>
      <c r="AB66" s="69"/>
      <c r="AC66" s="70">
        <f t="shared" si="13"/>
        <v>0</v>
      </c>
      <c r="AD66" s="85"/>
      <c r="AE66" s="70">
        <f t="shared" si="14"/>
        <v>0</v>
      </c>
      <c r="AF66" s="69"/>
      <c r="AG66" s="70">
        <f t="shared" si="15"/>
        <v>0</v>
      </c>
      <c r="AH66" s="69"/>
      <c r="AI66" s="70">
        <f t="shared" si="16"/>
        <v>0</v>
      </c>
      <c r="AJ66" s="69"/>
      <c r="AK66" s="70">
        <f t="shared" si="17"/>
        <v>0</v>
      </c>
      <c r="AL66" s="69"/>
      <c r="AM66" s="70">
        <f t="shared" si="18"/>
        <v>0</v>
      </c>
      <c r="AN66" s="69"/>
      <c r="AO66" s="70">
        <f t="shared" si="19"/>
        <v>0</v>
      </c>
      <c r="AP66" s="69"/>
      <c r="AQ66" s="70">
        <f t="shared" si="20"/>
        <v>0</v>
      </c>
      <c r="AR66" s="69"/>
      <c r="AS66" s="70">
        <f t="shared" si="21"/>
        <v>0</v>
      </c>
      <c r="AT66" s="69"/>
      <c r="AU66" s="70"/>
      <c r="AV66" s="69"/>
      <c r="AW66" s="70"/>
      <c r="AX66" s="69"/>
      <c r="AY66" s="70"/>
      <c r="AZ66" s="69"/>
      <c r="BA66" s="70"/>
      <c r="BB66" s="69"/>
      <c r="BC66" s="70"/>
      <c r="BD66" s="4">
        <f t="shared" si="22"/>
        <v>0</v>
      </c>
      <c r="BE66" s="10">
        <f t="shared" si="1"/>
        <v>0</v>
      </c>
      <c r="BF66" s="11">
        <f t="shared" si="23"/>
        <v>2</v>
      </c>
      <c r="BG66" s="4">
        <f t="shared" si="24"/>
        <v>0</v>
      </c>
      <c r="BH66" s="138" t="str">
        <f t="shared" si="25"/>
        <v/>
      </c>
      <c r="BI66" s="138" t="str">
        <f t="shared" si="26"/>
        <v/>
      </c>
      <c r="BJ66" s="287"/>
      <c r="BK66" s="132">
        <f t="shared" si="27"/>
        <v>0</v>
      </c>
      <c r="BL66" s="4">
        <f t="shared" si="28"/>
        <v>0</v>
      </c>
      <c r="BM66" s="130">
        <f t="shared" si="29"/>
        <v>0</v>
      </c>
      <c r="BN66" s="4">
        <f t="shared" si="30"/>
        <v>0</v>
      </c>
      <c r="BO66" s="130">
        <f t="shared" si="31"/>
        <v>0</v>
      </c>
      <c r="BP66" s="133">
        <f t="shared" si="32"/>
        <v>0</v>
      </c>
      <c r="BQ66" s="58"/>
      <c r="BR66" s="58"/>
      <c r="BS66" s="58"/>
      <c r="BT66" s="58"/>
      <c r="BU66" s="16"/>
      <c r="CK66" s="59"/>
      <c r="CL66" s="290"/>
      <c r="CM66" s="290"/>
      <c r="CN66" s="290"/>
    </row>
    <row r="67" spans="1:92" ht="12.75" customHeight="1" x14ac:dyDescent="0.2">
      <c r="A67" s="3"/>
      <c r="B67" s="4">
        <f t="shared" si="33"/>
        <v>16</v>
      </c>
      <c r="C67" s="319"/>
      <c r="D67" s="320"/>
      <c r="E67" s="17"/>
      <c r="F67" s="69"/>
      <c r="G67" s="70">
        <f t="shared" si="2"/>
        <v>0</v>
      </c>
      <c r="H67" s="103"/>
      <c r="I67" s="70">
        <f t="shared" si="3"/>
        <v>0</v>
      </c>
      <c r="J67" s="69"/>
      <c r="K67" s="70">
        <f t="shared" si="4"/>
        <v>0</v>
      </c>
      <c r="L67" s="69"/>
      <c r="M67" s="70">
        <f t="shared" si="5"/>
        <v>0</v>
      </c>
      <c r="N67" s="69"/>
      <c r="O67" s="70">
        <f t="shared" si="6"/>
        <v>0</v>
      </c>
      <c r="P67" s="69"/>
      <c r="Q67" s="70">
        <f t="shared" si="7"/>
        <v>0</v>
      </c>
      <c r="R67" s="69"/>
      <c r="S67" s="70">
        <f t="shared" si="8"/>
        <v>0</v>
      </c>
      <c r="T67" s="69"/>
      <c r="U67" s="70">
        <f t="shared" si="9"/>
        <v>0</v>
      </c>
      <c r="V67" s="69"/>
      <c r="W67" s="70">
        <f t="shared" si="10"/>
        <v>0</v>
      </c>
      <c r="X67" s="69"/>
      <c r="Y67" s="70">
        <f t="shared" si="11"/>
        <v>0</v>
      </c>
      <c r="Z67" s="69"/>
      <c r="AA67" s="70">
        <f t="shared" si="12"/>
        <v>0</v>
      </c>
      <c r="AB67" s="69"/>
      <c r="AC67" s="70">
        <f t="shared" si="13"/>
        <v>0</v>
      </c>
      <c r="AD67" s="85"/>
      <c r="AE67" s="70">
        <f t="shared" si="14"/>
        <v>0</v>
      </c>
      <c r="AF67" s="69"/>
      <c r="AG67" s="70">
        <f t="shared" si="15"/>
        <v>0</v>
      </c>
      <c r="AH67" s="69"/>
      <c r="AI67" s="70">
        <f t="shared" si="16"/>
        <v>0</v>
      </c>
      <c r="AJ67" s="69"/>
      <c r="AK67" s="70">
        <f t="shared" si="17"/>
        <v>0</v>
      </c>
      <c r="AL67" s="69"/>
      <c r="AM67" s="70">
        <f t="shared" si="18"/>
        <v>0</v>
      </c>
      <c r="AN67" s="69"/>
      <c r="AO67" s="70">
        <f t="shared" si="19"/>
        <v>0</v>
      </c>
      <c r="AP67" s="69"/>
      <c r="AQ67" s="70">
        <f t="shared" si="20"/>
        <v>0</v>
      </c>
      <c r="AR67" s="69"/>
      <c r="AS67" s="70">
        <f t="shared" si="21"/>
        <v>0</v>
      </c>
      <c r="AT67" s="69"/>
      <c r="AU67" s="70"/>
      <c r="AV67" s="69"/>
      <c r="AW67" s="70"/>
      <c r="AX67" s="69"/>
      <c r="AY67" s="70"/>
      <c r="AZ67" s="69"/>
      <c r="BA67" s="70"/>
      <c r="BB67" s="69"/>
      <c r="BC67" s="70"/>
      <c r="BD67" s="4">
        <f t="shared" si="22"/>
        <v>0</v>
      </c>
      <c r="BE67" s="10">
        <f t="shared" si="1"/>
        <v>0</v>
      </c>
      <c r="BF67" s="11">
        <f t="shared" si="23"/>
        <v>2</v>
      </c>
      <c r="BG67" s="4">
        <f t="shared" si="24"/>
        <v>0</v>
      </c>
      <c r="BH67" s="138" t="str">
        <f t="shared" si="25"/>
        <v/>
      </c>
      <c r="BI67" s="138" t="str">
        <f t="shared" si="26"/>
        <v/>
      </c>
      <c r="BJ67" s="287"/>
      <c r="BK67" s="132">
        <f t="shared" si="27"/>
        <v>0</v>
      </c>
      <c r="BL67" s="4">
        <f t="shared" si="28"/>
        <v>0</v>
      </c>
      <c r="BM67" s="130">
        <f t="shared" si="29"/>
        <v>0</v>
      </c>
      <c r="BN67" s="4">
        <f t="shared" si="30"/>
        <v>0</v>
      </c>
      <c r="BO67" s="130">
        <f t="shared" si="31"/>
        <v>0</v>
      </c>
      <c r="BP67" s="133">
        <f t="shared" si="32"/>
        <v>0</v>
      </c>
      <c r="BQ67" s="58"/>
      <c r="BR67" s="58"/>
      <c r="BS67" s="58"/>
      <c r="BT67" s="58"/>
      <c r="BU67" s="16"/>
      <c r="CK67" s="59"/>
      <c r="CL67" s="290"/>
      <c r="CM67" s="290"/>
      <c r="CN67" s="290"/>
    </row>
    <row r="68" spans="1:92" ht="12.75" customHeight="1" x14ac:dyDescent="0.2">
      <c r="A68" s="3"/>
      <c r="B68" s="4">
        <f t="shared" si="33"/>
        <v>17</v>
      </c>
      <c r="C68" s="319"/>
      <c r="D68" s="320"/>
      <c r="E68" s="17"/>
      <c r="F68" s="69"/>
      <c r="G68" s="70">
        <f t="shared" si="2"/>
        <v>0</v>
      </c>
      <c r="H68" s="103"/>
      <c r="I68" s="70">
        <f t="shared" si="3"/>
        <v>0</v>
      </c>
      <c r="J68" s="69"/>
      <c r="K68" s="70">
        <f t="shared" si="4"/>
        <v>0</v>
      </c>
      <c r="L68" s="69"/>
      <c r="M68" s="70">
        <f t="shared" si="5"/>
        <v>0</v>
      </c>
      <c r="N68" s="69"/>
      <c r="O68" s="70">
        <f t="shared" si="6"/>
        <v>0</v>
      </c>
      <c r="P68" s="69"/>
      <c r="Q68" s="70">
        <f t="shared" si="7"/>
        <v>0</v>
      </c>
      <c r="R68" s="69"/>
      <c r="S68" s="70">
        <f t="shared" si="8"/>
        <v>0</v>
      </c>
      <c r="T68" s="69"/>
      <c r="U68" s="70">
        <f t="shared" si="9"/>
        <v>0</v>
      </c>
      <c r="V68" s="69"/>
      <c r="W68" s="70">
        <f t="shared" si="10"/>
        <v>0</v>
      </c>
      <c r="X68" s="69"/>
      <c r="Y68" s="70">
        <f t="shared" si="11"/>
        <v>0</v>
      </c>
      <c r="Z68" s="69"/>
      <c r="AA68" s="70">
        <f t="shared" si="12"/>
        <v>0</v>
      </c>
      <c r="AB68" s="69"/>
      <c r="AC68" s="70">
        <f t="shared" si="13"/>
        <v>0</v>
      </c>
      <c r="AD68" s="85"/>
      <c r="AE68" s="70">
        <f t="shared" si="14"/>
        <v>0</v>
      </c>
      <c r="AF68" s="69"/>
      <c r="AG68" s="70">
        <f t="shared" si="15"/>
        <v>0</v>
      </c>
      <c r="AH68" s="69"/>
      <c r="AI68" s="70">
        <f t="shared" si="16"/>
        <v>0</v>
      </c>
      <c r="AJ68" s="69"/>
      <c r="AK68" s="70">
        <f t="shared" si="17"/>
        <v>0</v>
      </c>
      <c r="AL68" s="69"/>
      <c r="AM68" s="70">
        <f t="shared" si="18"/>
        <v>0</v>
      </c>
      <c r="AN68" s="69"/>
      <c r="AO68" s="70">
        <f t="shared" si="19"/>
        <v>0</v>
      </c>
      <c r="AP68" s="69"/>
      <c r="AQ68" s="70">
        <f t="shared" si="20"/>
        <v>0</v>
      </c>
      <c r="AR68" s="69"/>
      <c r="AS68" s="70">
        <f t="shared" si="21"/>
        <v>0</v>
      </c>
      <c r="AT68" s="69"/>
      <c r="AU68" s="70"/>
      <c r="AV68" s="69"/>
      <c r="AW68" s="70"/>
      <c r="AX68" s="69"/>
      <c r="AY68" s="70"/>
      <c r="AZ68" s="69"/>
      <c r="BA68" s="70"/>
      <c r="BB68" s="69"/>
      <c r="BC68" s="70"/>
      <c r="BD68" s="4">
        <f t="shared" si="22"/>
        <v>0</v>
      </c>
      <c r="BE68" s="10">
        <f t="shared" si="1"/>
        <v>0</v>
      </c>
      <c r="BF68" s="11">
        <f t="shared" si="23"/>
        <v>2</v>
      </c>
      <c r="BG68" s="4">
        <f t="shared" si="24"/>
        <v>0</v>
      </c>
      <c r="BH68" s="138" t="str">
        <f t="shared" si="25"/>
        <v/>
      </c>
      <c r="BI68" s="138" t="str">
        <f t="shared" si="26"/>
        <v/>
      </c>
      <c r="BJ68" s="287"/>
      <c r="BK68" s="132">
        <f t="shared" si="27"/>
        <v>0</v>
      </c>
      <c r="BL68" s="4">
        <f t="shared" si="28"/>
        <v>0</v>
      </c>
      <c r="BM68" s="130">
        <f t="shared" si="29"/>
        <v>0</v>
      </c>
      <c r="BN68" s="4">
        <f t="shared" si="30"/>
        <v>0</v>
      </c>
      <c r="BO68" s="130">
        <f t="shared" si="31"/>
        <v>0</v>
      </c>
      <c r="BP68" s="133">
        <f t="shared" si="32"/>
        <v>0</v>
      </c>
      <c r="BQ68" s="58"/>
      <c r="BR68" s="58"/>
      <c r="BS68" s="58"/>
      <c r="BT68" s="58"/>
      <c r="BU68" s="16"/>
      <c r="CK68" s="59"/>
      <c r="CL68" s="290"/>
      <c r="CM68" s="290"/>
      <c r="CN68" s="290"/>
    </row>
    <row r="69" spans="1:92" ht="12.75" customHeight="1" x14ac:dyDescent="0.2">
      <c r="A69" s="3"/>
      <c r="B69" s="4">
        <f t="shared" si="33"/>
        <v>18</v>
      </c>
      <c r="C69" s="319"/>
      <c r="D69" s="320"/>
      <c r="E69" s="17"/>
      <c r="F69" s="69"/>
      <c r="G69" s="70">
        <f t="shared" si="2"/>
        <v>0</v>
      </c>
      <c r="H69" s="103"/>
      <c r="I69" s="70">
        <f t="shared" si="3"/>
        <v>0</v>
      </c>
      <c r="J69" s="69"/>
      <c r="K69" s="70">
        <f t="shared" si="4"/>
        <v>0</v>
      </c>
      <c r="L69" s="69"/>
      <c r="M69" s="70">
        <f t="shared" si="5"/>
        <v>0</v>
      </c>
      <c r="N69" s="69"/>
      <c r="O69" s="70">
        <f t="shared" si="6"/>
        <v>0</v>
      </c>
      <c r="P69" s="69"/>
      <c r="Q69" s="70">
        <f t="shared" si="7"/>
        <v>0</v>
      </c>
      <c r="R69" s="69"/>
      <c r="S69" s="70">
        <f t="shared" si="8"/>
        <v>0</v>
      </c>
      <c r="T69" s="69"/>
      <c r="U69" s="70">
        <f t="shared" si="9"/>
        <v>0</v>
      </c>
      <c r="V69" s="69"/>
      <c r="W69" s="70">
        <f t="shared" si="10"/>
        <v>0</v>
      </c>
      <c r="X69" s="69"/>
      <c r="Y69" s="70">
        <f t="shared" si="11"/>
        <v>0</v>
      </c>
      <c r="Z69" s="69"/>
      <c r="AA69" s="70">
        <f t="shared" si="12"/>
        <v>0</v>
      </c>
      <c r="AB69" s="69"/>
      <c r="AC69" s="70">
        <f t="shared" si="13"/>
        <v>0</v>
      </c>
      <c r="AD69" s="85"/>
      <c r="AE69" s="70">
        <f t="shared" si="14"/>
        <v>0</v>
      </c>
      <c r="AF69" s="69"/>
      <c r="AG69" s="70">
        <f t="shared" si="15"/>
        <v>0</v>
      </c>
      <c r="AH69" s="69"/>
      <c r="AI69" s="70">
        <f t="shared" si="16"/>
        <v>0</v>
      </c>
      <c r="AJ69" s="69"/>
      <c r="AK69" s="70">
        <f t="shared" si="17"/>
        <v>0</v>
      </c>
      <c r="AL69" s="69"/>
      <c r="AM69" s="70">
        <f t="shared" si="18"/>
        <v>0</v>
      </c>
      <c r="AN69" s="69"/>
      <c r="AO69" s="70">
        <f t="shared" si="19"/>
        <v>0</v>
      </c>
      <c r="AP69" s="69"/>
      <c r="AQ69" s="70">
        <f t="shared" si="20"/>
        <v>0</v>
      </c>
      <c r="AR69" s="69"/>
      <c r="AS69" s="70">
        <f t="shared" si="21"/>
        <v>0</v>
      </c>
      <c r="AT69" s="69"/>
      <c r="AU69" s="70"/>
      <c r="AV69" s="69"/>
      <c r="AW69" s="70"/>
      <c r="AX69" s="69"/>
      <c r="AY69" s="70"/>
      <c r="AZ69" s="69"/>
      <c r="BA69" s="70"/>
      <c r="BB69" s="69"/>
      <c r="BC69" s="70"/>
      <c r="BD69" s="4">
        <f t="shared" si="22"/>
        <v>0</v>
      </c>
      <c r="BE69" s="10">
        <f t="shared" si="1"/>
        <v>0</v>
      </c>
      <c r="BF69" s="11">
        <f t="shared" si="23"/>
        <v>2</v>
      </c>
      <c r="BG69" s="4">
        <f t="shared" si="24"/>
        <v>0</v>
      </c>
      <c r="BH69" s="138" t="str">
        <f t="shared" si="25"/>
        <v/>
      </c>
      <c r="BI69" s="138" t="str">
        <f t="shared" si="26"/>
        <v/>
      </c>
      <c r="BJ69" s="287"/>
      <c r="BK69" s="132">
        <f t="shared" si="27"/>
        <v>0</v>
      </c>
      <c r="BL69" s="4">
        <f t="shared" si="28"/>
        <v>0</v>
      </c>
      <c r="BM69" s="130">
        <f t="shared" si="29"/>
        <v>0</v>
      </c>
      <c r="BN69" s="4">
        <f t="shared" si="30"/>
        <v>0</v>
      </c>
      <c r="BO69" s="130">
        <f t="shared" si="31"/>
        <v>0</v>
      </c>
      <c r="BP69" s="133">
        <f t="shared" si="32"/>
        <v>0</v>
      </c>
      <c r="BQ69" s="58"/>
      <c r="BR69" s="58"/>
      <c r="BS69" s="58"/>
      <c r="BT69" s="58"/>
      <c r="BU69" s="16"/>
      <c r="CK69" s="59"/>
      <c r="CL69" s="290"/>
      <c r="CM69" s="290"/>
      <c r="CN69" s="290"/>
    </row>
    <row r="70" spans="1:92" ht="12.75" customHeight="1" x14ac:dyDescent="0.2">
      <c r="A70" s="3"/>
      <c r="B70" s="4">
        <f t="shared" si="33"/>
        <v>19</v>
      </c>
      <c r="C70" s="319"/>
      <c r="D70" s="320"/>
      <c r="E70" s="17"/>
      <c r="F70" s="69"/>
      <c r="G70" s="70">
        <f t="shared" si="2"/>
        <v>0</v>
      </c>
      <c r="H70" s="103"/>
      <c r="I70" s="70">
        <f t="shared" si="3"/>
        <v>0</v>
      </c>
      <c r="J70" s="69"/>
      <c r="K70" s="70">
        <f t="shared" si="4"/>
        <v>0</v>
      </c>
      <c r="L70" s="69"/>
      <c r="M70" s="70">
        <f t="shared" si="5"/>
        <v>0</v>
      </c>
      <c r="N70" s="69"/>
      <c r="O70" s="70">
        <f t="shared" si="6"/>
        <v>0</v>
      </c>
      <c r="P70" s="69"/>
      <c r="Q70" s="70">
        <f t="shared" si="7"/>
        <v>0</v>
      </c>
      <c r="R70" s="69"/>
      <c r="S70" s="70">
        <f t="shared" si="8"/>
        <v>0</v>
      </c>
      <c r="T70" s="69"/>
      <c r="U70" s="70">
        <f t="shared" si="9"/>
        <v>0</v>
      </c>
      <c r="V70" s="69"/>
      <c r="W70" s="70">
        <f t="shared" si="10"/>
        <v>0</v>
      </c>
      <c r="X70" s="69"/>
      <c r="Y70" s="70">
        <f t="shared" si="11"/>
        <v>0</v>
      </c>
      <c r="Z70" s="69"/>
      <c r="AA70" s="70">
        <f t="shared" si="12"/>
        <v>0</v>
      </c>
      <c r="AB70" s="69"/>
      <c r="AC70" s="70">
        <f t="shared" si="13"/>
        <v>0</v>
      </c>
      <c r="AD70" s="85"/>
      <c r="AE70" s="70">
        <f t="shared" si="14"/>
        <v>0</v>
      </c>
      <c r="AF70" s="69"/>
      <c r="AG70" s="70">
        <f t="shared" si="15"/>
        <v>0</v>
      </c>
      <c r="AH70" s="69"/>
      <c r="AI70" s="70">
        <f t="shared" si="16"/>
        <v>0</v>
      </c>
      <c r="AJ70" s="69"/>
      <c r="AK70" s="70">
        <f t="shared" si="17"/>
        <v>0</v>
      </c>
      <c r="AL70" s="69"/>
      <c r="AM70" s="70">
        <f t="shared" si="18"/>
        <v>0</v>
      </c>
      <c r="AN70" s="69"/>
      <c r="AO70" s="70">
        <f t="shared" si="19"/>
        <v>0</v>
      </c>
      <c r="AP70" s="69"/>
      <c r="AQ70" s="70">
        <f t="shared" si="20"/>
        <v>0</v>
      </c>
      <c r="AR70" s="69"/>
      <c r="AS70" s="70">
        <f t="shared" si="21"/>
        <v>0</v>
      </c>
      <c r="AT70" s="69"/>
      <c r="AU70" s="70"/>
      <c r="AV70" s="69"/>
      <c r="AW70" s="70"/>
      <c r="AX70" s="69"/>
      <c r="AY70" s="70"/>
      <c r="AZ70" s="69"/>
      <c r="BA70" s="70"/>
      <c r="BB70" s="69"/>
      <c r="BC70" s="70"/>
      <c r="BD70" s="4">
        <f t="shared" si="22"/>
        <v>0</v>
      </c>
      <c r="BE70" s="10">
        <f t="shared" si="1"/>
        <v>0</v>
      </c>
      <c r="BF70" s="11">
        <f t="shared" si="23"/>
        <v>2</v>
      </c>
      <c r="BG70" s="4">
        <f t="shared" si="24"/>
        <v>0</v>
      </c>
      <c r="BH70" s="138" t="str">
        <f t="shared" si="25"/>
        <v/>
      </c>
      <c r="BI70" s="138" t="str">
        <f t="shared" si="26"/>
        <v/>
      </c>
      <c r="BJ70" s="287"/>
      <c r="BK70" s="132">
        <f t="shared" si="27"/>
        <v>0</v>
      </c>
      <c r="BL70" s="4">
        <f t="shared" si="28"/>
        <v>0</v>
      </c>
      <c r="BM70" s="130">
        <f t="shared" si="29"/>
        <v>0</v>
      </c>
      <c r="BN70" s="4">
        <f t="shared" si="30"/>
        <v>0</v>
      </c>
      <c r="BO70" s="130">
        <f t="shared" si="31"/>
        <v>0</v>
      </c>
      <c r="BP70" s="133">
        <f t="shared" si="32"/>
        <v>0</v>
      </c>
      <c r="BQ70" s="58"/>
      <c r="BR70" s="58"/>
      <c r="BS70" s="58"/>
      <c r="BT70" s="58"/>
      <c r="BU70" s="16"/>
      <c r="CK70" s="59"/>
      <c r="CL70" s="290"/>
      <c r="CM70" s="290"/>
      <c r="CN70" s="290"/>
    </row>
    <row r="71" spans="1:92" ht="12.75" customHeight="1" x14ac:dyDescent="0.2">
      <c r="A71" s="3"/>
      <c r="B71" s="4">
        <f t="shared" si="33"/>
        <v>20</v>
      </c>
      <c r="C71" s="319"/>
      <c r="D71" s="320"/>
      <c r="E71" s="17"/>
      <c r="F71" s="69"/>
      <c r="G71" s="70">
        <f t="shared" si="2"/>
        <v>0</v>
      </c>
      <c r="H71" s="103"/>
      <c r="I71" s="70">
        <f t="shared" si="3"/>
        <v>0</v>
      </c>
      <c r="J71" s="69"/>
      <c r="K71" s="70">
        <f t="shared" si="4"/>
        <v>0</v>
      </c>
      <c r="L71" s="69"/>
      <c r="M71" s="70">
        <f t="shared" si="5"/>
        <v>0</v>
      </c>
      <c r="N71" s="69"/>
      <c r="O71" s="70">
        <f t="shared" si="6"/>
        <v>0</v>
      </c>
      <c r="P71" s="69"/>
      <c r="Q71" s="70">
        <f t="shared" si="7"/>
        <v>0</v>
      </c>
      <c r="R71" s="69"/>
      <c r="S71" s="70">
        <f t="shared" si="8"/>
        <v>0</v>
      </c>
      <c r="T71" s="69"/>
      <c r="U71" s="70">
        <f t="shared" si="9"/>
        <v>0</v>
      </c>
      <c r="V71" s="69"/>
      <c r="W71" s="70">
        <f t="shared" si="10"/>
        <v>0</v>
      </c>
      <c r="X71" s="69"/>
      <c r="Y71" s="70">
        <f t="shared" si="11"/>
        <v>0</v>
      </c>
      <c r="Z71" s="69"/>
      <c r="AA71" s="70">
        <f t="shared" si="12"/>
        <v>0</v>
      </c>
      <c r="AB71" s="69"/>
      <c r="AC71" s="70">
        <f t="shared" si="13"/>
        <v>0</v>
      </c>
      <c r="AD71" s="85"/>
      <c r="AE71" s="70">
        <f t="shared" si="14"/>
        <v>0</v>
      </c>
      <c r="AF71" s="69"/>
      <c r="AG71" s="70">
        <f t="shared" si="15"/>
        <v>0</v>
      </c>
      <c r="AH71" s="69"/>
      <c r="AI71" s="70">
        <f t="shared" si="16"/>
        <v>0</v>
      </c>
      <c r="AJ71" s="69"/>
      <c r="AK71" s="70">
        <f t="shared" si="17"/>
        <v>0</v>
      </c>
      <c r="AL71" s="69"/>
      <c r="AM71" s="70">
        <f t="shared" si="18"/>
        <v>0</v>
      </c>
      <c r="AN71" s="69"/>
      <c r="AO71" s="70">
        <f t="shared" si="19"/>
        <v>0</v>
      </c>
      <c r="AP71" s="69"/>
      <c r="AQ71" s="70">
        <f t="shared" si="20"/>
        <v>0</v>
      </c>
      <c r="AR71" s="69"/>
      <c r="AS71" s="70">
        <f t="shared" si="21"/>
        <v>0</v>
      </c>
      <c r="AT71" s="69"/>
      <c r="AU71" s="70"/>
      <c r="AV71" s="69"/>
      <c r="AW71" s="70"/>
      <c r="AX71" s="69"/>
      <c r="AY71" s="70"/>
      <c r="AZ71" s="69"/>
      <c r="BA71" s="70"/>
      <c r="BB71" s="69"/>
      <c r="BC71" s="70"/>
      <c r="BD71" s="4">
        <f t="shared" si="22"/>
        <v>0</v>
      </c>
      <c r="BE71" s="10">
        <f t="shared" si="1"/>
        <v>0</v>
      </c>
      <c r="BF71" s="11">
        <f t="shared" si="23"/>
        <v>2</v>
      </c>
      <c r="BG71" s="4">
        <f t="shared" si="24"/>
        <v>0</v>
      </c>
      <c r="BH71" s="138" t="str">
        <f t="shared" si="25"/>
        <v/>
      </c>
      <c r="BI71" s="138" t="str">
        <f t="shared" si="26"/>
        <v/>
      </c>
      <c r="BJ71" s="287"/>
      <c r="BK71" s="132">
        <f t="shared" si="27"/>
        <v>0</v>
      </c>
      <c r="BL71" s="4">
        <f t="shared" si="28"/>
        <v>0</v>
      </c>
      <c r="BM71" s="130">
        <f t="shared" si="29"/>
        <v>0</v>
      </c>
      <c r="BN71" s="4">
        <f t="shared" si="30"/>
        <v>0</v>
      </c>
      <c r="BO71" s="130">
        <f t="shared" si="31"/>
        <v>0</v>
      </c>
      <c r="BP71" s="133">
        <f t="shared" si="32"/>
        <v>0</v>
      </c>
      <c r="BQ71" s="58"/>
      <c r="BR71" s="58"/>
      <c r="BS71" s="58"/>
      <c r="BT71" s="58"/>
      <c r="BU71" s="16"/>
      <c r="CK71" s="59"/>
      <c r="CL71" s="290"/>
      <c r="CM71" s="290"/>
      <c r="CN71" s="290"/>
    </row>
    <row r="72" spans="1:92" ht="12.75" customHeight="1" x14ac:dyDescent="0.2">
      <c r="A72" s="3"/>
      <c r="B72" s="4">
        <f t="shared" si="33"/>
        <v>21</v>
      </c>
      <c r="C72" s="319"/>
      <c r="D72" s="320"/>
      <c r="E72" s="17"/>
      <c r="F72" s="69"/>
      <c r="G72" s="70">
        <f t="shared" si="2"/>
        <v>0</v>
      </c>
      <c r="H72" s="103"/>
      <c r="I72" s="70">
        <f t="shared" si="3"/>
        <v>0</v>
      </c>
      <c r="J72" s="69"/>
      <c r="K72" s="70">
        <f t="shared" si="4"/>
        <v>0</v>
      </c>
      <c r="L72" s="69"/>
      <c r="M72" s="70">
        <f t="shared" si="5"/>
        <v>0</v>
      </c>
      <c r="N72" s="69"/>
      <c r="O72" s="70">
        <f t="shared" si="6"/>
        <v>0</v>
      </c>
      <c r="P72" s="69"/>
      <c r="Q72" s="70">
        <f t="shared" si="7"/>
        <v>0</v>
      </c>
      <c r="R72" s="69"/>
      <c r="S72" s="70">
        <f t="shared" si="8"/>
        <v>0</v>
      </c>
      <c r="T72" s="69"/>
      <c r="U72" s="70">
        <f t="shared" si="9"/>
        <v>0</v>
      </c>
      <c r="V72" s="69"/>
      <c r="W72" s="70">
        <f t="shared" si="10"/>
        <v>0</v>
      </c>
      <c r="X72" s="69"/>
      <c r="Y72" s="70">
        <f t="shared" si="11"/>
        <v>0</v>
      </c>
      <c r="Z72" s="69"/>
      <c r="AA72" s="70">
        <f t="shared" si="12"/>
        <v>0</v>
      </c>
      <c r="AB72" s="69"/>
      <c r="AC72" s="70">
        <f t="shared" si="13"/>
        <v>0</v>
      </c>
      <c r="AD72" s="85"/>
      <c r="AE72" s="70">
        <f t="shared" si="14"/>
        <v>0</v>
      </c>
      <c r="AF72" s="69"/>
      <c r="AG72" s="70">
        <f t="shared" si="15"/>
        <v>0</v>
      </c>
      <c r="AH72" s="69"/>
      <c r="AI72" s="70">
        <f t="shared" si="16"/>
        <v>0</v>
      </c>
      <c r="AJ72" s="69"/>
      <c r="AK72" s="70">
        <f t="shared" si="17"/>
        <v>0</v>
      </c>
      <c r="AL72" s="69"/>
      <c r="AM72" s="70">
        <f t="shared" si="18"/>
        <v>0</v>
      </c>
      <c r="AN72" s="69"/>
      <c r="AO72" s="70">
        <f t="shared" si="19"/>
        <v>0</v>
      </c>
      <c r="AP72" s="69"/>
      <c r="AQ72" s="70">
        <f t="shared" si="20"/>
        <v>0</v>
      </c>
      <c r="AR72" s="69"/>
      <c r="AS72" s="70">
        <f t="shared" si="21"/>
        <v>0</v>
      </c>
      <c r="AT72" s="69"/>
      <c r="AU72" s="70"/>
      <c r="AV72" s="69"/>
      <c r="AW72" s="70"/>
      <c r="AX72" s="69"/>
      <c r="AY72" s="70"/>
      <c r="AZ72" s="69"/>
      <c r="BA72" s="70"/>
      <c r="BB72" s="69"/>
      <c r="BC72" s="70"/>
      <c r="BD72" s="4">
        <f t="shared" si="22"/>
        <v>0</v>
      </c>
      <c r="BE72" s="10">
        <f t="shared" si="1"/>
        <v>0</v>
      </c>
      <c r="BF72" s="11">
        <f t="shared" si="23"/>
        <v>2</v>
      </c>
      <c r="BG72" s="4">
        <f t="shared" si="24"/>
        <v>0</v>
      </c>
      <c r="BH72" s="138" t="str">
        <f t="shared" si="25"/>
        <v/>
      </c>
      <c r="BI72" s="138" t="str">
        <f t="shared" si="26"/>
        <v/>
      </c>
      <c r="BJ72" s="287"/>
      <c r="BK72" s="132">
        <f t="shared" si="27"/>
        <v>0</v>
      </c>
      <c r="BL72" s="4">
        <f t="shared" si="28"/>
        <v>0</v>
      </c>
      <c r="BM72" s="130">
        <f t="shared" si="29"/>
        <v>0</v>
      </c>
      <c r="BN72" s="4">
        <f t="shared" si="30"/>
        <v>0</v>
      </c>
      <c r="BO72" s="130">
        <f t="shared" si="31"/>
        <v>0</v>
      </c>
      <c r="BP72" s="133">
        <f t="shared" si="32"/>
        <v>0</v>
      </c>
      <c r="BQ72" s="58"/>
      <c r="BR72" s="58"/>
      <c r="BS72" s="58"/>
      <c r="BT72" s="58"/>
      <c r="BU72" s="16"/>
      <c r="CK72" s="55"/>
      <c r="CL72" s="290"/>
      <c r="CM72" s="290"/>
      <c r="CN72" s="290"/>
    </row>
    <row r="73" spans="1:92" ht="12.75" customHeight="1" x14ac:dyDescent="0.2">
      <c r="A73" s="3"/>
      <c r="B73" s="4">
        <f t="shared" si="33"/>
        <v>22</v>
      </c>
      <c r="C73" s="319"/>
      <c r="D73" s="320"/>
      <c r="E73" s="17"/>
      <c r="F73" s="69"/>
      <c r="G73" s="70">
        <f t="shared" si="2"/>
        <v>0</v>
      </c>
      <c r="H73" s="103"/>
      <c r="I73" s="70">
        <f t="shared" si="3"/>
        <v>0</v>
      </c>
      <c r="J73" s="69"/>
      <c r="K73" s="70">
        <f t="shared" si="4"/>
        <v>0</v>
      </c>
      <c r="L73" s="69"/>
      <c r="M73" s="70">
        <f t="shared" si="5"/>
        <v>0</v>
      </c>
      <c r="N73" s="69"/>
      <c r="O73" s="70">
        <f t="shared" si="6"/>
        <v>0</v>
      </c>
      <c r="P73" s="69"/>
      <c r="Q73" s="70">
        <f t="shared" si="7"/>
        <v>0</v>
      </c>
      <c r="R73" s="69"/>
      <c r="S73" s="70">
        <f t="shared" si="8"/>
        <v>0</v>
      </c>
      <c r="T73" s="69"/>
      <c r="U73" s="70">
        <f t="shared" si="9"/>
        <v>0</v>
      </c>
      <c r="V73" s="69"/>
      <c r="W73" s="70">
        <f t="shared" si="10"/>
        <v>0</v>
      </c>
      <c r="X73" s="69"/>
      <c r="Y73" s="70">
        <f t="shared" si="11"/>
        <v>0</v>
      </c>
      <c r="Z73" s="69"/>
      <c r="AA73" s="70">
        <f t="shared" si="12"/>
        <v>0</v>
      </c>
      <c r="AB73" s="69"/>
      <c r="AC73" s="70">
        <f t="shared" si="13"/>
        <v>0</v>
      </c>
      <c r="AD73" s="85"/>
      <c r="AE73" s="70">
        <f t="shared" si="14"/>
        <v>0</v>
      </c>
      <c r="AF73" s="69"/>
      <c r="AG73" s="70">
        <f t="shared" si="15"/>
        <v>0</v>
      </c>
      <c r="AH73" s="69"/>
      <c r="AI73" s="70">
        <f t="shared" si="16"/>
        <v>0</v>
      </c>
      <c r="AJ73" s="69"/>
      <c r="AK73" s="70">
        <f t="shared" si="17"/>
        <v>0</v>
      </c>
      <c r="AL73" s="69"/>
      <c r="AM73" s="70">
        <f t="shared" si="18"/>
        <v>0</v>
      </c>
      <c r="AN73" s="69"/>
      <c r="AO73" s="70">
        <f t="shared" si="19"/>
        <v>0</v>
      </c>
      <c r="AP73" s="69"/>
      <c r="AQ73" s="70">
        <f t="shared" si="20"/>
        <v>0</v>
      </c>
      <c r="AR73" s="69"/>
      <c r="AS73" s="70">
        <f t="shared" si="21"/>
        <v>0</v>
      </c>
      <c r="AT73" s="69"/>
      <c r="AU73" s="70"/>
      <c r="AV73" s="69"/>
      <c r="AW73" s="70"/>
      <c r="AX73" s="69"/>
      <c r="AY73" s="70"/>
      <c r="AZ73" s="69"/>
      <c r="BA73" s="70"/>
      <c r="BB73" s="69"/>
      <c r="BC73" s="70"/>
      <c r="BD73" s="4">
        <f t="shared" si="22"/>
        <v>0</v>
      </c>
      <c r="BE73" s="10">
        <f t="shared" si="1"/>
        <v>0</v>
      </c>
      <c r="BF73" s="11">
        <f t="shared" si="23"/>
        <v>2</v>
      </c>
      <c r="BG73" s="4">
        <f t="shared" si="24"/>
        <v>0</v>
      </c>
      <c r="BH73" s="138" t="str">
        <f t="shared" si="25"/>
        <v/>
      </c>
      <c r="BI73" s="138" t="str">
        <f t="shared" si="26"/>
        <v/>
      </c>
      <c r="BJ73" s="287"/>
      <c r="BK73" s="132">
        <f t="shared" si="27"/>
        <v>0</v>
      </c>
      <c r="BL73" s="4">
        <f t="shared" si="28"/>
        <v>0</v>
      </c>
      <c r="BM73" s="130">
        <f t="shared" si="29"/>
        <v>0</v>
      </c>
      <c r="BN73" s="4">
        <f t="shared" si="30"/>
        <v>0</v>
      </c>
      <c r="BO73" s="130">
        <f t="shared" si="31"/>
        <v>0</v>
      </c>
      <c r="BP73" s="133">
        <f t="shared" si="32"/>
        <v>0</v>
      </c>
      <c r="BQ73" s="58"/>
      <c r="BR73" s="58"/>
      <c r="BS73" s="58"/>
      <c r="BT73" s="58"/>
      <c r="BU73" s="16"/>
      <c r="CL73" s="290"/>
      <c r="CM73" s="290"/>
      <c r="CN73" s="290"/>
    </row>
    <row r="74" spans="1:92" ht="12.75" customHeight="1" x14ac:dyDescent="0.2">
      <c r="A74" s="3"/>
      <c r="B74" s="4">
        <f t="shared" si="33"/>
        <v>23</v>
      </c>
      <c r="C74" s="319"/>
      <c r="D74" s="320"/>
      <c r="E74" s="17"/>
      <c r="F74" s="69"/>
      <c r="G74" s="70">
        <f t="shared" si="2"/>
        <v>0</v>
      </c>
      <c r="H74" s="103"/>
      <c r="I74" s="70">
        <f t="shared" si="3"/>
        <v>0</v>
      </c>
      <c r="J74" s="69"/>
      <c r="K74" s="70">
        <f t="shared" si="4"/>
        <v>0</v>
      </c>
      <c r="L74" s="69"/>
      <c r="M74" s="70">
        <f t="shared" si="5"/>
        <v>0</v>
      </c>
      <c r="N74" s="69"/>
      <c r="O74" s="70">
        <f t="shared" si="6"/>
        <v>0</v>
      </c>
      <c r="P74" s="69"/>
      <c r="Q74" s="70">
        <f t="shared" si="7"/>
        <v>0</v>
      </c>
      <c r="R74" s="69"/>
      <c r="S74" s="70">
        <f t="shared" si="8"/>
        <v>0</v>
      </c>
      <c r="T74" s="69"/>
      <c r="U74" s="70">
        <f t="shared" si="9"/>
        <v>0</v>
      </c>
      <c r="V74" s="69"/>
      <c r="W74" s="70">
        <f t="shared" si="10"/>
        <v>0</v>
      </c>
      <c r="X74" s="69"/>
      <c r="Y74" s="70">
        <f t="shared" si="11"/>
        <v>0</v>
      </c>
      <c r="Z74" s="69"/>
      <c r="AA74" s="70">
        <f t="shared" si="12"/>
        <v>0</v>
      </c>
      <c r="AB74" s="69"/>
      <c r="AC74" s="70">
        <f t="shared" si="13"/>
        <v>0</v>
      </c>
      <c r="AD74" s="85"/>
      <c r="AE74" s="70">
        <f t="shared" si="14"/>
        <v>0</v>
      </c>
      <c r="AF74" s="69"/>
      <c r="AG74" s="70">
        <f t="shared" si="15"/>
        <v>0</v>
      </c>
      <c r="AH74" s="69"/>
      <c r="AI74" s="70">
        <f t="shared" si="16"/>
        <v>0</v>
      </c>
      <c r="AJ74" s="69"/>
      <c r="AK74" s="70">
        <f t="shared" si="17"/>
        <v>0</v>
      </c>
      <c r="AL74" s="69"/>
      <c r="AM74" s="70">
        <f t="shared" si="18"/>
        <v>0</v>
      </c>
      <c r="AN74" s="69"/>
      <c r="AO74" s="70">
        <f t="shared" si="19"/>
        <v>0</v>
      </c>
      <c r="AP74" s="69"/>
      <c r="AQ74" s="70">
        <f t="shared" si="20"/>
        <v>0</v>
      </c>
      <c r="AR74" s="69"/>
      <c r="AS74" s="70">
        <f t="shared" si="21"/>
        <v>0</v>
      </c>
      <c r="AT74" s="69"/>
      <c r="AU74" s="70"/>
      <c r="AV74" s="69"/>
      <c r="AW74" s="70"/>
      <c r="AX74" s="69"/>
      <c r="AY74" s="70"/>
      <c r="AZ74" s="69"/>
      <c r="BA74" s="70"/>
      <c r="BB74" s="69"/>
      <c r="BC74" s="70"/>
      <c r="BD74" s="4">
        <f t="shared" si="22"/>
        <v>0</v>
      </c>
      <c r="BE74" s="10">
        <f t="shared" si="1"/>
        <v>0</v>
      </c>
      <c r="BF74" s="11">
        <f t="shared" si="23"/>
        <v>2</v>
      </c>
      <c r="BG74" s="4">
        <f t="shared" si="24"/>
        <v>0</v>
      </c>
      <c r="BH74" s="138" t="str">
        <f t="shared" si="25"/>
        <v/>
      </c>
      <c r="BI74" s="138" t="str">
        <f t="shared" si="26"/>
        <v/>
      </c>
      <c r="BJ74" s="287"/>
      <c r="BK74" s="132">
        <f t="shared" si="27"/>
        <v>0</v>
      </c>
      <c r="BL74" s="4">
        <f t="shared" si="28"/>
        <v>0</v>
      </c>
      <c r="BM74" s="130">
        <f t="shared" si="29"/>
        <v>0</v>
      </c>
      <c r="BN74" s="4">
        <f t="shared" si="30"/>
        <v>0</v>
      </c>
      <c r="BO74" s="130">
        <f t="shared" si="31"/>
        <v>0</v>
      </c>
      <c r="BP74" s="133">
        <f t="shared" si="32"/>
        <v>0</v>
      </c>
      <c r="BQ74" s="58"/>
      <c r="BR74" s="58"/>
      <c r="BS74" s="58"/>
      <c r="BT74" s="58"/>
      <c r="BU74" s="16"/>
      <c r="CL74" s="290"/>
      <c r="CM74" s="290"/>
      <c r="CN74" s="290"/>
    </row>
    <row r="75" spans="1:92" ht="12.75" customHeight="1" x14ac:dyDescent="0.2">
      <c r="A75" s="3"/>
      <c r="B75" s="4">
        <f t="shared" si="33"/>
        <v>24</v>
      </c>
      <c r="C75" s="319"/>
      <c r="D75" s="320"/>
      <c r="E75" s="17"/>
      <c r="F75" s="69"/>
      <c r="G75" s="70">
        <f t="shared" si="2"/>
        <v>0</v>
      </c>
      <c r="H75" s="103"/>
      <c r="I75" s="70">
        <f t="shared" si="3"/>
        <v>0</v>
      </c>
      <c r="J75" s="69"/>
      <c r="K75" s="70">
        <f t="shared" si="4"/>
        <v>0</v>
      </c>
      <c r="L75" s="69"/>
      <c r="M75" s="70">
        <f t="shared" si="5"/>
        <v>0</v>
      </c>
      <c r="N75" s="69"/>
      <c r="O75" s="70">
        <f t="shared" si="6"/>
        <v>0</v>
      </c>
      <c r="P75" s="69"/>
      <c r="Q75" s="70">
        <f t="shared" si="7"/>
        <v>0</v>
      </c>
      <c r="R75" s="69"/>
      <c r="S75" s="70">
        <f t="shared" si="8"/>
        <v>0</v>
      </c>
      <c r="T75" s="69"/>
      <c r="U75" s="70">
        <f t="shared" si="9"/>
        <v>0</v>
      </c>
      <c r="V75" s="69"/>
      <c r="W75" s="70">
        <f t="shared" si="10"/>
        <v>0</v>
      </c>
      <c r="X75" s="69"/>
      <c r="Y75" s="70">
        <f t="shared" si="11"/>
        <v>0</v>
      </c>
      <c r="Z75" s="69"/>
      <c r="AA75" s="70">
        <f t="shared" si="12"/>
        <v>0</v>
      </c>
      <c r="AB75" s="69"/>
      <c r="AC75" s="70">
        <f t="shared" si="13"/>
        <v>0</v>
      </c>
      <c r="AD75" s="85"/>
      <c r="AE75" s="70">
        <f t="shared" si="14"/>
        <v>0</v>
      </c>
      <c r="AF75" s="69"/>
      <c r="AG75" s="70">
        <f t="shared" si="15"/>
        <v>0</v>
      </c>
      <c r="AH75" s="69"/>
      <c r="AI75" s="70">
        <f t="shared" si="16"/>
        <v>0</v>
      </c>
      <c r="AJ75" s="69"/>
      <c r="AK75" s="70">
        <f t="shared" si="17"/>
        <v>0</v>
      </c>
      <c r="AL75" s="69"/>
      <c r="AM75" s="70">
        <f t="shared" si="18"/>
        <v>0</v>
      </c>
      <c r="AN75" s="69"/>
      <c r="AO75" s="70">
        <f t="shared" si="19"/>
        <v>0</v>
      </c>
      <c r="AP75" s="69"/>
      <c r="AQ75" s="70">
        <f t="shared" si="20"/>
        <v>0</v>
      </c>
      <c r="AR75" s="69"/>
      <c r="AS75" s="70">
        <f t="shared" si="21"/>
        <v>0</v>
      </c>
      <c r="AT75" s="69"/>
      <c r="AU75" s="70"/>
      <c r="AV75" s="69"/>
      <c r="AW75" s="70"/>
      <c r="AX75" s="69"/>
      <c r="AY75" s="70"/>
      <c r="AZ75" s="69"/>
      <c r="BA75" s="70"/>
      <c r="BB75" s="69"/>
      <c r="BC75" s="70"/>
      <c r="BD75" s="4">
        <f t="shared" si="22"/>
        <v>0</v>
      </c>
      <c r="BE75" s="10">
        <f t="shared" si="1"/>
        <v>0</v>
      </c>
      <c r="BF75" s="11">
        <f t="shared" si="23"/>
        <v>2</v>
      </c>
      <c r="BG75" s="4">
        <f t="shared" si="24"/>
        <v>0</v>
      </c>
      <c r="BH75" s="138" t="str">
        <f t="shared" si="25"/>
        <v/>
      </c>
      <c r="BI75" s="138" t="str">
        <f t="shared" si="26"/>
        <v/>
      </c>
      <c r="BJ75" s="287"/>
      <c r="BK75" s="132">
        <f t="shared" si="27"/>
        <v>0</v>
      </c>
      <c r="BL75" s="4">
        <f t="shared" si="28"/>
        <v>0</v>
      </c>
      <c r="BM75" s="130">
        <f t="shared" si="29"/>
        <v>0</v>
      </c>
      <c r="BN75" s="4">
        <f t="shared" si="30"/>
        <v>0</v>
      </c>
      <c r="BO75" s="130">
        <f t="shared" si="31"/>
        <v>0</v>
      </c>
      <c r="BP75" s="133">
        <f t="shared" si="32"/>
        <v>0</v>
      </c>
      <c r="BQ75" s="58"/>
      <c r="BR75" s="58"/>
      <c r="BS75" s="58"/>
      <c r="BT75" s="58"/>
      <c r="BU75" s="16"/>
      <c r="CL75" s="151" t="str">
        <f>BK48</f>
        <v>GEOGRAFIA</v>
      </c>
      <c r="CM75" s="151"/>
      <c r="CN75" s="150"/>
    </row>
    <row r="76" spans="1:92" ht="12.75" customHeight="1" x14ac:dyDescent="0.2">
      <c r="A76" s="3"/>
      <c r="B76" s="4">
        <f t="shared" si="33"/>
        <v>25</v>
      </c>
      <c r="C76" s="319"/>
      <c r="D76" s="320"/>
      <c r="E76" s="17"/>
      <c r="F76" s="69"/>
      <c r="G76" s="70">
        <f t="shared" si="2"/>
        <v>0</v>
      </c>
      <c r="H76" s="103"/>
      <c r="I76" s="70">
        <f t="shared" si="3"/>
        <v>0</v>
      </c>
      <c r="J76" s="69"/>
      <c r="K76" s="70">
        <f t="shared" si="4"/>
        <v>0</v>
      </c>
      <c r="L76" s="69"/>
      <c r="M76" s="70">
        <f t="shared" si="5"/>
        <v>0</v>
      </c>
      <c r="N76" s="69"/>
      <c r="O76" s="70">
        <f t="shared" si="6"/>
        <v>0</v>
      </c>
      <c r="P76" s="69"/>
      <c r="Q76" s="70">
        <f t="shared" si="7"/>
        <v>0</v>
      </c>
      <c r="R76" s="69"/>
      <c r="S76" s="70">
        <f t="shared" si="8"/>
        <v>0</v>
      </c>
      <c r="T76" s="69"/>
      <c r="U76" s="70">
        <f t="shared" si="9"/>
        <v>0</v>
      </c>
      <c r="V76" s="69"/>
      <c r="W76" s="70">
        <f t="shared" si="10"/>
        <v>0</v>
      </c>
      <c r="X76" s="69"/>
      <c r="Y76" s="70">
        <f t="shared" si="11"/>
        <v>0</v>
      </c>
      <c r="Z76" s="69"/>
      <c r="AA76" s="70">
        <f t="shared" si="12"/>
        <v>0</v>
      </c>
      <c r="AB76" s="69"/>
      <c r="AC76" s="70">
        <f t="shared" si="13"/>
        <v>0</v>
      </c>
      <c r="AD76" s="85"/>
      <c r="AE76" s="70">
        <f t="shared" si="14"/>
        <v>0</v>
      </c>
      <c r="AF76" s="69"/>
      <c r="AG76" s="70">
        <f t="shared" si="15"/>
        <v>0</v>
      </c>
      <c r="AH76" s="69"/>
      <c r="AI76" s="70">
        <f t="shared" si="16"/>
        <v>0</v>
      </c>
      <c r="AJ76" s="69"/>
      <c r="AK76" s="70">
        <f t="shared" si="17"/>
        <v>0</v>
      </c>
      <c r="AL76" s="69"/>
      <c r="AM76" s="70">
        <f t="shared" si="18"/>
        <v>0</v>
      </c>
      <c r="AN76" s="69"/>
      <c r="AO76" s="70">
        <f t="shared" si="19"/>
        <v>0</v>
      </c>
      <c r="AP76" s="69"/>
      <c r="AQ76" s="70">
        <f t="shared" si="20"/>
        <v>0</v>
      </c>
      <c r="AR76" s="69"/>
      <c r="AS76" s="70">
        <f t="shared" si="21"/>
        <v>0</v>
      </c>
      <c r="AT76" s="69"/>
      <c r="AU76" s="70"/>
      <c r="AV76" s="69"/>
      <c r="AW76" s="70"/>
      <c r="AX76" s="69"/>
      <c r="AY76" s="70"/>
      <c r="AZ76" s="69"/>
      <c r="BA76" s="70"/>
      <c r="BB76" s="69"/>
      <c r="BC76" s="70"/>
      <c r="BD76" s="4">
        <f t="shared" si="22"/>
        <v>0</v>
      </c>
      <c r="BE76" s="10">
        <f t="shared" si="1"/>
        <v>0</v>
      </c>
      <c r="BF76" s="11">
        <f t="shared" si="23"/>
        <v>2</v>
      </c>
      <c r="BG76" s="4">
        <f t="shared" si="24"/>
        <v>0</v>
      </c>
      <c r="BH76" s="138" t="str">
        <f t="shared" si="25"/>
        <v/>
      </c>
      <c r="BI76" s="138" t="str">
        <f t="shared" si="26"/>
        <v/>
      </c>
      <c r="BJ76" s="287"/>
      <c r="BK76" s="132">
        <f t="shared" si="27"/>
        <v>0</v>
      </c>
      <c r="BL76" s="4">
        <f t="shared" si="28"/>
        <v>0</v>
      </c>
      <c r="BM76" s="130">
        <f t="shared" si="29"/>
        <v>0</v>
      </c>
      <c r="BN76" s="4">
        <f t="shared" si="30"/>
        <v>0</v>
      </c>
      <c r="BO76" s="130">
        <f t="shared" si="31"/>
        <v>0</v>
      </c>
      <c r="BP76" s="133">
        <f t="shared" si="32"/>
        <v>0</v>
      </c>
      <c r="BQ76" s="58"/>
      <c r="BR76" s="58"/>
      <c r="BS76" s="58"/>
      <c r="BT76" s="58"/>
      <c r="BU76" s="16"/>
      <c r="CL76" s="151" t="str">
        <f>BM48</f>
        <v>HISTORIA</v>
      </c>
      <c r="CM76" s="151"/>
      <c r="CN76" s="150"/>
    </row>
    <row r="77" spans="1:92" ht="12.75" customHeight="1" x14ac:dyDescent="0.2">
      <c r="A77" s="3"/>
      <c r="B77" s="4">
        <f t="shared" si="33"/>
        <v>26</v>
      </c>
      <c r="C77" s="319"/>
      <c r="D77" s="320"/>
      <c r="E77" s="17"/>
      <c r="F77" s="69"/>
      <c r="G77" s="70">
        <f t="shared" si="2"/>
        <v>0</v>
      </c>
      <c r="H77" s="103"/>
      <c r="I77" s="70">
        <f t="shared" si="3"/>
        <v>0</v>
      </c>
      <c r="J77" s="69"/>
      <c r="K77" s="70">
        <f t="shared" si="4"/>
        <v>0</v>
      </c>
      <c r="L77" s="69"/>
      <c r="M77" s="70">
        <f t="shared" si="5"/>
        <v>0</v>
      </c>
      <c r="N77" s="69"/>
      <c r="O77" s="70">
        <f t="shared" si="6"/>
        <v>0</v>
      </c>
      <c r="P77" s="69"/>
      <c r="Q77" s="70">
        <f t="shared" si="7"/>
        <v>0</v>
      </c>
      <c r="R77" s="69"/>
      <c r="S77" s="70">
        <f t="shared" si="8"/>
        <v>0</v>
      </c>
      <c r="T77" s="69"/>
      <c r="U77" s="70">
        <f t="shared" si="9"/>
        <v>0</v>
      </c>
      <c r="V77" s="69"/>
      <c r="W77" s="70">
        <f t="shared" si="10"/>
        <v>0</v>
      </c>
      <c r="X77" s="69"/>
      <c r="Y77" s="70">
        <f t="shared" si="11"/>
        <v>0</v>
      </c>
      <c r="Z77" s="69"/>
      <c r="AA77" s="70">
        <f t="shared" si="12"/>
        <v>0</v>
      </c>
      <c r="AB77" s="69"/>
      <c r="AC77" s="70">
        <f t="shared" si="13"/>
        <v>0</v>
      </c>
      <c r="AD77" s="85"/>
      <c r="AE77" s="70">
        <f t="shared" si="14"/>
        <v>0</v>
      </c>
      <c r="AF77" s="69"/>
      <c r="AG77" s="70">
        <f t="shared" si="15"/>
        <v>0</v>
      </c>
      <c r="AH77" s="69"/>
      <c r="AI77" s="70">
        <f t="shared" si="16"/>
        <v>0</v>
      </c>
      <c r="AJ77" s="69"/>
      <c r="AK77" s="70">
        <f t="shared" si="17"/>
        <v>0</v>
      </c>
      <c r="AL77" s="69"/>
      <c r="AM77" s="70">
        <f t="shared" si="18"/>
        <v>0</v>
      </c>
      <c r="AN77" s="69"/>
      <c r="AO77" s="70">
        <f t="shared" si="19"/>
        <v>0</v>
      </c>
      <c r="AP77" s="69"/>
      <c r="AQ77" s="70">
        <f t="shared" si="20"/>
        <v>0</v>
      </c>
      <c r="AR77" s="69"/>
      <c r="AS77" s="70">
        <f t="shared" si="21"/>
        <v>0</v>
      </c>
      <c r="AT77" s="69"/>
      <c r="AU77" s="70"/>
      <c r="AV77" s="69"/>
      <c r="AW77" s="70"/>
      <c r="AX77" s="69"/>
      <c r="AY77" s="70"/>
      <c r="AZ77" s="69"/>
      <c r="BA77" s="70"/>
      <c r="BB77" s="69"/>
      <c r="BC77" s="70"/>
      <c r="BD77" s="4">
        <f t="shared" si="22"/>
        <v>0</v>
      </c>
      <c r="BE77" s="10">
        <f t="shared" si="1"/>
        <v>0</v>
      </c>
      <c r="BF77" s="11">
        <f t="shared" si="23"/>
        <v>2</v>
      </c>
      <c r="BG77" s="4">
        <f t="shared" si="24"/>
        <v>0</v>
      </c>
      <c r="BH77" s="138" t="str">
        <f t="shared" si="25"/>
        <v/>
      </c>
      <c r="BI77" s="138" t="str">
        <f t="shared" si="26"/>
        <v/>
      </c>
      <c r="BJ77" s="287"/>
      <c r="BK77" s="132">
        <f t="shared" si="27"/>
        <v>0</v>
      </c>
      <c r="BL77" s="4">
        <f t="shared" si="28"/>
        <v>0</v>
      </c>
      <c r="BM77" s="130">
        <f t="shared" si="29"/>
        <v>0</v>
      </c>
      <c r="BN77" s="4">
        <f t="shared" si="30"/>
        <v>0</v>
      </c>
      <c r="BO77" s="130">
        <f t="shared" si="31"/>
        <v>0</v>
      </c>
      <c r="BP77" s="133">
        <f t="shared" si="32"/>
        <v>0</v>
      </c>
      <c r="BQ77" s="58"/>
      <c r="BR77" s="58"/>
      <c r="BS77" s="58"/>
      <c r="BT77" s="58"/>
      <c r="BU77" s="16"/>
      <c r="CL77" s="151" t="str">
        <f>BO48</f>
        <v>FORMACION CIUDADANA</v>
      </c>
      <c r="CM77" s="151"/>
      <c r="CN77" s="150"/>
    </row>
    <row r="78" spans="1:92" ht="12.75" customHeight="1" x14ac:dyDescent="0.2">
      <c r="A78" s="3"/>
      <c r="B78" s="4">
        <f t="shared" si="33"/>
        <v>27</v>
      </c>
      <c r="C78" s="319"/>
      <c r="D78" s="320"/>
      <c r="E78" s="17"/>
      <c r="F78" s="69"/>
      <c r="G78" s="70">
        <f t="shared" si="2"/>
        <v>0</v>
      </c>
      <c r="H78" s="103"/>
      <c r="I78" s="70">
        <f t="shared" si="3"/>
        <v>0</v>
      </c>
      <c r="J78" s="69"/>
      <c r="K78" s="70">
        <f t="shared" si="4"/>
        <v>0</v>
      </c>
      <c r="L78" s="69"/>
      <c r="M78" s="70">
        <f t="shared" si="5"/>
        <v>0</v>
      </c>
      <c r="N78" s="69"/>
      <c r="O78" s="70">
        <f t="shared" si="6"/>
        <v>0</v>
      </c>
      <c r="P78" s="69"/>
      <c r="Q78" s="70">
        <f t="shared" si="7"/>
        <v>0</v>
      </c>
      <c r="R78" s="69"/>
      <c r="S78" s="70">
        <f t="shared" si="8"/>
        <v>0</v>
      </c>
      <c r="T78" s="69"/>
      <c r="U78" s="70">
        <f t="shared" si="9"/>
        <v>0</v>
      </c>
      <c r="V78" s="69"/>
      <c r="W78" s="70">
        <f t="shared" si="10"/>
        <v>0</v>
      </c>
      <c r="X78" s="69"/>
      <c r="Y78" s="70">
        <f t="shared" si="11"/>
        <v>0</v>
      </c>
      <c r="Z78" s="69"/>
      <c r="AA78" s="70">
        <f t="shared" si="12"/>
        <v>0</v>
      </c>
      <c r="AB78" s="69"/>
      <c r="AC78" s="70">
        <f t="shared" si="13"/>
        <v>0</v>
      </c>
      <c r="AD78" s="85"/>
      <c r="AE78" s="70">
        <f t="shared" si="14"/>
        <v>0</v>
      </c>
      <c r="AF78" s="69"/>
      <c r="AG78" s="70">
        <f t="shared" si="15"/>
        <v>0</v>
      </c>
      <c r="AH78" s="69"/>
      <c r="AI78" s="70">
        <f t="shared" si="16"/>
        <v>0</v>
      </c>
      <c r="AJ78" s="69"/>
      <c r="AK78" s="70">
        <f t="shared" si="17"/>
        <v>0</v>
      </c>
      <c r="AL78" s="69"/>
      <c r="AM78" s="70">
        <f t="shared" si="18"/>
        <v>0</v>
      </c>
      <c r="AN78" s="69"/>
      <c r="AO78" s="70">
        <f t="shared" si="19"/>
        <v>0</v>
      </c>
      <c r="AP78" s="69"/>
      <c r="AQ78" s="70">
        <f t="shared" si="20"/>
        <v>0</v>
      </c>
      <c r="AR78" s="69"/>
      <c r="AS78" s="70">
        <f t="shared" si="21"/>
        <v>0</v>
      </c>
      <c r="AT78" s="69"/>
      <c r="AU78" s="70"/>
      <c r="AV78" s="69"/>
      <c r="AW78" s="70"/>
      <c r="AX78" s="69"/>
      <c r="AY78" s="70"/>
      <c r="AZ78" s="69"/>
      <c r="BA78" s="70"/>
      <c r="BB78" s="69"/>
      <c r="BC78" s="70"/>
      <c r="BD78" s="4">
        <f t="shared" si="22"/>
        <v>0</v>
      </c>
      <c r="BE78" s="10">
        <f t="shared" si="1"/>
        <v>0</v>
      </c>
      <c r="BF78" s="11">
        <f t="shared" si="23"/>
        <v>2</v>
      </c>
      <c r="BG78" s="4">
        <f t="shared" si="24"/>
        <v>0</v>
      </c>
      <c r="BH78" s="138" t="str">
        <f t="shared" si="25"/>
        <v/>
      </c>
      <c r="BI78" s="138" t="str">
        <f t="shared" si="26"/>
        <v/>
      </c>
      <c r="BJ78" s="287"/>
      <c r="BK78" s="132">
        <f t="shared" si="27"/>
        <v>0</v>
      </c>
      <c r="BL78" s="4">
        <f t="shared" si="28"/>
        <v>0</v>
      </c>
      <c r="BM78" s="130">
        <f t="shared" si="29"/>
        <v>0</v>
      </c>
      <c r="BN78" s="4">
        <f t="shared" si="30"/>
        <v>0</v>
      </c>
      <c r="BO78" s="130">
        <f t="shared" si="31"/>
        <v>0</v>
      </c>
      <c r="BP78" s="133">
        <f t="shared" si="32"/>
        <v>0</v>
      </c>
      <c r="BQ78" s="58"/>
      <c r="BR78" s="58"/>
      <c r="BS78" s="58"/>
      <c r="BT78" s="58"/>
      <c r="BU78" s="16"/>
      <c r="CL78" s="45"/>
      <c r="CM78" s="45"/>
    </row>
    <row r="79" spans="1:92" ht="12.75" customHeight="1" x14ac:dyDescent="0.2">
      <c r="A79" s="3"/>
      <c r="B79" s="4">
        <f t="shared" si="33"/>
        <v>28</v>
      </c>
      <c r="C79" s="319"/>
      <c r="D79" s="320"/>
      <c r="E79" s="17"/>
      <c r="F79" s="69"/>
      <c r="G79" s="70">
        <f t="shared" si="2"/>
        <v>0</v>
      </c>
      <c r="H79" s="103"/>
      <c r="I79" s="70">
        <f t="shared" si="3"/>
        <v>0</v>
      </c>
      <c r="J79" s="69"/>
      <c r="K79" s="70">
        <f t="shared" si="4"/>
        <v>0</v>
      </c>
      <c r="L79" s="69"/>
      <c r="M79" s="70">
        <f t="shared" si="5"/>
        <v>0</v>
      </c>
      <c r="N79" s="69"/>
      <c r="O79" s="70">
        <f t="shared" si="6"/>
        <v>0</v>
      </c>
      <c r="P79" s="69"/>
      <c r="Q79" s="70">
        <f t="shared" si="7"/>
        <v>0</v>
      </c>
      <c r="R79" s="69"/>
      <c r="S79" s="70">
        <f t="shared" si="8"/>
        <v>0</v>
      </c>
      <c r="T79" s="69"/>
      <c r="U79" s="70">
        <f t="shared" si="9"/>
        <v>0</v>
      </c>
      <c r="V79" s="69"/>
      <c r="W79" s="70">
        <f t="shared" si="10"/>
        <v>0</v>
      </c>
      <c r="X79" s="69"/>
      <c r="Y79" s="70">
        <f t="shared" si="11"/>
        <v>0</v>
      </c>
      <c r="Z79" s="69"/>
      <c r="AA79" s="70">
        <f t="shared" si="12"/>
        <v>0</v>
      </c>
      <c r="AB79" s="69"/>
      <c r="AC79" s="70">
        <f t="shared" si="13"/>
        <v>0</v>
      </c>
      <c r="AD79" s="85"/>
      <c r="AE79" s="70">
        <f t="shared" si="14"/>
        <v>0</v>
      </c>
      <c r="AF79" s="69"/>
      <c r="AG79" s="70">
        <f t="shared" si="15"/>
        <v>0</v>
      </c>
      <c r="AH79" s="69"/>
      <c r="AI79" s="70">
        <f t="shared" si="16"/>
        <v>0</v>
      </c>
      <c r="AJ79" s="69"/>
      <c r="AK79" s="70">
        <f t="shared" si="17"/>
        <v>0</v>
      </c>
      <c r="AL79" s="69"/>
      <c r="AM79" s="70">
        <f t="shared" si="18"/>
        <v>0</v>
      </c>
      <c r="AN79" s="69"/>
      <c r="AO79" s="70">
        <f t="shared" si="19"/>
        <v>0</v>
      </c>
      <c r="AP79" s="69"/>
      <c r="AQ79" s="70">
        <f t="shared" si="20"/>
        <v>0</v>
      </c>
      <c r="AR79" s="69"/>
      <c r="AS79" s="70">
        <f t="shared" si="21"/>
        <v>0</v>
      </c>
      <c r="AT79" s="69"/>
      <c r="AU79" s="70"/>
      <c r="AV79" s="69"/>
      <c r="AW79" s="70"/>
      <c r="AX79" s="69"/>
      <c r="AY79" s="70"/>
      <c r="AZ79" s="69"/>
      <c r="BA79" s="70"/>
      <c r="BB79" s="69"/>
      <c r="BC79" s="70"/>
      <c r="BD79" s="4">
        <f t="shared" si="22"/>
        <v>0</v>
      </c>
      <c r="BE79" s="10">
        <f t="shared" si="1"/>
        <v>0</v>
      </c>
      <c r="BF79" s="11">
        <f t="shared" si="23"/>
        <v>2</v>
      </c>
      <c r="BG79" s="4">
        <f t="shared" si="24"/>
        <v>0</v>
      </c>
      <c r="BH79" s="138" t="str">
        <f t="shared" si="25"/>
        <v/>
      </c>
      <c r="BI79" s="138" t="str">
        <f t="shared" si="26"/>
        <v/>
      </c>
      <c r="BJ79" s="287"/>
      <c r="BK79" s="132">
        <f t="shared" si="27"/>
        <v>0</v>
      </c>
      <c r="BL79" s="4">
        <f t="shared" si="28"/>
        <v>0</v>
      </c>
      <c r="BM79" s="130">
        <f t="shared" si="29"/>
        <v>0</v>
      </c>
      <c r="BN79" s="4">
        <f t="shared" si="30"/>
        <v>0</v>
      </c>
      <c r="BO79" s="130">
        <f t="shared" si="31"/>
        <v>0</v>
      </c>
      <c r="BP79" s="133">
        <f t="shared" si="32"/>
        <v>0</v>
      </c>
      <c r="BQ79" s="58"/>
      <c r="BR79" s="381" t="s">
        <v>81</v>
      </c>
      <c r="BS79" s="381" t="s">
        <v>82</v>
      </c>
      <c r="BT79" s="381" t="s">
        <v>83</v>
      </c>
      <c r="BU79" s="16"/>
    </row>
    <row r="80" spans="1:92" ht="12.75" customHeight="1" x14ac:dyDescent="0.2">
      <c r="A80" s="3"/>
      <c r="B80" s="4">
        <f t="shared" si="33"/>
        <v>29</v>
      </c>
      <c r="C80" s="319"/>
      <c r="D80" s="320"/>
      <c r="E80" s="17"/>
      <c r="F80" s="69"/>
      <c r="G80" s="70">
        <f t="shared" si="2"/>
        <v>0</v>
      </c>
      <c r="H80" s="103"/>
      <c r="I80" s="70">
        <f t="shared" si="3"/>
        <v>0</v>
      </c>
      <c r="J80" s="69"/>
      <c r="K80" s="70">
        <f t="shared" si="4"/>
        <v>0</v>
      </c>
      <c r="L80" s="69"/>
      <c r="M80" s="70">
        <f t="shared" si="5"/>
        <v>0</v>
      </c>
      <c r="N80" s="69"/>
      <c r="O80" s="70">
        <f t="shared" si="6"/>
        <v>0</v>
      </c>
      <c r="P80" s="69"/>
      <c r="Q80" s="70">
        <f t="shared" si="7"/>
        <v>0</v>
      </c>
      <c r="R80" s="69"/>
      <c r="S80" s="70">
        <f t="shared" si="8"/>
        <v>0</v>
      </c>
      <c r="T80" s="69"/>
      <c r="U80" s="70">
        <f t="shared" si="9"/>
        <v>0</v>
      </c>
      <c r="V80" s="69"/>
      <c r="W80" s="70">
        <f t="shared" si="10"/>
        <v>0</v>
      </c>
      <c r="X80" s="69"/>
      <c r="Y80" s="70">
        <f t="shared" si="11"/>
        <v>0</v>
      </c>
      <c r="Z80" s="69"/>
      <c r="AA80" s="70">
        <f t="shared" si="12"/>
        <v>0</v>
      </c>
      <c r="AB80" s="69"/>
      <c r="AC80" s="70">
        <f t="shared" si="13"/>
        <v>0</v>
      </c>
      <c r="AD80" s="85"/>
      <c r="AE80" s="70">
        <f t="shared" si="14"/>
        <v>0</v>
      </c>
      <c r="AF80" s="69"/>
      <c r="AG80" s="70">
        <f t="shared" si="15"/>
        <v>0</v>
      </c>
      <c r="AH80" s="69"/>
      <c r="AI80" s="70">
        <f t="shared" si="16"/>
        <v>0</v>
      </c>
      <c r="AJ80" s="69"/>
      <c r="AK80" s="70">
        <f t="shared" si="17"/>
        <v>0</v>
      </c>
      <c r="AL80" s="69"/>
      <c r="AM80" s="70">
        <f t="shared" si="18"/>
        <v>0</v>
      </c>
      <c r="AN80" s="69"/>
      <c r="AO80" s="70">
        <f t="shared" si="19"/>
        <v>0</v>
      </c>
      <c r="AP80" s="69"/>
      <c r="AQ80" s="70">
        <f t="shared" si="20"/>
        <v>0</v>
      </c>
      <c r="AR80" s="69"/>
      <c r="AS80" s="70">
        <f t="shared" si="21"/>
        <v>0</v>
      </c>
      <c r="AT80" s="69"/>
      <c r="AU80" s="70"/>
      <c r="AV80" s="69"/>
      <c r="AW80" s="70"/>
      <c r="AX80" s="69"/>
      <c r="AY80" s="70"/>
      <c r="AZ80" s="69"/>
      <c r="BA80" s="70"/>
      <c r="BB80" s="69"/>
      <c r="BC80" s="70"/>
      <c r="BD80" s="4">
        <f t="shared" si="22"/>
        <v>0</v>
      </c>
      <c r="BE80" s="10">
        <f t="shared" si="1"/>
        <v>0</v>
      </c>
      <c r="BF80" s="11">
        <f t="shared" si="23"/>
        <v>2</v>
      </c>
      <c r="BG80" s="4">
        <f t="shared" si="24"/>
        <v>0</v>
      </c>
      <c r="BH80" s="138" t="str">
        <f t="shared" si="25"/>
        <v/>
      </c>
      <c r="BI80" s="138" t="str">
        <f t="shared" si="26"/>
        <v/>
      </c>
      <c r="BJ80" s="287"/>
      <c r="BK80" s="132">
        <f t="shared" si="27"/>
        <v>0</v>
      </c>
      <c r="BL80" s="4">
        <f t="shared" si="28"/>
        <v>0</v>
      </c>
      <c r="BM80" s="130">
        <f t="shared" si="29"/>
        <v>0</v>
      </c>
      <c r="BN80" s="4">
        <f t="shared" si="30"/>
        <v>0</v>
      </c>
      <c r="BO80" s="130">
        <f t="shared" si="31"/>
        <v>0</v>
      </c>
      <c r="BP80" s="133">
        <f t="shared" si="32"/>
        <v>0</v>
      </c>
      <c r="BQ80" s="58"/>
      <c r="BR80" s="382"/>
      <c r="BS80" s="382"/>
      <c r="BT80" s="382"/>
      <c r="BU80" s="16"/>
    </row>
    <row r="81" spans="1:73" ht="12.75" customHeight="1" x14ac:dyDescent="0.2">
      <c r="A81" s="3"/>
      <c r="B81" s="4">
        <f t="shared" si="33"/>
        <v>30</v>
      </c>
      <c r="C81" s="319"/>
      <c r="D81" s="320"/>
      <c r="E81" s="17"/>
      <c r="F81" s="69"/>
      <c r="G81" s="70">
        <f t="shared" si="2"/>
        <v>0</v>
      </c>
      <c r="H81" s="103"/>
      <c r="I81" s="70">
        <f t="shared" si="3"/>
        <v>0</v>
      </c>
      <c r="J81" s="69"/>
      <c r="K81" s="70">
        <f t="shared" si="4"/>
        <v>0</v>
      </c>
      <c r="L81" s="69"/>
      <c r="M81" s="70">
        <f t="shared" si="5"/>
        <v>0</v>
      </c>
      <c r="N81" s="69"/>
      <c r="O81" s="70">
        <f t="shared" si="6"/>
        <v>0</v>
      </c>
      <c r="P81" s="69"/>
      <c r="Q81" s="70">
        <f t="shared" si="7"/>
        <v>0</v>
      </c>
      <c r="R81" s="69"/>
      <c r="S81" s="70">
        <f t="shared" si="8"/>
        <v>0</v>
      </c>
      <c r="T81" s="69"/>
      <c r="U81" s="70">
        <f t="shared" si="9"/>
        <v>0</v>
      </c>
      <c r="V81" s="69"/>
      <c r="W81" s="70">
        <f t="shared" si="10"/>
        <v>0</v>
      </c>
      <c r="X81" s="69"/>
      <c r="Y81" s="70">
        <f t="shared" si="11"/>
        <v>0</v>
      </c>
      <c r="Z81" s="69"/>
      <c r="AA81" s="70">
        <f t="shared" si="12"/>
        <v>0</v>
      </c>
      <c r="AB81" s="69"/>
      <c r="AC81" s="70">
        <f t="shared" si="13"/>
        <v>0</v>
      </c>
      <c r="AD81" s="85"/>
      <c r="AE81" s="70">
        <f t="shared" si="14"/>
        <v>0</v>
      </c>
      <c r="AF81" s="69"/>
      <c r="AG81" s="70">
        <f t="shared" si="15"/>
        <v>0</v>
      </c>
      <c r="AH81" s="69"/>
      <c r="AI81" s="70">
        <f t="shared" si="16"/>
        <v>0</v>
      </c>
      <c r="AJ81" s="69"/>
      <c r="AK81" s="70">
        <f t="shared" si="17"/>
        <v>0</v>
      </c>
      <c r="AL81" s="69"/>
      <c r="AM81" s="70">
        <f t="shared" si="18"/>
        <v>0</v>
      </c>
      <c r="AN81" s="69"/>
      <c r="AO81" s="70">
        <f t="shared" si="19"/>
        <v>0</v>
      </c>
      <c r="AP81" s="69"/>
      <c r="AQ81" s="70">
        <f t="shared" si="20"/>
        <v>0</v>
      </c>
      <c r="AR81" s="69"/>
      <c r="AS81" s="70">
        <f t="shared" si="21"/>
        <v>0</v>
      </c>
      <c r="AT81" s="69"/>
      <c r="AU81" s="70"/>
      <c r="AV81" s="69"/>
      <c r="AW81" s="70"/>
      <c r="AX81" s="69"/>
      <c r="AY81" s="70"/>
      <c r="AZ81" s="69"/>
      <c r="BA81" s="70"/>
      <c r="BB81" s="69"/>
      <c r="BC81" s="70"/>
      <c r="BD81" s="4">
        <f t="shared" si="22"/>
        <v>0</v>
      </c>
      <c r="BE81" s="10">
        <f t="shared" si="1"/>
        <v>0</v>
      </c>
      <c r="BF81" s="11">
        <f t="shared" si="23"/>
        <v>2</v>
      </c>
      <c r="BG81" s="4">
        <f t="shared" si="24"/>
        <v>0</v>
      </c>
      <c r="BH81" s="138" t="str">
        <f t="shared" si="25"/>
        <v/>
      </c>
      <c r="BI81" s="138" t="str">
        <f t="shared" si="26"/>
        <v/>
      </c>
      <c r="BJ81" s="287"/>
      <c r="BK81" s="132">
        <f t="shared" si="27"/>
        <v>0</v>
      </c>
      <c r="BL81" s="4">
        <f t="shared" si="28"/>
        <v>0</v>
      </c>
      <c r="BM81" s="130">
        <f t="shared" si="29"/>
        <v>0</v>
      </c>
      <c r="BN81" s="4">
        <f t="shared" si="30"/>
        <v>0</v>
      </c>
      <c r="BO81" s="130">
        <f t="shared" si="31"/>
        <v>0</v>
      </c>
      <c r="BP81" s="133">
        <f t="shared" si="32"/>
        <v>0</v>
      </c>
      <c r="BQ81" s="58"/>
      <c r="BR81" s="382"/>
      <c r="BS81" s="382"/>
      <c r="BT81" s="382"/>
      <c r="BU81" s="16"/>
    </row>
    <row r="82" spans="1:73" ht="12.75" customHeight="1" x14ac:dyDescent="0.2">
      <c r="A82" s="3"/>
      <c r="B82" s="4">
        <f t="shared" si="33"/>
        <v>31</v>
      </c>
      <c r="C82" s="319"/>
      <c r="D82" s="320"/>
      <c r="E82" s="17"/>
      <c r="F82" s="69"/>
      <c r="G82" s="70">
        <f t="shared" si="2"/>
        <v>0</v>
      </c>
      <c r="H82" s="103"/>
      <c r="I82" s="70">
        <f t="shared" si="3"/>
        <v>0</v>
      </c>
      <c r="J82" s="69"/>
      <c r="K82" s="70">
        <f t="shared" si="4"/>
        <v>0</v>
      </c>
      <c r="L82" s="69"/>
      <c r="M82" s="70">
        <f t="shared" si="5"/>
        <v>0</v>
      </c>
      <c r="N82" s="69"/>
      <c r="O82" s="70">
        <f t="shared" si="6"/>
        <v>0</v>
      </c>
      <c r="P82" s="69"/>
      <c r="Q82" s="70">
        <f t="shared" si="7"/>
        <v>0</v>
      </c>
      <c r="R82" s="69"/>
      <c r="S82" s="70">
        <f t="shared" si="8"/>
        <v>0</v>
      </c>
      <c r="T82" s="69"/>
      <c r="U82" s="70">
        <f t="shared" si="9"/>
        <v>0</v>
      </c>
      <c r="V82" s="69"/>
      <c r="W82" s="70">
        <f t="shared" si="10"/>
        <v>0</v>
      </c>
      <c r="X82" s="69"/>
      <c r="Y82" s="70">
        <f t="shared" si="11"/>
        <v>0</v>
      </c>
      <c r="Z82" s="69"/>
      <c r="AA82" s="70">
        <f t="shared" si="12"/>
        <v>0</v>
      </c>
      <c r="AB82" s="69"/>
      <c r="AC82" s="70">
        <f t="shared" si="13"/>
        <v>0</v>
      </c>
      <c r="AD82" s="85"/>
      <c r="AE82" s="70">
        <f t="shared" si="14"/>
        <v>0</v>
      </c>
      <c r="AF82" s="69"/>
      <c r="AG82" s="70">
        <f t="shared" si="15"/>
        <v>0</v>
      </c>
      <c r="AH82" s="69"/>
      <c r="AI82" s="70">
        <f t="shared" si="16"/>
        <v>0</v>
      </c>
      <c r="AJ82" s="69"/>
      <c r="AK82" s="70">
        <f t="shared" si="17"/>
        <v>0</v>
      </c>
      <c r="AL82" s="69"/>
      <c r="AM82" s="70">
        <f t="shared" si="18"/>
        <v>0</v>
      </c>
      <c r="AN82" s="69"/>
      <c r="AO82" s="70">
        <f t="shared" si="19"/>
        <v>0</v>
      </c>
      <c r="AP82" s="69"/>
      <c r="AQ82" s="70">
        <f t="shared" si="20"/>
        <v>0</v>
      </c>
      <c r="AR82" s="69"/>
      <c r="AS82" s="70">
        <f t="shared" si="21"/>
        <v>0</v>
      </c>
      <c r="AT82" s="69"/>
      <c r="AU82" s="70"/>
      <c r="AV82" s="69"/>
      <c r="AW82" s="70"/>
      <c r="AX82" s="69"/>
      <c r="AY82" s="70"/>
      <c r="AZ82" s="69"/>
      <c r="BA82" s="70"/>
      <c r="BB82" s="69"/>
      <c r="BC82" s="70"/>
      <c r="BD82" s="4">
        <f t="shared" si="22"/>
        <v>0</v>
      </c>
      <c r="BE82" s="10">
        <f t="shared" si="1"/>
        <v>0</v>
      </c>
      <c r="BF82" s="11">
        <f t="shared" si="23"/>
        <v>2</v>
      </c>
      <c r="BG82" s="4">
        <f t="shared" si="24"/>
        <v>0</v>
      </c>
      <c r="BH82" s="138" t="str">
        <f t="shared" si="25"/>
        <v/>
      </c>
      <c r="BI82" s="138" t="str">
        <f t="shared" si="26"/>
        <v/>
      </c>
      <c r="BJ82" s="287"/>
      <c r="BK82" s="132">
        <f t="shared" si="27"/>
        <v>0</v>
      </c>
      <c r="BL82" s="4">
        <f t="shared" si="28"/>
        <v>0</v>
      </c>
      <c r="BM82" s="130">
        <f t="shared" si="29"/>
        <v>0</v>
      </c>
      <c r="BN82" s="4">
        <f t="shared" si="30"/>
        <v>0</v>
      </c>
      <c r="BO82" s="130">
        <f t="shared" si="31"/>
        <v>0</v>
      </c>
      <c r="BP82" s="133">
        <f t="shared" si="32"/>
        <v>0</v>
      </c>
      <c r="BQ82" s="58"/>
      <c r="BR82" s="383"/>
      <c r="BS82" s="383"/>
      <c r="BT82" s="383"/>
      <c r="BU82" s="16"/>
    </row>
    <row r="83" spans="1:73" ht="12.75" customHeight="1" x14ac:dyDescent="0.2">
      <c r="A83" s="3"/>
      <c r="B83" s="4">
        <f t="shared" si="33"/>
        <v>32</v>
      </c>
      <c r="C83" s="319"/>
      <c r="D83" s="320"/>
      <c r="E83" s="17"/>
      <c r="F83" s="69"/>
      <c r="G83" s="70">
        <f t="shared" si="2"/>
        <v>0</v>
      </c>
      <c r="H83" s="103"/>
      <c r="I83" s="70">
        <f t="shared" si="3"/>
        <v>0</v>
      </c>
      <c r="J83" s="69"/>
      <c r="K83" s="70">
        <f t="shared" si="4"/>
        <v>0</v>
      </c>
      <c r="L83" s="69"/>
      <c r="M83" s="70">
        <f t="shared" si="5"/>
        <v>0</v>
      </c>
      <c r="N83" s="69"/>
      <c r="O83" s="70">
        <f t="shared" si="6"/>
        <v>0</v>
      </c>
      <c r="P83" s="69"/>
      <c r="Q83" s="70">
        <f t="shared" si="7"/>
        <v>0</v>
      </c>
      <c r="R83" s="69"/>
      <c r="S83" s="70">
        <f t="shared" si="8"/>
        <v>0</v>
      </c>
      <c r="T83" s="69"/>
      <c r="U83" s="70">
        <f t="shared" si="9"/>
        <v>0</v>
      </c>
      <c r="V83" s="69"/>
      <c r="W83" s="70">
        <f t="shared" si="10"/>
        <v>0</v>
      </c>
      <c r="X83" s="69"/>
      <c r="Y83" s="70">
        <f t="shared" si="11"/>
        <v>0</v>
      </c>
      <c r="Z83" s="69"/>
      <c r="AA83" s="70">
        <f t="shared" si="12"/>
        <v>0</v>
      </c>
      <c r="AB83" s="69"/>
      <c r="AC83" s="70">
        <f t="shared" si="13"/>
        <v>0</v>
      </c>
      <c r="AD83" s="85"/>
      <c r="AE83" s="70">
        <f t="shared" si="14"/>
        <v>0</v>
      </c>
      <c r="AF83" s="69"/>
      <c r="AG83" s="70">
        <f t="shared" si="15"/>
        <v>0</v>
      </c>
      <c r="AH83" s="69"/>
      <c r="AI83" s="70">
        <f t="shared" si="16"/>
        <v>0</v>
      </c>
      <c r="AJ83" s="69"/>
      <c r="AK83" s="70">
        <f t="shared" si="17"/>
        <v>0</v>
      </c>
      <c r="AL83" s="69"/>
      <c r="AM83" s="70">
        <f t="shared" si="18"/>
        <v>0</v>
      </c>
      <c r="AN83" s="69"/>
      <c r="AO83" s="70">
        <f t="shared" si="19"/>
        <v>0</v>
      </c>
      <c r="AP83" s="69"/>
      <c r="AQ83" s="70">
        <f t="shared" si="20"/>
        <v>0</v>
      </c>
      <c r="AR83" s="69"/>
      <c r="AS83" s="70">
        <f t="shared" si="21"/>
        <v>0</v>
      </c>
      <c r="AT83" s="69"/>
      <c r="AU83" s="70"/>
      <c r="AV83" s="69"/>
      <c r="AW83" s="70"/>
      <c r="AX83" s="69"/>
      <c r="AY83" s="70"/>
      <c r="AZ83" s="69"/>
      <c r="BA83" s="70"/>
      <c r="BB83" s="69"/>
      <c r="BC83" s="70"/>
      <c r="BD83" s="4">
        <f t="shared" si="22"/>
        <v>0</v>
      </c>
      <c r="BE83" s="10">
        <f t="shared" si="1"/>
        <v>0</v>
      </c>
      <c r="BF83" s="11">
        <f t="shared" si="23"/>
        <v>2</v>
      </c>
      <c r="BG83" s="4">
        <f t="shared" si="24"/>
        <v>0</v>
      </c>
      <c r="BH83" s="138" t="str">
        <f t="shared" si="25"/>
        <v/>
      </c>
      <c r="BI83" s="138" t="str">
        <f t="shared" si="26"/>
        <v/>
      </c>
      <c r="BJ83" s="287"/>
      <c r="BK83" s="132">
        <f t="shared" si="27"/>
        <v>0</v>
      </c>
      <c r="BL83" s="4">
        <f t="shared" si="28"/>
        <v>0</v>
      </c>
      <c r="BM83" s="130">
        <f t="shared" si="29"/>
        <v>0</v>
      </c>
      <c r="BN83" s="4">
        <f t="shared" si="30"/>
        <v>0</v>
      </c>
      <c r="BO83" s="130">
        <f t="shared" si="31"/>
        <v>0</v>
      </c>
      <c r="BP83" s="133">
        <f t="shared" si="32"/>
        <v>0</v>
      </c>
      <c r="BQ83" s="58"/>
      <c r="BR83" s="167">
        <f>IF(BE52:BE98&lt;="49",COUNTIF($BG$52:$BG$98,"INICIAL"))</f>
        <v>0</v>
      </c>
      <c r="BS83" s="167">
        <f>COUNTIF($BG$52:$BG$98,"INTERMEDIO")</f>
        <v>0</v>
      </c>
      <c r="BT83" s="167">
        <f>COUNTIF($BG$52:$BG$98,"AVANZADO")</f>
        <v>0</v>
      </c>
      <c r="BU83" s="16"/>
    </row>
    <row r="84" spans="1:73" ht="12.75" customHeight="1" x14ac:dyDescent="0.2">
      <c r="A84" s="3"/>
      <c r="B84" s="4">
        <f t="shared" si="33"/>
        <v>33</v>
      </c>
      <c r="C84" s="319"/>
      <c r="D84" s="320"/>
      <c r="E84" s="17"/>
      <c r="F84" s="69"/>
      <c r="G84" s="70">
        <f t="shared" si="2"/>
        <v>0</v>
      </c>
      <c r="H84" s="103"/>
      <c r="I84" s="70">
        <f t="shared" si="3"/>
        <v>0</v>
      </c>
      <c r="J84" s="69"/>
      <c r="K84" s="70">
        <f t="shared" si="4"/>
        <v>0</v>
      </c>
      <c r="L84" s="69"/>
      <c r="M84" s="70">
        <f t="shared" si="5"/>
        <v>0</v>
      </c>
      <c r="N84" s="69"/>
      <c r="O84" s="70">
        <f t="shared" si="6"/>
        <v>0</v>
      </c>
      <c r="P84" s="69"/>
      <c r="Q84" s="70">
        <f t="shared" si="7"/>
        <v>0</v>
      </c>
      <c r="R84" s="69"/>
      <c r="S84" s="70">
        <f t="shared" si="8"/>
        <v>0</v>
      </c>
      <c r="T84" s="69"/>
      <c r="U84" s="70">
        <f t="shared" si="9"/>
        <v>0</v>
      </c>
      <c r="V84" s="69"/>
      <c r="W84" s="70">
        <f t="shared" si="10"/>
        <v>0</v>
      </c>
      <c r="X84" s="69"/>
      <c r="Y84" s="70">
        <f t="shared" si="11"/>
        <v>0</v>
      </c>
      <c r="Z84" s="69"/>
      <c r="AA84" s="70">
        <f t="shared" si="12"/>
        <v>0</v>
      </c>
      <c r="AB84" s="69"/>
      <c r="AC84" s="70">
        <f t="shared" si="13"/>
        <v>0</v>
      </c>
      <c r="AD84" s="85"/>
      <c r="AE84" s="70">
        <f t="shared" si="14"/>
        <v>0</v>
      </c>
      <c r="AF84" s="69"/>
      <c r="AG84" s="70">
        <f t="shared" si="15"/>
        <v>0</v>
      </c>
      <c r="AH84" s="69"/>
      <c r="AI84" s="70">
        <f t="shared" si="16"/>
        <v>0</v>
      </c>
      <c r="AJ84" s="69"/>
      <c r="AK84" s="70">
        <f t="shared" si="17"/>
        <v>0</v>
      </c>
      <c r="AL84" s="69"/>
      <c r="AM84" s="70">
        <f t="shared" si="18"/>
        <v>0</v>
      </c>
      <c r="AN84" s="69"/>
      <c r="AO84" s="70">
        <f t="shared" si="19"/>
        <v>0</v>
      </c>
      <c r="AP84" s="69"/>
      <c r="AQ84" s="70">
        <f t="shared" si="20"/>
        <v>0</v>
      </c>
      <c r="AR84" s="69"/>
      <c r="AS84" s="70">
        <f t="shared" si="21"/>
        <v>0</v>
      </c>
      <c r="AT84" s="69"/>
      <c r="AU84" s="70"/>
      <c r="AV84" s="69"/>
      <c r="AW84" s="70"/>
      <c r="AX84" s="69"/>
      <c r="AY84" s="70"/>
      <c r="AZ84" s="69"/>
      <c r="BA84" s="70"/>
      <c r="BB84" s="69"/>
      <c r="BC84" s="70"/>
      <c r="BD84" s="4">
        <f t="shared" si="22"/>
        <v>0</v>
      </c>
      <c r="BE84" s="10">
        <f t="shared" si="1"/>
        <v>0</v>
      </c>
      <c r="BF84" s="11">
        <f t="shared" si="23"/>
        <v>2</v>
      </c>
      <c r="BG84" s="4">
        <f t="shared" si="24"/>
        <v>0</v>
      </c>
      <c r="BH84" s="138" t="str">
        <f t="shared" si="25"/>
        <v/>
      </c>
      <c r="BI84" s="138" t="str">
        <f t="shared" si="26"/>
        <v/>
      </c>
      <c r="BJ84" s="287"/>
      <c r="BK84" s="132">
        <f t="shared" si="27"/>
        <v>0</v>
      </c>
      <c r="BL84" s="4">
        <f t="shared" si="28"/>
        <v>0</v>
      </c>
      <c r="BM84" s="130">
        <f t="shared" si="29"/>
        <v>0</v>
      </c>
      <c r="BN84" s="4">
        <f t="shared" si="30"/>
        <v>0</v>
      </c>
      <c r="BO84" s="130">
        <f t="shared" si="31"/>
        <v>0</v>
      </c>
      <c r="BP84" s="133">
        <f t="shared" si="32"/>
        <v>0</v>
      </c>
      <c r="BQ84" s="58"/>
      <c r="BR84" s="168" t="e">
        <f>BR83*1/$F$11</f>
        <v>#DIV/0!</v>
      </c>
      <c r="BS84" s="168" t="e">
        <f>BS83*1/$F$11</f>
        <v>#DIV/0!</v>
      </c>
      <c r="BT84" s="168" t="e">
        <f>BT83*1/$F$11</f>
        <v>#DIV/0!</v>
      </c>
      <c r="BU84" s="16"/>
    </row>
    <row r="85" spans="1:73" ht="12.75" customHeight="1" x14ac:dyDescent="0.2">
      <c r="A85" s="3"/>
      <c r="B85" s="4">
        <f t="shared" si="33"/>
        <v>34</v>
      </c>
      <c r="C85" s="319"/>
      <c r="D85" s="320"/>
      <c r="E85" s="17"/>
      <c r="F85" s="69"/>
      <c r="G85" s="70">
        <f t="shared" si="2"/>
        <v>0</v>
      </c>
      <c r="H85" s="103"/>
      <c r="I85" s="70">
        <f t="shared" si="3"/>
        <v>0</v>
      </c>
      <c r="J85" s="69"/>
      <c r="K85" s="70">
        <f t="shared" si="4"/>
        <v>0</v>
      </c>
      <c r="L85" s="69"/>
      <c r="M85" s="70">
        <f t="shared" si="5"/>
        <v>0</v>
      </c>
      <c r="N85" s="69"/>
      <c r="O85" s="70">
        <f t="shared" si="6"/>
        <v>0</v>
      </c>
      <c r="P85" s="69"/>
      <c r="Q85" s="70">
        <f t="shared" si="7"/>
        <v>0</v>
      </c>
      <c r="R85" s="69"/>
      <c r="S85" s="70">
        <f t="shared" si="8"/>
        <v>0</v>
      </c>
      <c r="T85" s="69"/>
      <c r="U85" s="70">
        <f t="shared" si="9"/>
        <v>0</v>
      </c>
      <c r="V85" s="69"/>
      <c r="W85" s="70">
        <f t="shared" si="10"/>
        <v>0</v>
      </c>
      <c r="X85" s="69"/>
      <c r="Y85" s="70">
        <f t="shared" si="11"/>
        <v>0</v>
      </c>
      <c r="Z85" s="69"/>
      <c r="AA85" s="70">
        <f t="shared" si="12"/>
        <v>0</v>
      </c>
      <c r="AB85" s="69"/>
      <c r="AC85" s="70">
        <f t="shared" si="13"/>
        <v>0</v>
      </c>
      <c r="AD85" s="85"/>
      <c r="AE85" s="70">
        <f t="shared" si="14"/>
        <v>0</v>
      </c>
      <c r="AF85" s="69"/>
      <c r="AG85" s="70">
        <f t="shared" si="15"/>
        <v>0</v>
      </c>
      <c r="AH85" s="69"/>
      <c r="AI85" s="70">
        <f t="shared" si="16"/>
        <v>0</v>
      </c>
      <c r="AJ85" s="69"/>
      <c r="AK85" s="70">
        <f t="shared" si="17"/>
        <v>0</v>
      </c>
      <c r="AL85" s="69"/>
      <c r="AM85" s="70">
        <f t="shared" si="18"/>
        <v>0</v>
      </c>
      <c r="AN85" s="69"/>
      <c r="AO85" s="70">
        <f t="shared" si="19"/>
        <v>0</v>
      </c>
      <c r="AP85" s="69"/>
      <c r="AQ85" s="70">
        <f t="shared" si="20"/>
        <v>0</v>
      </c>
      <c r="AR85" s="69"/>
      <c r="AS85" s="70">
        <f t="shared" si="21"/>
        <v>0</v>
      </c>
      <c r="AT85" s="69"/>
      <c r="AU85" s="70"/>
      <c r="AV85" s="69"/>
      <c r="AW85" s="70"/>
      <c r="AX85" s="69"/>
      <c r="AY85" s="70"/>
      <c r="AZ85" s="69"/>
      <c r="BA85" s="70"/>
      <c r="BB85" s="69"/>
      <c r="BC85" s="70"/>
      <c r="BD85" s="4">
        <f t="shared" si="22"/>
        <v>0</v>
      </c>
      <c r="BE85" s="10">
        <f t="shared" si="1"/>
        <v>0</v>
      </c>
      <c r="BF85" s="11">
        <f t="shared" si="23"/>
        <v>2</v>
      </c>
      <c r="BG85" s="4">
        <f t="shared" si="24"/>
        <v>0</v>
      </c>
      <c r="BH85" s="138" t="str">
        <f t="shared" si="25"/>
        <v/>
      </c>
      <c r="BI85" s="138" t="str">
        <f t="shared" si="26"/>
        <v/>
      </c>
      <c r="BJ85" s="287"/>
      <c r="BK85" s="132">
        <f t="shared" si="27"/>
        <v>0</v>
      </c>
      <c r="BL85" s="4">
        <f t="shared" si="28"/>
        <v>0</v>
      </c>
      <c r="BM85" s="130">
        <f t="shared" si="29"/>
        <v>0</v>
      </c>
      <c r="BN85" s="4">
        <f t="shared" si="30"/>
        <v>0</v>
      </c>
      <c r="BO85" s="130">
        <f t="shared" si="31"/>
        <v>0</v>
      </c>
      <c r="BP85" s="133">
        <f t="shared" si="32"/>
        <v>0</v>
      </c>
      <c r="BQ85" s="58"/>
      <c r="BR85" s="58"/>
      <c r="BS85" s="58"/>
      <c r="BT85" s="58"/>
      <c r="BU85" s="16"/>
    </row>
    <row r="86" spans="1:73" ht="12.75" customHeight="1" x14ac:dyDescent="0.2">
      <c r="A86" s="3"/>
      <c r="B86" s="4">
        <f t="shared" si="33"/>
        <v>35</v>
      </c>
      <c r="C86" s="319"/>
      <c r="D86" s="320"/>
      <c r="E86" s="17"/>
      <c r="F86" s="69"/>
      <c r="G86" s="70">
        <f t="shared" si="2"/>
        <v>0</v>
      </c>
      <c r="H86" s="103"/>
      <c r="I86" s="70">
        <f t="shared" si="3"/>
        <v>0</v>
      </c>
      <c r="J86" s="69"/>
      <c r="K86" s="70">
        <f t="shared" si="4"/>
        <v>0</v>
      </c>
      <c r="L86" s="69"/>
      <c r="M86" s="70">
        <f t="shared" si="5"/>
        <v>0</v>
      </c>
      <c r="N86" s="69"/>
      <c r="O86" s="70">
        <f t="shared" si="6"/>
        <v>0</v>
      </c>
      <c r="P86" s="69"/>
      <c r="Q86" s="70">
        <f t="shared" si="7"/>
        <v>0</v>
      </c>
      <c r="R86" s="69"/>
      <c r="S86" s="70">
        <f t="shared" si="8"/>
        <v>0</v>
      </c>
      <c r="T86" s="69"/>
      <c r="U86" s="70">
        <f t="shared" si="9"/>
        <v>0</v>
      </c>
      <c r="V86" s="69"/>
      <c r="W86" s="70">
        <f t="shared" si="10"/>
        <v>0</v>
      </c>
      <c r="X86" s="69"/>
      <c r="Y86" s="70">
        <f t="shared" si="11"/>
        <v>0</v>
      </c>
      <c r="Z86" s="69"/>
      <c r="AA86" s="70">
        <f t="shared" si="12"/>
        <v>0</v>
      </c>
      <c r="AB86" s="69"/>
      <c r="AC86" s="70">
        <f t="shared" si="13"/>
        <v>0</v>
      </c>
      <c r="AD86" s="85"/>
      <c r="AE86" s="70">
        <f t="shared" si="14"/>
        <v>0</v>
      </c>
      <c r="AF86" s="69"/>
      <c r="AG86" s="70">
        <f t="shared" si="15"/>
        <v>0</v>
      </c>
      <c r="AH86" s="69"/>
      <c r="AI86" s="70">
        <f t="shared" si="16"/>
        <v>0</v>
      </c>
      <c r="AJ86" s="69"/>
      <c r="AK86" s="70">
        <f t="shared" si="17"/>
        <v>0</v>
      </c>
      <c r="AL86" s="69"/>
      <c r="AM86" s="70">
        <f t="shared" si="18"/>
        <v>0</v>
      </c>
      <c r="AN86" s="69"/>
      <c r="AO86" s="70">
        <f t="shared" si="19"/>
        <v>0</v>
      </c>
      <c r="AP86" s="69"/>
      <c r="AQ86" s="70">
        <f t="shared" si="20"/>
        <v>0</v>
      </c>
      <c r="AR86" s="69"/>
      <c r="AS86" s="70">
        <f t="shared" si="21"/>
        <v>0</v>
      </c>
      <c r="AT86" s="69"/>
      <c r="AU86" s="70"/>
      <c r="AV86" s="69"/>
      <c r="AW86" s="70"/>
      <c r="AX86" s="69"/>
      <c r="AY86" s="70"/>
      <c r="AZ86" s="69"/>
      <c r="BA86" s="70"/>
      <c r="BB86" s="69"/>
      <c r="BC86" s="70"/>
      <c r="BD86" s="4">
        <f t="shared" si="22"/>
        <v>0</v>
      </c>
      <c r="BE86" s="10">
        <f t="shared" si="1"/>
        <v>0</v>
      </c>
      <c r="BF86" s="11">
        <f t="shared" si="23"/>
        <v>2</v>
      </c>
      <c r="BG86" s="4">
        <f t="shared" si="24"/>
        <v>0</v>
      </c>
      <c r="BH86" s="138" t="str">
        <f t="shared" si="25"/>
        <v/>
      </c>
      <c r="BI86" s="138" t="str">
        <f t="shared" si="26"/>
        <v/>
      </c>
      <c r="BJ86" s="287"/>
      <c r="BK86" s="132">
        <f t="shared" si="27"/>
        <v>0</v>
      </c>
      <c r="BL86" s="4">
        <f t="shared" si="28"/>
        <v>0</v>
      </c>
      <c r="BM86" s="130">
        <f t="shared" si="29"/>
        <v>0</v>
      </c>
      <c r="BN86" s="4">
        <f t="shared" si="30"/>
        <v>0</v>
      </c>
      <c r="BO86" s="130">
        <f t="shared" si="31"/>
        <v>0</v>
      </c>
      <c r="BP86" s="133">
        <f t="shared" si="32"/>
        <v>0</v>
      </c>
      <c r="BQ86" s="58"/>
      <c r="BR86" s="58"/>
      <c r="BS86" s="58"/>
      <c r="BT86" s="58"/>
      <c r="BU86" s="16"/>
    </row>
    <row r="87" spans="1:73" ht="12.75" customHeight="1" x14ac:dyDescent="0.2">
      <c r="A87" s="3"/>
      <c r="B87" s="4">
        <f t="shared" si="33"/>
        <v>36</v>
      </c>
      <c r="C87" s="319"/>
      <c r="D87" s="320"/>
      <c r="E87" s="17"/>
      <c r="F87" s="69"/>
      <c r="G87" s="70">
        <f t="shared" si="2"/>
        <v>0</v>
      </c>
      <c r="H87" s="103"/>
      <c r="I87" s="70">
        <f t="shared" si="3"/>
        <v>0</v>
      </c>
      <c r="J87" s="69"/>
      <c r="K87" s="70">
        <f t="shared" si="4"/>
        <v>0</v>
      </c>
      <c r="L87" s="69"/>
      <c r="M87" s="70">
        <f t="shared" si="5"/>
        <v>0</v>
      </c>
      <c r="N87" s="69"/>
      <c r="O87" s="70">
        <f t="shared" si="6"/>
        <v>0</v>
      </c>
      <c r="P87" s="69"/>
      <c r="Q87" s="70">
        <f t="shared" si="7"/>
        <v>0</v>
      </c>
      <c r="R87" s="69"/>
      <c r="S87" s="70">
        <f t="shared" si="8"/>
        <v>0</v>
      </c>
      <c r="T87" s="69"/>
      <c r="U87" s="70">
        <f t="shared" si="9"/>
        <v>0</v>
      </c>
      <c r="V87" s="69"/>
      <c r="W87" s="70">
        <f t="shared" si="10"/>
        <v>0</v>
      </c>
      <c r="X87" s="69"/>
      <c r="Y87" s="70">
        <f t="shared" si="11"/>
        <v>0</v>
      </c>
      <c r="Z87" s="69"/>
      <c r="AA87" s="70">
        <f t="shared" si="12"/>
        <v>0</v>
      </c>
      <c r="AB87" s="69"/>
      <c r="AC87" s="70">
        <f t="shared" si="13"/>
        <v>0</v>
      </c>
      <c r="AD87" s="85"/>
      <c r="AE87" s="70">
        <f t="shared" si="14"/>
        <v>0</v>
      </c>
      <c r="AF87" s="69"/>
      <c r="AG87" s="70">
        <f t="shared" si="15"/>
        <v>0</v>
      </c>
      <c r="AH87" s="69"/>
      <c r="AI87" s="70">
        <f t="shared" si="16"/>
        <v>0</v>
      </c>
      <c r="AJ87" s="69"/>
      <c r="AK87" s="70">
        <f t="shared" si="17"/>
        <v>0</v>
      </c>
      <c r="AL87" s="69"/>
      <c r="AM87" s="70">
        <f t="shared" si="18"/>
        <v>0</v>
      </c>
      <c r="AN87" s="69"/>
      <c r="AO87" s="70">
        <f t="shared" si="19"/>
        <v>0</v>
      </c>
      <c r="AP87" s="69"/>
      <c r="AQ87" s="70">
        <f t="shared" si="20"/>
        <v>0</v>
      </c>
      <c r="AR87" s="69"/>
      <c r="AS87" s="70">
        <f t="shared" si="21"/>
        <v>0</v>
      </c>
      <c r="AT87" s="69"/>
      <c r="AU87" s="70"/>
      <c r="AV87" s="69"/>
      <c r="AW87" s="70"/>
      <c r="AX87" s="69"/>
      <c r="AY87" s="70"/>
      <c r="AZ87" s="69"/>
      <c r="BA87" s="70"/>
      <c r="BB87" s="69"/>
      <c r="BC87" s="70"/>
      <c r="BD87" s="4">
        <f t="shared" si="22"/>
        <v>0</v>
      </c>
      <c r="BE87" s="10">
        <f t="shared" si="1"/>
        <v>0</v>
      </c>
      <c r="BF87" s="11">
        <f t="shared" si="23"/>
        <v>2</v>
      </c>
      <c r="BG87" s="4">
        <f t="shared" si="24"/>
        <v>0</v>
      </c>
      <c r="BH87" s="138" t="str">
        <f t="shared" si="25"/>
        <v/>
      </c>
      <c r="BI87" s="138" t="str">
        <f t="shared" si="26"/>
        <v/>
      </c>
      <c r="BJ87" s="287"/>
      <c r="BK87" s="132">
        <f t="shared" si="27"/>
        <v>0</v>
      </c>
      <c r="BL87" s="4">
        <f t="shared" si="28"/>
        <v>0</v>
      </c>
      <c r="BM87" s="130">
        <f t="shared" si="29"/>
        <v>0</v>
      </c>
      <c r="BN87" s="4">
        <f t="shared" si="30"/>
        <v>0</v>
      </c>
      <c r="BO87" s="130">
        <f t="shared" si="31"/>
        <v>0</v>
      </c>
      <c r="BP87" s="133">
        <f t="shared" si="32"/>
        <v>0</v>
      </c>
      <c r="BQ87" s="58"/>
      <c r="BR87" s="58"/>
      <c r="BS87" s="58"/>
      <c r="BT87" s="58"/>
      <c r="BU87" s="16"/>
    </row>
    <row r="88" spans="1:73" ht="12.75" customHeight="1" x14ac:dyDescent="0.2">
      <c r="A88" s="3"/>
      <c r="B88" s="4">
        <f t="shared" si="33"/>
        <v>37</v>
      </c>
      <c r="C88" s="319"/>
      <c r="D88" s="320"/>
      <c r="E88" s="17"/>
      <c r="F88" s="69"/>
      <c r="G88" s="70">
        <f t="shared" si="2"/>
        <v>0</v>
      </c>
      <c r="H88" s="103"/>
      <c r="I88" s="70">
        <f t="shared" si="3"/>
        <v>0</v>
      </c>
      <c r="J88" s="69"/>
      <c r="K88" s="70">
        <f t="shared" si="4"/>
        <v>0</v>
      </c>
      <c r="L88" s="69"/>
      <c r="M88" s="70">
        <f t="shared" si="5"/>
        <v>0</v>
      </c>
      <c r="N88" s="69"/>
      <c r="O88" s="70">
        <f t="shared" si="6"/>
        <v>0</v>
      </c>
      <c r="P88" s="69"/>
      <c r="Q88" s="70">
        <f t="shared" si="7"/>
        <v>0</v>
      </c>
      <c r="R88" s="69"/>
      <c r="S88" s="70">
        <f t="shared" si="8"/>
        <v>0</v>
      </c>
      <c r="T88" s="69"/>
      <c r="U88" s="70">
        <f t="shared" si="9"/>
        <v>0</v>
      </c>
      <c r="V88" s="69"/>
      <c r="W88" s="70">
        <f t="shared" si="10"/>
        <v>0</v>
      </c>
      <c r="X88" s="69"/>
      <c r="Y88" s="70">
        <f t="shared" si="11"/>
        <v>0</v>
      </c>
      <c r="Z88" s="69"/>
      <c r="AA88" s="70">
        <f t="shared" si="12"/>
        <v>0</v>
      </c>
      <c r="AB88" s="69"/>
      <c r="AC88" s="70">
        <f t="shared" si="13"/>
        <v>0</v>
      </c>
      <c r="AD88" s="85"/>
      <c r="AE88" s="70">
        <f t="shared" si="14"/>
        <v>0</v>
      </c>
      <c r="AF88" s="69"/>
      <c r="AG88" s="70">
        <f t="shared" si="15"/>
        <v>0</v>
      </c>
      <c r="AH88" s="69"/>
      <c r="AI88" s="70">
        <f t="shared" si="16"/>
        <v>0</v>
      </c>
      <c r="AJ88" s="69"/>
      <c r="AK88" s="70">
        <f t="shared" si="17"/>
        <v>0</v>
      </c>
      <c r="AL88" s="69"/>
      <c r="AM88" s="70">
        <f t="shared" si="18"/>
        <v>0</v>
      </c>
      <c r="AN88" s="69"/>
      <c r="AO88" s="70">
        <f t="shared" si="19"/>
        <v>0</v>
      </c>
      <c r="AP88" s="69"/>
      <c r="AQ88" s="70">
        <f t="shared" si="20"/>
        <v>0</v>
      </c>
      <c r="AR88" s="69"/>
      <c r="AS88" s="70">
        <f t="shared" si="21"/>
        <v>0</v>
      </c>
      <c r="AT88" s="69"/>
      <c r="AU88" s="70"/>
      <c r="AV88" s="69"/>
      <c r="AW88" s="70"/>
      <c r="AX88" s="69"/>
      <c r="AY88" s="70"/>
      <c r="AZ88" s="69"/>
      <c r="BA88" s="70"/>
      <c r="BB88" s="69"/>
      <c r="BC88" s="70"/>
      <c r="BD88" s="4">
        <f t="shared" si="22"/>
        <v>0</v>
      </c>
      <c r="BE88" s="10">
        <f t="shared" si="1"/>
        <v>0</v>
      </c>
      <c r="BF88" s="11">
        <f t="shared" si="23"/>
        <v>2</v>
      </c>
      <c r="BG88" s="4">
        <f t="shared" si="24"/>
        <v>0</v>
      </c>
      <c r="BH88" s="138" t="str">
        <f t="shared" si="25"/>
        <v/>
      </c>
      <c r="BI88" s="138" t="str">
        <f t="shared" si="26"/>
        <v/>
      </c>
      <c r="BJ88" s="287"/>
      <c r="BK88" s="132">
        <f t="shared" si="27"/>
        <v>0</v>
      </c>
      <c r="BL88" s="4">
        <f t="shared" si="28"/>
        <v>0</v>
      </c>
      <c r="BM88" s="130">
        <f t="shared" si="29"/>
        <v>0</v>
      </c>
      <c r="BN88" s="4">
        <f t="shared" si="30"/>
        <v>0</v>
      </c>
      <c r="BO88" s="130">
        <f t="shared" si="31"/>
        <v>0</v>
      </c>
      <c r="BP88" s="133">
        <f t="shared" si="32"/>
        <v>0</v>
      </c>
      <c r="BQ88" s="58"/>
      <c r="BR88" s="58"/>
      <c r="BS88" s="58"/>
      <c r="BT88" s="58"/>
      <c r="BU88" s="16"/>
    </row>
    <row r="89" spans="1:73" ht="12.75" customHeight="1" x14ac:dyDescent="0.2">
      <c r="A89" s="3"/>
      <c r="B89" s="4">
        <f t="shared" si="33"/>
        <v>38</v>
      </c>
      <c r="C89" s="319"/>
      <c r="D89" s="320"/>
      <c r="E89" s="17"/>
      <c r="F89" s="69"/>
      <c r="G89" s="70">
        <f t="shared" si="2"/>
        <v>0</v>
      </c>
      <c r="H89" s="103"/>
      <c r="I89" s="70">
        <f t="shared" si="3"/>
        <v>0</v>
      </c>
      <c r="J89" s="69"/>
      <c r="K89" s="70">
        <f t="shared" si="4"/>
        <v>0</v>
      </c>
      <c r="L89" s="69"/>
      <c r="M89" s="70">
        <f t="shared" si="5"/>
        <v>0</v>
      </c>
      <c r="N89" s="69"/>
      <c r="O89" s="70">
        <f t="shared" si="6"/>
        <v>0</v>
      </c>
      <c r="P89" s="69"/>
      <c r="Q89" s="70">
        <f t="shared" si="7"/>
        <v>0</v>
      </c>
      <c r="R89" s="69"/>
      <c r="S89" s="70">
        <f t="shared" si="8"/>
        <v>0</v>
      </c>
      <c r="T89" s="69"/>
      <c r="U89" s="70">
        <f t="shared" si="9"/>
        <v>0</v>
      </c>
      <c r="V89" s="69"/>
      <c r="W89" s="70">
        <f t="shared" si="10"/>
        <v>0</v>
      </c>
      <c r="X89" s="69"/>
      <c r="Y89" s="70">
        <f t="shared" si="11"/>
        <v>0</v>
      </c>
      <c r="Z89" s="69"/>
      <c r="AA89" s="70">
        <f t="shared" si="12"/>
        <v>0</v>
      </c>
      <c r="AB89" s="69"/>
      <c r="AC89" s="70">
        <f t="shared" si="13"/>
        <v>0</v>
      </c>
      <c r="AD89" s="85"/>
      <c r="AE89" s="70">
        <f t="shared" si="14"/>
        <v>0</v>
      </c>
      <c r="AF89" s="69"/>
      <c r="AG89" s="70">
        <f t="shared" si="15"/>
        <v>0</v>
      </c>
      <c r="AH89" s="69"/>
      <c r="AI89" s="70">
        <f t="shared" si="16"/>
        <v>0</v>
      </c>
      <c r="AJ89" s="69"/>
      <c r="AK89" s="70">
        <f t="shared" si="17"/>
        <v>0</v>
      </c>
      <c r="AL89" s="69"/>
      <c r="AM89" s="70">
        <f t="shared" si="18"/>
        <v>0</v>
      </c>
      <c r="AN89" s="69"/>
      <c r="AO89" s="70">
        <f t="shared" si="19"/>
        <v>0</v>
      </c>
      <c r="AP89" s="69"/>
      <c r="AQ89" s="70">
        <f t="shared" si="20"/>
        <v>0</v>
      </c>
      <c r="AR89" s="69"/>
      <c r="AS89" s="70">
        <f t="shared" si="21"/>
        <v>0</v>
      </c>
      <c r="AT89" s="69"/>
      <c r="AU89" s="70"/>
      <c r="AV89" s="69"/>
      <c r="AW89" s="70"/>
      <c r="AX89" s="69"/>
      <c r="AY89" s="70"/>
      <c r="AZ89" s="69"/>
      <c r="BA89" s="70"/>
      <c r="BB89" s="69"/>
      <c r="BC89" s="70"/>
      <c r="BD89" s="4">
        <f t="shared" si="22"/>
        <v>0</v>
      </c>
      <c r="BE89" s="10">
        <f t="shared" si="1"/>
        <v>0</v>
      </c>
      <c r="BF89" s="11">
        <f t="shared" si="23"/>
        <v>2</v>
      </c>
      <c r="BG89" s="4">
        <f t="shared" si="24"/>
        <v>0</v>
      </c>
      <c r="BH89" s="138" t="str">
        <f t="shared" si="25"/>
        <v/>
      </c>
      <c r="BI89" s="138" t="str">
        <f t="shared" si="26"/>
        <v/>
      </c>
      <c r="BJ89" s="287"/>
      <c r="BK89" s="132">
        <f t="shared" si="27"/>
        <v>0</v>
      </c>
      <c r="BL89" s="4">
        <f t="shared" si="28"/>
        <v>0</v>
      </c>
      <c r="BM89" s="130">
        <f t="shared" si="29"/>
        <v>0</v>
      </c>
      <c r="BN89" s="4">
        <f t="shared" si="30"/>
        <v>0</v>
      </c>
      <c r="BO89" s="130">
        <f t="shared" si="31"/>
        <v>0</v>
      </c>
      <c r="BP89" s="133">
        <f t="shared" si="32"/>
        <v>0</v>
      </c>
      <c r="BQ89" s="58"/>
      <c r="BR89" s="58"/>
      <c r="BS89" s="58"/>
      <c r="BT89" s="58"/>
      <c r="BU89" s="16"/>
    </row>
    <row r="90" spans="1:73" ht="12.75" customHeight="1" x14ac:dyDescent="0.2">
      <c r="A90" s="3"/>
      <c r="B90" s="4">
        <f t="shared" si="33"/>
        <v>39</v>
      </c>
      <c r="C90" s="319"/>
      <c r="D90" s="320"/>
      <c r="E90" s="17"/>
      <c r="F90" s="69"/>
      <c r="G90" s="70">
        <f t="shared" si="2"/>
        <v>0</v>
      </c>
      <c r="H90" s="103"/>
      <c r="I90" s="70">
        <f t="shared" si="3"/>
        <v>0</v>
      </c>
      <c r="J90" s="69"/>
      <c r="K90" s="70">
        <f t="shared" si="4"/>
        <v>0</v>
      </c>
      <c r="L90" s="69"/>
      <c r="M90" s="70">
        <f t="shared" si="5"/>
        <v>0</v>
      </c>
      <c r="N90" s="69"/>
      <c r="O90" s="70">
        <f t="shared" si="6"/>
        <v>0</v>
      </c>
      <c r="P90" s="69"/>
      <c r="Q90" s="70">
        <f t="shared" si="7"/>
        <v>0</v>
      </c>
      <c r="R90" s="69"/>
      <c r="S90" s="70">
        <f t="shared" si="8"/>
        <v>0</v>
      </c>
      <c r="T90" s="69"/>
      <c r="U90" s="70">
        <f t="shared" si="9"/>
        <v>0</v>
      </c>
      <c r="V90" s="69"/>
      <c r="W90" s="70">
        <f t="shared" si="10"/>
        <v>0</v>
      </c>
      <c r="X90" s="69"/>
      <c r="Y90" s="70">
        <f t="shared" si="11"/>
        <v>0</v>
      </c>
      <c r="Z90" s="69"/>
      <c r="AA90" s="70">
        <f t="shared" si="12"/>
        <v>0</v>
      </c>
      <c r="AB90" s="69"/>
      <c r="AC90" s="70">
        <f t="shared" si="13"/>
        <v>0</v>
      </c>
      <c r="AD90" s="85"/>
      <c r="AE90" s="70">
        <f t="shared" si="14"/>
        <v>0</v>
      </c>
      <c r="AF90" s="69"/>
      <c r="AG90" s="70">
        <f t="shared" si="15"/>
        <v>0</v>
      </c>
      <c r="AH90" s="69"/>
      <c r="AI90" s="70">
        <f t="shared" si="16"/>
        <v>0</v>
      </c>
      <c r="AJ90" s="69"/>
      <c r="AK90" s="70">
        <f t="shared" si="17"/>
        <v>0</v>
      </c>
      <c r="AL90" s="69"/>
      <c r="AM90" s="70">
        <f t="shared" si="18"/>
        <v>0</v>
      </c>
      <c r="AN90" s="69"/>
      <c r="AO90" s="70">
        <f t="shared" si="19"/>
        <v>0</v>
      </c>
      <c r="AP90" s="69"/>
      <c r="AQ90" s="70">
        <f t="shared" si="20"/>
        <v>0</v>
      </c>
      <c r="AR90" s="69"/>
      <c r="AS90" s="70">
        <f t="shared" si="21"/>
        <v>0</v>
      </c>
      <c r="AT90" s="69"/>
      <c r="AU90" s="70"/>
      <c r="AV90" s="69"/>
      <c r="AW90" s="70"/>
      <c r="AX90" s="69"/>
      <c r="AY90" s="70"/>
      <c r="AZ90" s="69"/>
      <c r="BA90" s="70"/>
      <c r="BB90" s="69"/>
      <c r="BC90" s="70"/>
      <c r="BD90" s="4">
        <f t="shared" si="22"/>
        <v>0</v>
      </c>
      <c r="BE90" s="10">
        <f t="shared" si="1"/>
        <v>0</v>
      </c>
      <c r="BF90" s="11">
        <f t="shared" si="23"/>
        <v>2</v>
      </c>
      <c r="BG90" s="4">
        <f t="shared" si="24"/>
        <v>0</v>
      </c>
      <c r="BH90" s="138" t="str">
        <f t="shared" si="25"/>
        <v/>
      </c>
      <c r="BI90" s="138" t="str">
        <f t="shared" si="26"/>
        <v/>
      </c>
      <c r="BJ90" s="287"/>
      <c r="BK90" s="132">
        <f t="shared" si="27"/>
        <v>0</v>
      </c>
      <c r="BL90" s="4">
        <f t="shared" si="28"/>
        <v>0</v>
      </c>
      <c r="BM90" s="130">
        <f t="shared" si="29"/>
        <v>0</v>
      </c>
      <c r="BN90" s="4">
        <f t="shared" si="30"/>
        <v>0</v>
      </c>
      <c r="BO90" s="130">
        <f t="shared" si="31"/>
        <v>0</v>
      </c>
      <c r="BP90" s="133">
        <f t="shared" si="32"/>
        <v>0</v>
      </c>
      <c r="BQ90" s="58"/>
      <c r="BR90" s="58"/>
      <c r="BS90" s="58"/>
      <c r="BT90" s="58"/>
      <c r="BU90" s="16"/>
    </row>
    <row r="91" spans="1:73" ht="12.75" customHeight="1" x14ac:dyDescent="0.2">
      <c r="A91" s="3"/>
      <c r="B91" s="4">
        <f t="shared" si="33"/>
        <v>40</v>
      </c>
      <c r="C91" s="319"/>
      <c r="D91" s="320"/>
      <c r="E91" s="17"/>
      <c r="F91" s="69"/>
      <c r="G91" s="70">
        <f t="shared" si="2"/>
        <v>0</v>
      </c>
      <c r="H91" s="103"/>
      <c r="I91" s="70">
        <f t="shared" si="3"/>
        <v>0</v>
      </c>
      <c r="J91" s="69"/>
      <c r="K91" s="70">
        <f t="shared" si="4"/>
        <v>0</v>
      </c>
      <c r="L91" s="69"/>
      <c r="M91" s="70">
        <f t="shared" si="5"/>
        <v>0</v>
      </c>
      <c r="N91" s="69"/>
      <c r="O91" s="70">
        <f t="shared" si="6"/>
        <v>0</v>
      </c>
      <c r="P91" s="69"/>
      <c r="Q91" s="70">
        <f t="shared" si="7"/>
        <v>0</v>
      </c>
      <c r="R91" s="69"/>
      <c r="S91" s="70">
        <f t="shared" si="8"/>
        <v>0</v>
      </c>
      <c r="T91" s="69"/>
      <c r="U91" s="70">
        <f t="shared" si="9"/>
        <v>0</v>
      </c>
      <c r="V91" s="69"/>
      <c r="W91" s="70">
        <f t="shared" si="10"/>
        <v>0</v>
      </c>
      <c r="X91" s="69"/>
      <c r="Y91" s="70">
        <f t="shared" si="11"/>
        <v>0</v>
      </c>
      <c r="Z91" s="69"/>
      <c r="AA91" s="70">
        <f t="shared" si="12"/>
        <v>0</v>
      </c>
      <c r="AB91" s="69"/>
      <c r="AC91" s="70">
        <f t="shared" si="13"/>
        <v>0</v>
      </c>
      <c r="AD91" s="85"/>
      <c r="AE91" s="70">
        <f t="shared" si="14"/>
        <v>0</v>
      </c>
      <c r="AF91" s="69"/>
      <c r="AG91" s="70">
        <f t="shared" si="15"/>
        <v>0</v>
      </c>
      <c r="AH91" s="69"/>
      <c r="AI91" s="70">
        <f t="shared" si="16"/>
        <v>0</v>
      </c>
      <c r="AJ91" s="69"/>
      <c r="AK91" s="70">
        <f t="shared" si="17"/>
        <v>0</v>
      </c>
      <c r="AL91" s="69"/>
      <c r="AM91" s="70">
        <f t="shared" si="18"/>
        <v>0</v>
      </c>
      <c r="AN91" s="69"/>
      <c r="AO91" s="70">
        <f t="shared" si="19"/>
        <v>0</v>
      </c>
      <c r="AP91" s="69"/>
      <c r="AQ91" s="70">
        <f t="shared" si="20"/>
        <v>0</v>
      </c>
      <c r="AR91" s="69"/>
      <c r="AS91" s="70">
        <f t="shared" si="21"/>
        <v>0</v>
      </c>
      <c r="AT91" s="69"/>
      <c r="AU91" s="70"/>
      <c r="AV91" s="69"/>
      <c r="AW91" s="70"/>
      <c r="AX91" s="69"/>
      <c r="AY91" s="70"/>
      <c r="AZ91" s="69"/>
      <c r="BA91" s="70"/>
      <c r="BB91" s="69"/>
      <c r="BC91" s="70"/>
      <c r="BD91" s="4">
        <f t="shared" si="22"/>
        <v>0</v>
      </c>
      <c r="BE91" s="10">
        <f t="shared" si="1"/>
        <v>0</v>
      </c>
      <c r="BF91" s="11">
        <f t="shared" si="23"/>
        <v>2</v>
      </c>
      <c r="BG91" s="4">
        <f t="shared" si="24"/>
        <v>0</v>
      </c>
      <c r="BH91" s="138" t="str">
        <f t="shared" si="25"/>
        <v/>
      </c>
      <c r="BI91" s="138" t="str">
        <f t="shared" si="26"/>
        <v/>
      </c>
      <c r="BJ91" s="287"/>
      <c r="BK91" s="132">
        <f t="shared" si="27"/>
        <v>0</v>
      </c>
      <c r="BL91" s="4">
        <f t="shared" si="28"/>
        <v>0</v>
      </c>
      <c r="BM91" s="130">
        <f t="shared" si="29"/>
        <v>0</v>
      </c>
      <c r="BN91" s="4">
        <f t="shared" si="30"/>
        <v>0</v>
      </c>
      <c r="BO91" s="130">
        <f t="shared" si="31"/>
        <v>0</v>
      </c>
      <c r="BP91" s="133">
        <f t="shared" si="32"/>
        <v>0</v>
      </c>
      <c r="BQ91" s="58"/>
      <c r="BR91" s="58"/>
      <c r="BS91" s="58"/>
      <c r="BT91" s="58"/>
      <c r="BU91" s="16"/>
    </row>
    <row r="92" spans="1:73" ht="12.75" customHeight="1" x14ac:dyDescent="0.2">
      <c r="A92" s="3"/>
      <c r="B92" s="4">
        <f t="shared" si="33"/>
        <v>41</v>
      </c>
      <c r="C92" s="319"/>
      <c r="D92" s="320"/>
      <c r="E92" s="17"/>
      <c r="F92" s="69"/>
      <c r="G92" s="70">
        <f t="shared" si="2"/>
        <v>0</v>
      </c>
      <c r="H92" s="103"/>
      <c r="I92" s="70">
        <f t="shared" si="3"/>
        <v>0</v>
      </c>
      <c r="J92" s="69"/>
      <c r="K92" s="70">
        <f t="shared" si="4"/>
        <v>0</v>
      </c>
      <c r="L92" s="69"/>
      <c r="M92" s="70">
        <f t="shared" si="5"/>
        <v>0</v>
      </c>
      <c r="N92" s="69"/>
      <c r="O92" s="70">
        <f t="shared" si="6"/>
        <v>0</v>
      </c>
      <c r="P92" s="69"/>
      <c r="Q92" s="70">
        <f t="shared" si="7"/>
        <v>0</v>
      </c>
      <c r="R92" s="69"/>
      <c r="S92" s="70">
        <f t="shared" si="8"/>
        <v>0</v>
      </c>
      <c r="T92" s="69"/>
      <c r="U92" s="70">
        <f t="shared" si="9"/>
        <v>0</v>
      </c>
      <c r="V92" s="69"/>
      <c r="W92" s="70">
        <f t="shared" si="10"/>
        <v>0</v>
      </c>
      <c r="X92" s="69"/>
      <c r="Y92" s="70">
        <f t="shared" si="11"/>
        <v>0</v>
      </c>
      <c r="Z92" s="69"/>
      <c r="AA92" s="70">
        <f t="shared" si="12"/>
        <v>0</v>
      </c>
      <c r="AB92" s="69"/>
      <c r="AC92" s="70">
        <f t="shared" si="13"/>
        <v>0</v>
      </c>
      <c r="AD92" s="85"/>
      <c r="AE92" s="70">
        <f t="shared" si="14"/>
        <v>0</v>
      </c>
      <c r="AF92" s="69"/>
      <c r="AG92" s="70">
        <f t="shared" si="15"/>
        <v>0</v>
      </c>
      <c r="AH92" s="69"/>
      <c r="AI92" s="70">
        <f t="shared" si="16"/>
        <v>0</v>
      </c>
      <c r="AJ92" s="69"/>
      <c r="AK92" s="70">
        <f t="shared" si="17"/>
        <v>0</v>
      </c>
      <c r="AL92" s="69"/>
      <c r="AM92" s="70">
        <f t="shared" si="18"/>
        <v>0</v>
      </c>
      <c r="AN92" s="69"/>
      <c r="AO92" s="70">
        <f t="shared" si="19"/>
        <v>0</v>
      </c>
      <c r="AP92" s="69"/>
      <c r="AQ92" s="70">
        <f t="shared" si="20"/>
        <v>0</v>
      </c>
      <c r="AR92" s="69"/>
      <c r="AS92" s="70">
        <f t="shared" si="21"/>
        <v>0</v>
      </c>
      <c r="AT92" s="69"/>
      <c r="AU92" s="70"/>
      <c r="AV92" s="69"/>
      <c r="AW92" s="70"/>
      <c r="AX92" s="69"/>
      <c r="AY92" s="70"/>
      <c r="AZ92" s="69"/>
      <c r="BA92" s="70"/>
      <c r="BB92" s="69"/>
      <c r="BC92" s="70"/>
      <c r="BD92" s="4">
        <f t="shared" si="22"/>
        <v>0</v>
      </c>
      <c r="BE92" s="10">
        <f t="shared" si="1"/>
        <v>0</v>
      </c>
      <c r="BF92" s="11">
        <f t="shared" si="23"/>
        <v>2</v>
      </c>
      <c r="BG92" s="4">
        <f t="shared" si="24"/>
        <v>0</v>
      </c>
      <c r="BH92" s="138" t="str">
        <f t="shared" si="25"/>
        <v/>
      </c>
      <c r="BI92" s="138" t="str">
        <f t="shared" si="26"/>
        <v/>
      </c>
      <c r="BJ92" s="287"/>
      <c r="BK92" s="132">
        <f t="shared" si="27"/>
        <v>0</v>
      </c>
      <c r="BL92" s="4">
        <f t="shared" si="28"/>
        <v>0</v>
      </c>
      <c r="BM92" s="130">
        <f t="shared" si="29"/>
        <v>0</v>
      </c>
      <c r="BN92" s="4">
        <f t="shared" si="30"/>
        <v>0</v>
      </c>
      <c r="BO92" s="130">
        <f t="shared" si="31"/>
        <v>0</v>
      </c>
      <c r="BP92" s="133">
        <f t="shared" si="32"/>
        <v>0</v>
      </c>
      <c r="BQ92" s="58"/>
      <c r="BR92" s="58"/>
      <c r="BS92" s="58"/>
      <c r="BT92" s="58"/>
      <c r="BU92" s="16"/>
    </row>
    <row r="93" spans="1:73" ht="12.75" customHeight="1" x14ac:dyDescent="0.2">
      <c r="A93" s="3"/>
      <c r="B93" s="4">
        <f t="shared" si="33"/>
        <v>42</v>
      </c>
      <c r="C93" s="319"/>
      <c r="D93" s="320"/>
      <c r="E93" s="17"/>
      <c r="F93" s="69"/>
      <c r="G93" s="70">
        <f t="shared" si="2"/>
        <v>0</v>
      </c>
      <c r="H93" s="103"/>
      <c r="I93" s="70">
        <f t="shared" si="3"/>
        <v>0</v>
      </c>
      <c r="J93" s="69"/>
      <c r="K93" s="70">
        <f t="shared" si="4"/>
        <v>0</v>
      </c>
      <c r="L93" s="69"/>
      <c r="M93" s="70">
        <f t="shared" si="5"/>
        <v>0</v>
      </c>
      <c r="N93" s="69"/>
      <c r="O93" s="70">
        <f t="shared" si="6"/>
        <v>0</v>
      </c>
      <c r="P93" s="69"/>
      <c r="Q93" s="70">
        <f t="shared" si="7"/>
        <v>0</v>
      </c>
      <c r="R93" s="69"/>
      <c r="S93" s="70">
        <f t="shared" si="8"/>
        <v>0</v>
      </c>
      <c r="T93" s="69"/>
      <c r="U93" s="70">
        <f t="shared" si="9"/>
        <v>0</v>
      </c>
      <c r="V93" s="69"/>
      <c r="W93" s="70">
        <f t="shared" si="10"/>
        <v>0</v>
      </c>
      <c r="X93" s="69"/>
      <c r="Y93" s="70">
        <f t="shared" si="11"/>
        <v>0</v>
      </c>
      <c r="Z93" s="69"/>
      <c r="AA93" s="70">
        <f t="shared" si="12"/>
        <v>0</v>
      </c>
      <c r="AB93" s="69"/>
      <c r="AC93" s="70">
        <f t="shared" si="13"/>
        <v>0</v>
      </c>
      <c r="AD93" s="85"/>
      <c r="AE93" s="70">
        <f t="shared" si="14"/>
        <v>0</v>
      </c>
      <c r="AF93" s="69"/>
      <c r="AG93" s="70">
        <f t="shared" si="15"/>
        <v>0</v>
      </c>
      <c r="AH93" s="69"/>
      <c r="AI93" s="70">
        <f t="shared" si="16"/>
        <v>0</v>
      </c>
      <c r="AJ93" s="69"/>
      <c r="AK93" s="70">
        <f t="shared" si="17"/>
        <v>0</v>
      </c>
      <c r="AL93" s="69"/>
      <c r="AM93" s="70">
        <f t="shared" si="18"/>
        <v>0</v>
      </c>
      <c r="AN93" s="69"/>
      <c r="AO93" s="70">
        <f t="shared" si="19"/>
        <v>0</v>
      </c>
      <c r="AP93" s="69"/>
      <c r="AQ93" s="70">
        <f t="shared" si="20"/>
        <v>0</v>
      </c>
      <c r="AR93" s="69"/>
      <c r="AS93" s="70">
        <f t="shared" si="21"/>
        <v>0</v>
      </c>
      <c r="AT93" s="69"/>
      <c r="AU93" s="70"/>
      <c r="AV93" s="69"/>
      <c r="AW93" s="70"/>
      <c r="AX93" s="69"/>
      <c r="AY93" s="70"/>
      <c r="AZ93" s="69"/>
      <c r="BA93" s="70"/>
      <c r="BB93" s="69"/>
      <c r="BC93" s="70"/>
      <c r="BD93" s="4">
        <f t="shared" si="22"/>
        <v>0</v>
      </c>
      <c r="BE93" s="10">
        <f t="shared" si="1"/>
        <v>0</v>
      </c>
      <c r="BF93" s="11">
        <f t="shared" si="23"/>
        <v>2</v>
      </c>
      <c r="BG93" s="4">
        <f t="shared" si="24"/>
        <v>0</v>
      </c>
      <c r="BH93" s="138" t="str">
        <f t="shared" si="25"/>
        <v/>
      </c>
      <c r="BI93" s="138" t="str">
        <f t="shared" si="26"/>
        <v/>
      </c>
      <c r="BJ93" s="287"/>
      <c r="BK93" s="132">
        <f t="shared" si="27"/>
        <v>0</v>
      </c>
      <c r="BL93" s="4">
        <f t="shared" si="28"/>
        <v>0</v>
      </c>
      <c r="BM93" s="130">
        <f t="shared" si="29"/>
        <v>0</v>
      </c>
      <c r="BN93" s="4">
        <f t="shared" si="30"/>
        <v>0</v>
      </c>
      <c r="BO93" s="130">
        <f t="shared" si="31"/>
        <v>0</v>
      </c>
      <c r="BP93" s="133">
        <f t="shared" si="32"/>
        <v>0</v>
      </c>
      <c r="BQ93" s="58"/>
      <c r="BR93" s="58"/>
      <c r="BS93" s="58"/>
      <c r="BT93" s="58"/>
      <c r="BU93" s="16"/>
    </row>
    <row r="94" spans="1:73" ht="12.75" customHeight="1" x14ac:dyDescent="0.2">
      <c r="A94" s="3"/>
      <c r="B94" s="4">
        <f t="shared" si="33"/>
        <v>43</v>
      </c>
      <c r="C94" s="319"/>
      <c r="D94" s="320"/>
      <c r="E94" s="17"/>
      <c r="F94" s="69"/>
      <c r="G94" s="70">
        <f t="shared" si="2"/>
        <v>0</v>
      </c>
      <c r="H94" s="103"/>
      <c r="I94" s="70">
        <f t="shared" si="3"/>
        <v>0</v>
      </c>
      <c r="J94" s="69"/>
      <c r="K94" s="70">
        <f t="shared" si="4"/>
        <v>0</v>
      </c>
      <c r="L94" s="69"/>
      <c r="M94" s="70">
        <f t="shared" si="5"/>
        <v>0</v>
      </c>
      <c r="N94" s="69"/>
      <c r="O94" s="70">
        <f t="shared" si="6"/>
        <v>0</v>
      </c>
      <c r="P94" s="69"/>
      <c r="Q94" s="70">
        <f t="shared" si="7"/>
        <v>0</v>
      </c>
      <c r="R94" s="69"/>
      <c r="S94" s="70">
        <f t="shared" si="8"/>
        <v>0</v>
      </c>
      <c r="T94" s="69"/>
      <c r="U94" s="70">
        <f t="shared" si="9"/>
        <v>0</v>
      </c>
      <c r="V94" s="69"/>
      <c r="W94" s="70">
        <f t="shared" si="10"/>
        <v>0</v>
      </c>
      <c r="X94" s="69"/>
      <c r="Y94" s="70">
        <f t="shared" si="11"/>
        <v>0</v>
      </c>
      <c r="Z94" s="69"/>
      <c r="AA94" s="70">
        <f t="shared" si="12"/>
        <v>0</v>
      </c>
      <c r="AB94" s="69"/>
      <c r="AC94" s="70">
        <f t="shared" si="13"/>
        <v>0</v>
      </c>
      <c r="AD94" s="85"/>
      <c r="AE94" s="70">
        <f t="shared" si="14"/>
        <v>0</v>
      </c>
      <c r="AF94" s="69"/>
      <c r="AG94" s="70">
        <f t="shared" si="15"/>
        <v>0</v>
      </c>
      <c r="AH94" s="69"/>
      <c r="AI94" s="70">
        <f t="shared" si="16"/>
        <v>0</v>
      </c>
      <c r="AJ94" s="69"/>
      <c r="AK94" s="70">
        <f t="shared" si="17"/>
        <v>0</v>
      </c>
      <c r="AL94" s="69"/>
      <c r="AM94" s="70">
        <f t="shared" si="18"/>
        <v>0</v>
      </c>
      <c r="AN94" s="69"/>
      <c r="AO94" s="70">
        <f t="shared" si="19"/>
        <v>0</v>
      </c>
      <c r="AP94" s="69"/>
      <c r="AQ94" s="70">
        <f t="shared" si="20"/>
        <v>0</v>
      </c>
      <c r="AR94" s="69"/>
      <c r="AS94" s="70">
        <f t="shared" si="21"/>
        <v>0</v>
      </c>
      <c r="AT94" s="69"/>
      <c r="AU94" s="70"/>
      <c r="AV94" s="69"/>
      <c r="AW94" s="70"/>
      <c r="AX94" s="69"/>
      <c r="AY94" s="70"/>
      <c r="AZ94" s="69"/>
      <c r="BA94" s="70"/>
      <c r="BB94" s="69"/>
      <c r="BC94" s="70"/>
      <c r="BD94" s="4">
        <f t="shared" si="22"/>
        <v>0</v>
      </c>
      <c r="BE94" s="10">
        <f t="shared" si="1"/>
        <v>0</v>
      </c>
      <c r="BF94" s="11">
        <f t="shared" si="23"/>
        <v>2</v>
      </c>
      <c r="BG94" s="4">
        <f t="shared" si="24"/>
        <v>0</v>
      </c>
      <c r="BH94" s="138" t="str">
        <f t="shared" si="25"/>
        <v/>
      </c>
      <c r="BI94" s="138" t="str">
        <f t="shared" si="26"/>
        <v/>
      </c>
      <c r="BJ94" s="287"/>
      <c r="BK94" s="132">
        <f t="shared" si="27"/>
        <v>0</v>
      </c>
      <c r="BL94" s="4">
        <f t="shared" si="28"/>
        <v>0</v>
      </c>
      <c r="BM94" s="130">
        <f t="shared" si="29"/>
        <v>0</v>
      </c>
      <c r="BN94" s="4">
        <f t="shared" si="30"/>
        <v>0</v>
      </c>
      <c r="BO94" s="130">
        <f t="shared" si="31"/>
        <v>0</v>
      </c>
      <c r="BP94" s="133">
        <f t="shared" si="32"/>
        <v>0</v>
      </c>
      <c r="BQ94" s="58"/>
      <c r="BR94" s="58"/>
      <c r="BS94" s="58"/>
      <c r="BT94" s="58"/>
      <c r="BU94" s="16"/>
    </row>
    <row r="95" spans="1:73" ht="12.75" customHeight="1" x14ac:dyDescent="0.2">
      <c r="A95" s="3"/>
      <c r="B95" s="4">
        <f t="shared" si="33"/>
        <v>44</v>
      </c>
      <c r="C95" s="319"/>
      <c r="D95" s="320"/>
      <c r="E95" s="17"/>
      <c r="F95" s="69"/>
      <c r="G95" s="70">
        <f t="shared" si="2"/>
        <v>0</v>
      </c>
      <c r="H95" s="103"/>
      <c r="I95" s="70">
        <f t="shared" si="3"/>
        <v>0</v>
      </c>
      <c r="J95" s="69"/>
      <c r="K95" s="70">
        <f t="shared" si="4"/>
        <v>0</v>
      </c>
      <c r="L95" s="69"/>
      <c r="M95" s="70">
        <f t="shared" si="5"/>
        <v>0</v>
      </c>
      <c r="N95" s="69"/>
      <c r="O95" s="70">
        <f t="shared" si="6"/>
        <v>0</v>
      </c>
      <c r="P95" s="69"/>
      <c r="Q95" s="70">
        <f t="shared" si="7"/>
        <v>0</v>
      </c>
      <c r="R95" s="69"/>
      <c r="S95" s="70">
        <f t="shared" si="8"/>
        <v>0</v>
      </c>
      <c r="T95" s="69"/>
      <c r="U95" s="70">
        <f t="shared" si="9"/>
        <v>0</v>
      </c>
      <c r="V95" s="69"/>
      <c r="W95" s="70">
        <f t="shared" si="10"/>
        <v>0</v>
      </c>
      <c r="X95" s="69"/>
      <c r="Y95" s="70">
        <f t="shared" si="11"/>
        <v>0</v>
      </c>
      <c r="Z95" s="69"/>
      <c r="AA95" s="70">
        <f t="shared" si="12"/>
        <v>0</v>
      </c>
      <c r="AB95" s="69"/>
      <c r="AC95" s="70">
        <f t="shared" si="13"/>
        <v>0</v>
      </c>
      <c r="AD95" s="85"/>
      <c r="AE95" s="70">
        <f t="shared" si="14"/>
        <v>0</v>
      </c>
      <c r="AF95" s="69"/>
      <c r="AG95" s="70">
        <f t="shared" si="15"/>
        <v>0</v>
      </c>
      <c r="AH95" s="69"/>
      <c r="AI95" s="70">
        <f t="shared" si="16"/>
        <v>0</v>
      </c>
      <c r="AJ95" s="69"/>
      <c r="AK95" s="70">
        <f t="shared" si="17"/>
        <v>0</v>
      </c>
      <c r="AL95" s="69"/>
      <c r="AM95" s="70">
        <f t="shared" si="18"/>
        <v>0</v>
      </c>
      <c r="AN95" s="69"/>
      <c r="AO95" s="70">
        <f t="shared" si="19"/>
        <v>0</v>
      </c>
      <c r="AP95" s="69"/>
      <c r="AQ95" s="70">
        <f t="shared" si="20"/>
        <v>0</v>
      </c>
      <c r="AR95" s="69"/>
      <c r="AS95" s="70">
        <f t="shared" si="21"/>
        <v>0</v>
      </c>
      <c r="AT95" s="69"/>
      <c r="AU95" s="70"/>
      <c r="AV95" s="69"/>
      <c r="AW95" s="70"/>
      <c r="AX95" s="69"/>
      <c r="AY95" s="70"/>
      <c r="AZ95" s="69"/>
      <c r="BA95" s="70"/>
      <c r="BB95" s="69"/>
      <c r="BC95" s="70"/>
      <c r="BD95" s="4">
        <f t="shared" si="22"/>
        <v>0</v>
      </c>
      <c r="BE95" s="10">
        <f t="shared" si="1"/>
        <v>0</v>
      </c>
      <c r="BF95" s="11">
        <f t="shared" si="23"/>
        <v>2</v>
      </c>
      <c r="BG95" s="4">
        <f t="shared" si="24"/>
        <v>0</v>
      </c>
      <c r="BH95" s="138" t="str">
        <f t="shared" si="25"/>
        <v/>
      </c>
      <c r="BI95" s="138" t="str">
        <f t="shared" si="26"/>
        <v/>
      </c>
      <c r="BJ95" s="287"/>
      <c r="BK95" s="132">
        <f t="shared" si="27"/>
        <v>0</v>
      </c>
      <c r="BL95" s="4">
        <f t="shared" si="28"/>
        <v>0</v>
      </c>
      <c r="BM95" s="130">
        <f t="shared" si="29"/>
        <v>0</v>
      </c>
      <c r="BN95" s="4">
        <f t="shared" si="30"/>
        <v>0</v>
      </c>
      <c r="BO95" s="130">
        <f t="shared" si="31"/>
        <v>0</v>
      </c>
      <c r="BP95" s="133">
        <f t="shared" si="32"/>
        <v>0</v>
      </c>
      <c r="BQ95" s="58"/>
      <c r="BR95" s="58"/>
      <c r="BS95" s="58"/>
      <c r="BT95" s="58"/>
      <c r="BU95" s="16"/>
    </row>
    <row r="96" spans="1:73" ht="12.75" customHeight="1" x14ac:dyDescent="0.2">
      <c r="A96" s="3"/>
      <c r="B96" s="4">
        <f t="shared" si="33"/>
        <v>45</v>
      </c>
      <c r="C96" s="319"/>
      <c r="D96" s="320"/>
      <c r="E96" s="17"/>
      <c r="F96" s="69"/>
      <c r="G96" s="70">
        <f t="shared" si="2"/>
        <v>0</v>
      </c>
      <c r="H96" s="103"/>
      <c r="I96" s="70">
        <f t="shared" si="3"/>
        <v>0</v>
      </c>
      <c r="J96" s="69"/>
      <c r="K96" s="70">
        <f t="shared" si="4"/>
        <v>0</v>
      </c>
      <c r="L96" s="69"/>
      <c r="M96" s="70">
        <f t="shared" si="5"/>
        <v>0</v>
      </c>
      <c r="N96" s="69"/>
      <c r="O96" s="70">
        <f t="shared" si="6"/>
        <v>0</v>
      </c>
      <c r="P96" s="69"/>
      <c r="Q96" s="70">
        <f t="shared" si="7"/>
        <v>0</v>
      </c>
      <c r="R96" s="69"/>
      <c r="S96" s="70">
        <f t="shared" si="8"/>
        <v>0</v>
      </c>
      <c r="T96" s="69"/>
      <c r="U96" s="70">
        <f t="shared" si="9"/>
        <v>0</v>
      </c>
      <c r="V96" s="69"/>
      <c r="W96" s="70">
        <f t="shared" si="10"/>
        <v>0</v>
      </c>
      <c r="X96" s="69"/>
      <c r="Y96" s="70">
        <f t="shared" si="11"/>
        <v>0</v>
      </c>
      <c r="Z96" s="69"/>
      <c r="AA96" s="70">
        <f t="shared" si="12"/>
        <v>0</v>
      </c>
      <c r="AB96" s="69"/>
      <c r="AC96" s="70">
        <f t="shared" si="13"/>
        <v>0</v>
      </c>
      <c r="AD96" s="85"/>
      <c r="AE96" s="70">
        <f t="shared" si="14"/>
        <v>0</v>
      </c>
      <c r="AF96" s="69"/>
      <c r="AG96" s="70">
        <f t="shared" si="15"/>
        <v>0</v>
      </c>
      <c r="AH96" s="69"/>
      <c r="AI96" s="70">
        <f t="shared" si="16"/>
        <v>0</v>
      </c>
      <c r="AJ96" s="69"/>
      <c r="AK96" s="70">
        <f t="shared" si="17"/>
        <v>0</v>
      </c>
      <c r="AL96" s="69"/>
      <c r="AM96" s="70">
        <f t="shared" si="18"/>
        <v>0</v>
      </c>
      <c r="AN96" s="69"/>
      <c r="AO96" s="70">
        <f t="shared" si="19"/>
        <v>0</v>
      </c>
      <c r="AP96" s="69"/>
      <c r="AQ96" s="70">
        <f t="shared" si="20"/>
        <v>0</v>
      </c>
      <c r="AR96" s="69"/>
      <c r="AS96" s="70">
        <f t="shared" si="21"/>
        <v>0</v>
      </c>
      <c r="AT96" s="69"/>
      <c r="AU96" s="70"/>
      <c r="AV96" s="69"/>
      <c r="AW96" s="70"/>
      <c r="AX96" s="69"/>
      <c r="AY96" s="70"/>
      <c r="AZ96" s="69"/>
      <c r="BA96" s="70"/>
      <c r="BB96" s="69"/>
      <c r="BC96" s="70"/>
      <c r="BD96" s="4">
        <f t="shared" si="22"/>
        <v>0</v>
      </c>
      <c r="BE96" s="10">
        <f t="shared" si="1"/>
        <v>0</v>
      </c>
      <c r="BF96" s="11">
        <f t="shared" si="23"/>
        <v>2</v>
      </c>
      <c r="BG96" s="4">
        <f t="shared" si="24"/>
        <v>0</v>
      </c>
      <c r="BH96" s="138" t="str">
        <f t="shared" si="25"/>
        <v/>
      </c>
      <c r="BI96" s="138" t="str">
        <f t="shared" si="26"/>
        <v/>
      </c>
      <c r="BJ96" s="287"/>
      <c r="BK96" s="132">
        <f t="shared" si="27"/>
        <v>0</v>
      </c>
      <c r="BL96" s="4">
        <f t="shared" si="28"/>
        <v>0</v>
      </c>
      <c r="BM96" s="130">
        <f t="shared" si="29"/>
        <v>0</v>
      </c>
      <c r="BN96" s="4">
        <f t="shared" si="30"/>
        <v>0</v>
      </c>
      <c r="BO96" s="130">
        <f t="shared" si="31"/>
        <v>0</v>
      </c>
      <c r="BP96" s="133">
        <f t="shared" si="32"/>
        <v>0</v>
      </c>
      <c r="BQ96" s="58"/>
      <c r="BR96" s="58"/>
      <c r="BS96" s="58"/>
      <c r="BT96" s="58"/>
      <c r="BU96" s="16"/>
    </row>
    <row r="97" spans="1:73" ht="12.75" customHeight="1" x14ac:dyDescent="0.2">
      <c r="A97" s="3"/>
      <c r="B97" s="4">
        <f t="shared" si="33"/>
        <v>46</v>
      </c>
      <c r="C97" s="319"/>
      <c r="D97" s="320"/>
      <c r="E97" s="17"/>
      <c r="F97" s="69"/>
      <c r="G97" s="70">
        <f t="shared" si="2"/>
        <v>0</v>
      </c>
      <c r="H97" s="103"/>
      <c r="I97" s="70">
        <f t="shared" si="3"/>
        <v>0</v>
      </c>
      <c r="J97" s="69"/>
      <c r="K97" s="70">
        <f t="shared" si="4"/>
        <v>0</v>
      </c>
      <c r="L97" s="69"/>
      <c r="M97" s="70">
        <f t="shared" si="5"/>
        <v>0</v>
      </c>
      <c r="N97" s="69"/>
      <c r="O97" s="70">
        <f t="shared" si="6"/>
        <v>0</v>
      </c>
      <c r="P97" s="69"/>
      <c r="Q97" s="70">
        <f t="shared" si="7"/>
        <v>0</v>
      </c>
      <c r="R97" s="69"/>
      <c r="S97" s="70">
        <f t="shared" si="8"/>
        <v>0</v>
      </c>
      <c r="T97" s="69"/>
      <c r="U97" s="70">
        <f t="shared" si="9"/>
        <v>0</v>
      </c>
      <c r="V97" s="69"/>
      <c r="W97" s="70">
        <f t="shared" si="10"/>
        <v>0</v>
      </c>
      <c r="X97" s="69"/>
      <c r="Y97" s="70">
        <f t="shared" si="11"/>
        <v>0</v>
      </c>
      <c r="Z97" s="69"/>
      <c r="AA97" s="70">
        <f t="shared" si="12"/>
        <v>0</v>
      </c>
      <c r="AB97" s="69"/>
      <c r="AC97" s="70">
        <f t="shared" si="13"/>
        <v>0</v>
      </c>
      <c r="AD97" s="85"/>
      <c r="AE97" s="70">
        <f t="shared" si="14"/>
        <v>0</v>
      </c>
      <c r="AF97" s="69"/>
      <c r="AG97" s="70">
        <f t="shared" si="15"/>
        <v>0</v>
      </c>
      <c r="AH97" s="69"/>
      <c r="AI97" s="70">
        <f t="shared" si="16"/>
        <v>0</v>
      </c>
      <c r="AJ97" s="69"/>
      <c r="AK97" s="70">
        <f t="shared" si="17"/>
        <v>0</v>
      </c>
      <c r="AL97" s="69"/>
      <c r="AM97" s="70">
        <f t="shared" si="18"/>
        <v>0</v>
      </c>
      <c r="AN97" s="69"/>
      <c r="AO97" s="70">
        <f t="shared" si="19"/>
        <v>0</v>
      </c>
      <c r="AP97" s="69"/>
      <c r="AQ97" s="70">
        <f t="shared" si="20"/>
        <v>0</v>
      </c>
      <c r="AR97" s="69"/>
      <c r="AS97" s="70">
        <f t="shared" si="21"/>
        <v>0</v>
      </c>
      <c r="AT97" s="69"/>
      <c r="AU97" s="70"/>
      <c r="AV97" s="69"/>
      <c r="AW97" s="70"/>
      <c r="AX97" s="69"/>
      <c r="AY97" s="70"/>
      <c r="AZ97" s="69"/>
      <c r="BA97" s="70"/>
      <c r="BB97" s="69"/>
      <c r="BC97" s="70"/>
      <c r="BD97" s="4">
        <f t="shared" si="22"/>
        <v>0</v>
      </c>
      <c r="BE97" s="10">
        <f t="shared" si="1"/>
        <v>0</v>
      </c>
      <c r="BF97" s="11">
        <f t="shared" si="23"/>
        <v>2</v>
      </c>
      <c r="BG97" s="4">
        <f t="shared" si="24"/>
        <v>0</v>
      </c>
      <c r="BH97" s="138" t="str">
        <f t="shared" si="25"/>
        <v/>
      </c>
      <c r="BI97" s="138" t="str">
        <f t="shared" si="26"/>
        <v/>
      </c>
      <c r="BJ97" s="287"/>
      <c r="BK97" s="132">
        <f t="shared" si="27"/>
        <v>0</v>
      </c>
      <c r="BL97" s="4">
        <f t="shared" si="28"/>
        <v>0</v>
      </c>
      <c r="BM97" s="130">
        <f t="shared" si="29"/>
        <v>0</v>
      </c>
      <c r="BN97" s="4">
        <f t="shared" si="30"/>
        <v>0</v>
      </c>
      <c r="BO97" s="130">
        <f t="shared" si="31"/>
        <v>0</v>
      </c>
      <c r="BP97" s="133">
        <f t="shared" si="32"/>
        <v>0</v>
      </c>
      <c r="BQ97" s="58"/>
      <c r="BR97" s="58"/>
      <c r="BS97" s="58"/>
      <c r="BT97" s="58"/>
      <c r="BU97" s="16"/>
    </row>
    <row r="98" spans="1:73" ht="12.75" customHeight="1" thickBot="1" x14ac:dyDescent="0.25">
      <c r="A98" s="3"/>
      <c r="B98" s="4">
        <v>47</v>
      </c>
      <c r="C98" s="319"/>
      <c r="D98" s="320"/>
      <c r="E98" s="17"/>
      <c r="F98" s="69"/>
      <c r="G98" s="70">
        <f t="shared" si="2"/>
        <v>0</v>
      </c>
      <c r="H98" s="103"/>
      <c r="I98" s="70">
        <f t="shared" si="3"/>
        <v>0</v>
      </c>
      <c r="J98" s="69"/>
      <c r="K98" s="70">
        <f t="shared" si="4"/>
        <v>0</v>
      </c>
      <c r="L98" s="69"/>
      <c r="M98" s="70">
        <f t="shared" si="5"/>
        <v>0</v>
      </c>
      <c r="N98" s="69"/>
      <c r="O98" s="70">
        <f t="shared" si="6"/>
        <v>0</v>
      </c>
      <c r="P98" s="69"/>
      <c r="Q98" s="70">
        <f t="shared" si="7"/>
        <v>0</v>
      </c>
      <c r="R98" s="69"/>
      <c r="S98" s="70">
        <f t="shared" si="8"/>
        <v>0</v>
      </c>
      <c r="T98" s="69"/>
      <c r="U98" s="70">
        <f t="shared" si="9"/>
        <v>0</v>
      </c>
      <c r="V98" s="69"/>
      <c r="W98" s="70">
        <f t="shared" si="10"/>
        <v>0</v>
      </c>
      <c r="X98" s="69"/>
      <c r="Y98" s="70">
        <f t="shared" si="11"/>
        <v>0</v>
      </c>
      <c r="Z98" s="69"/>
      <c r="AA98" s="70">
        <f t="shared" si="12"/>
        <v>0</v>
      </c>
      <c r="AB98" s="69"/>
      <c r="AC98" s="70">
        <f t="shared" si="13"/>
        <v>0</v>
      </c>
      <c r="AD98" s="85"/>
      <c r="AE98" s="70">
        <f t="shared" si="14"/>
        <v>0</v>
      </c>
      <c r="AF98" s="69"/>
      <c r="AG98" s="70">
        <f t="shared" si="15"/>
        <v>0</v>
      </c>
      <c r="AH98" s="69"/>
      <c r="AI98" s="70">
        <f t="shared" si="16"/>
        <v>0</v>
      </c>
      <c r="AJ98" s="69"/>
      <c r="AK98" s="70">
        <f t="shared" si="17"/>
        <v>0</v>
      </c>
      <c r="AL98" s="69"/>
      <c r="AM98" s="70">
        <f t="shared" si="18"/>
        <v>0</v>
      </c>
      <c r="AN98" s="69"/>
      <c r="AO98" s="70">
        <f t="shared" si="19"/>
        <v>0</v>
      </c>
      <c r="AP98" s="69"/>
      <c r="AQ98" s="70">
        <f t="shared" si="20"/>
        <v>0</v>
      </c>
      <c r="AR98" s="69"/>
      <c r="AS98" s="70">
        <f t="shared" si="21"/>
        <v>0</v>
      </c>
      <c r="AT98" s="69"/>
      <c r="AU98" s="70"/>
      <c r="AV98" s="69"/>
      <c r="AW98" s="70"/>
      <c r="AX98" s="69"/>
      <c r="AY98" s="70"/>
      <c r="AZ98" s="69"/>
      <c r="BA98" s="70"/>
      <c r="BB98" s="69"/>
      <c r="BC98" s="70"/>
      <c r="BD98" s="4">
        <f t="shared" si="22"/>
        <v>0</v>
      </c>
      <c r="BE98" s="10">
        <f t="shared" si="1"/>
        <v>0</v>
      </c>
      <c r="BF98" s="11">
        <f t="shared" si="23"/>
        <v>2</v>
      </c>
      <c r="BG98" s="4">
        <f t="shared" si="24"/>
        <v>0</v>
      </c>
      <c r="BH98" s="138" t="str">
        <f t="shared" si="25"/>
        <v/>
      </c>
      <c r="BI98" s="138" t="str">
        <f t="shared" si="26"/>
        <v/>
      </c>
      <c r="BJ98" s="287"/>
      <c r="BK98" s="134">
        <f t="shared" si="27"/>
        <v>0</v>
      </c>
      <c r="BL98" s="135">
        <f t="shared" si="28"/>
        <v>0</v>
      </c>
      <c r="BM98" s="136">
        <f t="shared" si="29"/>
        <v>0</v>
      </c>
      <c r="BN98" s="135">
        <f t="shared" si="30"/>
        <v>0</v>
      </c>
      <c r="BO98" s="136">
        <f t="shared" si="31"/>
        <v>0</v>
      </c>
      <c r="BP98" s="137">
        <f t="shared" si="32"/>
        <v>0</v>
      </c>
      <c r="BQ98" s="58"/>
      <c r="BR98" s="58"/>
      <c r="BS98" s="58"/>
      <c r="BT98" s="58"/>
      <c r="BU98" s="16"/>
    </row>
    <row r="99" spans="1:73" ht="12.75" customHeight="1" x14ac:dyDescent="0.2">
      <c r="B99" s="8"/>
      <c r="C99" s="397"/>
      <c r="D99" s="397"/>
      <c r="E99" s="20"/>
      <c r="F99" s="90">
        <v>1</v>
      </c>
      <c r="G99" s="141"/>
      <c r="H99" s="90">
        <v>2</v>
      </c>
      <c r="I99" s="90"/>
      <c r="J99" s="90">
        <v>3</v>
      </c>
      <c r="K99" s="90"/>
      <c r="L99" s="90">
        <v>4</v>
      </c>
      <c r="M99" s="90"/>
      <c r="N99" s="90">
        <v>5</v>
      </c>
      <c r="O99" s="90"/>
      <c r="P99" s="90">
        <v>6</v>
      </c>
      <c r="Q99" s="90"/>
      <c r="R99" s="90">
        <v>7</v>
      </c>
      <c r="S99" s="90"/>
      <c r="T99" s="90">
        <v>8</v>
      </c>
      <c r="U99" s="90"/>
      <c r="V99" s="90">
        <v>9</v>
      </c>
      <c r="W99" s="90"/>
      <c r="X99" s="90">
        <v>10</v>
      </c>
      <c r="Y99" s="90"/>
      <c r="Z99" s="90">
        <v>11</v>
      </c>
      <c r="AA99" s="90"/>
      <c r="AB99" s="90">
        <v>12</v>
      </c>
      <c r="AC99" s="90"/>
      <c r="AD99" s="90">
        <v>13</v>
      </c>
      <c r="AE99" s="90"/>
      <c r="AF99" s="90">
        <v>14</v>
      </c>
      <c r="AG99" s="90"/>
      <c r="AH99" s="90">
        <v>15</v>
      </c>
      <c r="AI99" s="90"/>
      <c r="AJ99" s="90">
        <v>16</v>
      </c>
      <c r="AK99" s="90"/>
      <c r="AL99" s="90">
        <v>17</v>
      </c>
      <c r="AM99" s="90"/>
      <c r="AN99" s="90">
        <v>18</v>
      </c>
      <c r="AO99" s="90"/>
      <c r="AP99" s="90">
        <v>19</v>
      </c>
      <c r="AQ99" s="90"/>
      <c r="AR99" s="90">
        <v>20</v>
      </c>
      <c r="AS99" s="90"/>
      <c r="AT99" s="90">
        <v>21</v>
      </c>
      <c r="AU99" s="90"/>
      <c r="AV99" s="90">
        <v>22</v>
      </c>
      <c r="AW99" s="90"/>
      <c r="AX99" s="90">
        <v>23</v>
      </c>
      <c r="AY99" s="90"/>
      <c r="AZ99" s="90">
        <v>24</v>
      </c>
      <c r="BA99" s="90"/>
      <c r="BB99" s="90">
        <v>25</v>
      </c>
      <c r="BC99" s="90"/>
      <c r="BD99" s="8"/>
      <c r="BE99" s="9"/>
      <c r="BF99" s="9"/>
      <c r="BG99" s="8"/>
      <c r="BH99" s="64"/>
      <c r="BI99" s="64"/>
      <c r="BJ99" s="64"/>
      <c r="BK99" s="16"/>
      <c r="BL99" s="16"/>
      <c r="BM99" s="16"/>
      <c r="BN99" s="16"/>
      <c r="BO99" s="16"/>
      <c r="BP99" s="16"/>
      <c r="BQ99" s="16"/>
      <c r="BR99" s="16"/>
      <c r="BS99" s="16"/>
      <c r="BT99" s="16"/>
    </row>
    <row r="100" spans="1:73" ht="12.75" customHeight="1" x14ac:dyDescent="0.2">
      <c r="B100" s="3"/>
      <c r="C100" s="354" t="s">
        <v>3</v>
      </c>
      <c r="D100" s="398"/>
      <c r="E100" s="355"/>
      <c r="F100" s="87">
        <f>SUMIF($E$52:$E$98,"=P",G52:G98)</f>
        <v>0</v>
      </c>
      <c r="G100" s="87"/>
      <c r="H100" s="87">
        <f>SUMIF($E$52:$E$98,"=P",I52:I98)</f>
        <v>0</v>
      </c>
      <c r="I100" s="87"/>
      <c r="J100" s="86">
        <f>SUMIF($E$52:$E$98,"=P",K52:K98)</f>
        <v>0</v>
      </c>
      <c r="K100" s="86"/>
      <c r="L100" s="87">
        <f>SUMIF($E$52:$E$98,"=P",M52:M98)</f>
        <v>0</v>
      </c>
      <c r="M100" s="87"/>
      <c r="N100" s="88">
        <f>SUMIF($E$52:$E$98,"=P",O52:O98)</f>
        <v>0</v>
      </c>
      <c r="O100" s="88"/>
      <c r="P100" s="88">
        <f>SUMIF($E$52:$E$98,"=P",Q52:Q98)</f>
        <v>0</v>
      </c>
      <c r="Q100" s="88"/>
      <c r="R100" s="88">
        <f>SUMIF($E$52:$E$98,"=P",S52:S98)</f>
        <v>0</v>
      </c>
      <c r="S100" s="88"/>
      <c r="T100" s="87">
        <f>SUMIF($E$52:$E$98,"=P",U52:U98)</f>
        <v>0</v>
      </c>
      <c r="U100" s="87"/>
      <c r="V100" s="87">
        <f>SUMIF($E$52:$E$98,"=P",W52:W98)</f>
        <v>0</v>
      </c>
      <c r="W100" s="87"/>
      <c r="X100" s="86">
        <f>SUMIF($E$52:$E$98,"=P",Y52:Y98)</f>
        <v>0</v>
      </c>
      <c r="Y100" s="86"/>
      <c r="Z100" s="88">
        <f>SUMIF($E$52:$E$98,"=P",AA52:AA98)</f>
        <v>0</v>
      </c>
      <c r="AA100" s="88"/>
      <c r="AB100" s="87">
        <f>SUMIF($E$52:$E$98,"=P",AC52:AC98)</f>
        <v>0</v>
      </c>
      <c r="AC100" s="87"/>
      <c r="AD100" s="86">
        <f>SUMIF($E$52:$E$98,"=P",AE52:AE98)</f>
        <v>0</v>
      </c>
      <c r="AE100" s="86"/>
      <c r="AF100" s="86">
        <f>SUMIF($E$52:$E$98,"=P",AG52:AG98)</f>
        <v>0</v>
      </c>
      <c r="AG100" s="86"/>
      <c r="AH100" s="87">
        <f>SUMIF($E$52:$E$98,"=P",AI52:AI98)</f>
        <v>0</v>
      </c>
      <c r="AI100" s="87"/>
      <c r="AJ100" s="87">
        <f>SUMIF($E$52:$E$98,"=P",AK52:AK98)</f>
        <v>0</v>
      </c>
      <c r="AK100" s="87"/>
      <c r="AL100" s="87">
        <f>SUMIF($E$52:$E$98,"=P",AM52:AM98)</f>
        <v>0</v>
      </c>
      <c r="AM100" s="87"/>
      <c r="AN100" s="87">
        <f>SUMIF($E$52:$E$98,"=P",AO52:AO98)</f>
        <v>0</v>
      </c>
      <c r="AO100" s="87"/>
      <c r="AP100" s="87">
        <f>SUMIF($E$52:$E$98,"=P",AQ52:AQ98)</f>
        <v>0</v>
      </c>
      <c r="AQ100" s="87"/>
      <c r="AR100" s="88">
        <f>SUMIF($E$52:$E$98,"=P",AS52:AS98)</f>
        <v>0</v>
      </c>
      <c r="AS100" s="88"/>
      <c r="AT100" s="88">
        <f>SUMIF($E$52:$E$98,"=P",AT52:AT98)</f>
        <v>0</v>
      </c>
      <c r="AU100" s="88"/>
      <c r="AV100" s="88">
        <f>SUMIF($E$52:$E$98,"=P",AV52:AV98)</f>
        <v>0</v>
      </c>
      <c r="AW100" s="88"/>
      <c r="AX100" s="88">
        <f>SUMIF($E$52:$E$98,"=P",AX52:AX98)</f>
        <v>0</v>
      </c>
      <c r="AY100" s="88"/>
      <c r="AZ100" s="88">
        <f>SUMIF($E$52:$E$98,"=P",AZ52:AZ98)</f>
        <v>0</v>
      </c>
      <c r="BA100" s="88"/>
      <c r="BB100" s="88">
        <f>SUMIF($E$52:$E$98,"=P",BB52:BB98)</f>
        <v>0</v>
      </c>
      <c r="BC100" s="88"/>
      <c r="BD100" s="5"/>
      <c r="BE100" s="12" t="s">
        <v>28</v>
      </c>
      <c r="BF100" s="12" t="s">
        <v>27</v>
      </c>
      <c r="BG100" s="7"/>
      <c r="BH100" s="64"/>
      <c r="BI100" s="64"/>
      <c r="BJ100" s="64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</row>
    <row r="101" spans="1:73" ht="12.75" customHeight="1" x14ac:dyDescent="0.2">
      <c r="B101" s="3"/>
      <c r="C101" s="396" t="s">
        <v>32</v>
      </c>
      <c r="D101" s="396"/>
      <c r="E101" s="396"/>
      <c r="F101" s="10" t="e">
        <f>(F100*100)/(C16*$F$11)</f>
        <v>#DIV/0!</v>
      </c>
      <c r="G101" s="43"/>
      <c r="H101" s="10" t="e">
        <f>(H100*100)/(C17*F11)</f>
        <v>#DIV/0!</v>
      </c>
      <c r="I101" s="10"/>
      <c r="J101" s="10" t="e">
        <f>(J100*100)/(C18*F11)</f>
        <v>#DIV/0!</v>
      </c>
      <c r="K101" s="10"/>
      <c r="L101" s="10" t="e">
        <f>(L100*100)/(C19*F11)</f>
        <v>#DIV/0!</v>
      </c>
      <c r="M101" s="10"/>
      <c r="N101" s="10" t="e">
        <f>(N100*100)/(C20*F11)</f>
        <v>#DIV/0!</v>
      </c>
      <c r="O101" s="10"/>
      <c r="P101" s="10" t="e">
        <f>(P100*100)/(C21*F11)</f>
        <v>#DIV/0!</v>
      </c>
      <c r="Q101" s="10"/>
      <c r="R101" s="10" t="e">
        <f>(R100*100)/(C22*F11)</f>
        <v>#DIV/0!</v>
      </c>
      <c r="S101" s="10"/>
      <c r="T101" s="10" t="e">
        <f>(T100*100)/(C23*F11)</f>
        <v>#DIV/0!</v>
      </c>
      <c r="U101" s="10"/>
      <c r="V101" s="10" t="e">
        <f>(V100*100)/(C24*F11)</f>
        <v>#DIV/0!</v>
      </c>
      <c r="W101" s="10"/>
      <c r="X101" s="10" t="e">
        <f>(X100*100)/(C25*F11)</f>
        <v>#DIV/0!</v>
      </c>
      <c r="Y101" s="10"/>
      <c r="Z101" s="10" t="e">
        <f>(Z100*100)/(C26*F11)</f>
        <v>#DIV/0!</v>
      </c>
      <c r="AA101" s="10"/>
      <c r="AB101" s="10" t="e">
        <f>(AB100*100)/(C27*F11)</f>
        <v>#DIV/0!</v>
      </c>
      <c r="AC101" s="10"/>
      <c r="AD101" s="10" t="e">
        <f>(AD100*100)/(C28*F11)</f>
        <v>#DIV/0!</v>
      </c>
      <c r="AE101" s="10"/>
      <c r="AF101" s="10" t="e">
        <f>(AF100*100)/(C29*F11)</f>
        <v>#DIV/0!</v>
      </c>
      <c r="AG101" s="10"/>
      <c r="AH101" s="10" t="e">
        <f>(AH100*100)/(C30*F11)</f>
        <v>#DIV/0!</v>
      </c>
      <c r="AI101" s="11"/>
      <c r="AJ101" s="10" t="e">
        <f>(AJ100*100)/(C31*F11)</f>
        <v>#DIV/0!</v>
      </c>
      <c r="AK101" s="11"/>
      <c r="AL101" s="10" t="e">
        <f>(AL100*100)/(C32*F11)</f>
        <v>#DIV/0!</v>
      </c>
      <c r="AM101" s="11"/>
      <c r="AN101" s="10" t="e">
        <f>(AN100*100)/(C33*F11)</f>
        <v>#DIV/0!</v>
      </c>
      <c r="AO101" s="11"/>
      <c r="AP101" s="10" t="e">
        <f>(AP100*100)/(C34*F11)</f>
        <v>#DIV/0!</v>
      </c>
      <c r="AQ101" s="11"/>
      <c r="AR101" s="10" t="e">
        <f>(AR100*100)/(C35*F11)</f>
        <v>#DIV/0!</v>
      </c>
      <c r="AS101" s="10"/>
      <c r="AT101" s="10" t="e">
        <f>(AT100*100)/(C36*F11)</f>
        <v>#DIV/0!</v>
      </c>
      <c r="AU101" s="10"/>
      <c r="AV101" s="10" t="e">
        <f>(AV100*100)/(C37*F11)</f>
        <v>#DIV/0!</v>
      </c>
      <c r="AW101" s="10"/>
      <c r="AX101" s="10" t="e">
        <f>(AX100*100)/(C38*F11)</f>
        <v>#DIV/0!</v>
      </c>
      <c r="AY101" s="10"/>
      <c r="AZ101" s="10" t="e">
        <f>(AZ100*100)/(C39*$F$11)</f>
        <v>#DIV/0!</v>
      </c>
      <c r="BA101" s="10"/>
      <c r="BB101" s="10" t="e">
        <f>(BB100*100)/(C40*$F$11)</f>
        <v>#DIV/0!</v>
      </c>
      <c r="BC101" s="10"/>
      <c r="BD101" s="5"/>
      <c r="BE101" s="13" t="e">
        <f>SUM(BE52:BE98)/COUNTIF(BE52:BE98,"&gt;0")</f>
        <v>#DIV/0!</v>
      </c>
      <c r="BF101" s="14" t="e">
        <f>SUMIF($E$52:$E$98,"=P",$BF$52:$BF$98)/COUNTIF($E$52:$E$98,"=P")</f>
        <v>#DIV/0!</v>
      </c>
      <c r="BG101" s="7"/>
      <c r="BH101" s="64"/>
      <c r="BI101" s="64"/>
      <c r="BJ101" s="64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</row>
    <row r="102" spans="1:73" s="37" customFormat="1" ht="12.75" customHeight="1" x14ac:dyDescent="0.2">
      <c r="C102" s="392"/>
      <c r="D102" s="393"/>
      <c r="E102" s="393"/>
      <c r="F102" s="38"/>
      <c r="G102" s="16"/>
      <c r="H102" s="16"/>
      <c r="I102" s="16"/>
      <c r="J102" s="16"/>
      <c r="K102" s="16"/>
      <c r="L102" s="16"/>
      <c r="M102" s="36"/>
      <c r="N102" s="394"/>
      <c r="O102" s="395"/>
      <c r="P102" s="395"/>
      <c r="Q102" s="395"/>
      <c r="R102" s="395"/>
      <c r="S102" s="36"/>
      <c r="T102" s="39"/>
      <c r="U102" s="36"/>
      <c r="V102" s="394"/>
      <c r="W102" s="395"/>
      <c r="X102" s="395"/>
      <c r="Y102" s="395"/>
      <c r="Z102" s="395"/>
      <c r="AA102" s="36"/>
      <c r="AB102" s="39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E102" s="16"/>
      <c r="BF102" s="16"/>
      <c r="BH102" s="164"/>
      <c r="BI102" s="164"/>
      <c r="BJ102" s="165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</row>
    <row r="103" spans="1:73" ht="12.75" customHeight="1" x14ac:dyDescent="0.25">
      <c r="C103" s="388" t="s">
        <v>35</v>
      </c>
      <c r="D103" s="389"/>
      <c r="E103" s="390"/>
      <c r="F103" s="46" t="e">
        <f>AVERAGE(F101)</f>
        <v>#DIV/0!</v>
      </c>
      <c r="G103" s="46"/>
      <c r="H103" s="46" t="e">
        <f>AVERAGE(H101)</f>
        <v>#DIV/0!</v>
      </c>
      <c r="I103" s="46"/>
      <c r="J103" s="46" t="e">
        <f>AVERAGE(J101)</f>
        <v>#DIV/0!</v>
      </c>
      <c r="K103" s="46"/>
      <c r="L103" s="46" t="e">
        <f>AVERAGE(L101)</f>
        <v>#DIV/0!</v>
      </c>
      <c r="M103" s="46"/>
      <c r="N103" s="46" t="e">
        <f>AVERAGE(N101)</f>
        <v>#DIV/0!</v>
      </c>
      <c r="O103" s="46"/>
      <c r="P103" s="46" t="e">
        <f>AVERAGE(P101)</f>
        <v>#DIV/0!</v>
      </c>
      <c r="Q103" s="46"/>
      <c r="R103" s="46" t="e">
        <f>AVERAGE(R101)</f>
        <v>#DIV/0!</v>
      </c>
      <c r="S103" s="46"/>
      <c r="T103" s="46" t="e">
        <f>AVERAGE(T101)</f>
        <v>#DIV/0!</v>
      </c>
      <c r="U103" s="46"/>
      <c r="V103" s="46" t="e">
        <f>AVERAGE(V101)</f>
        <v>#DIV/0!</v>
      </c>
      <c r="W103" s="46"/>
      <c r="X103" s="46" t="e">
        <f>AVERAGE(X101)</f>
        <v>#DIV/0!</v>
      </c>
      <c r="Y103" s="46"/>
      <c r="Z103" s="46" t="e">
        <f>AVERAGE(Z101)</f>
        <v>#DIV/0!</v>
      </c>
      <c r="AA103" s="46"/>
      <c r="AB103" s="46" t="e">
        <f>AVERAGE(AB101)</f>
        <v>#DIV/0!</v>
      </c>
      <c r="AC103" s="46"/>
      <c r="AD103" s="46" t="e">
        <f>AVERAGE(AD101)</f>
        <v>#DIV/0!</v>
      </c>
      <c r="AE103" s="46"/>
      <c r="AF103" s="46" t="e">
        <f>AVERAGE(AF101)</f>
        <v>#DIV/0!</v>
      </c>
      <c r="AG103" s="46"/>
      <c r="AH103" s="46" t="e">
        <f>AVERAGE(AH101)</f>
        <v>#DIV/0!</v>
      </c>
      <c r="AI103" s="46"/>
      <c r="AJ103" s="46" t="e">
        <f>AVERAGE(AJ101)</f>
        <v>#DIV/0!</v>
      </c>
      <c r="AK103" s="46"/>
      <c r="AL103" s="46" t="e">
        <f>AVERAGE(AL101)</f>
        <v>#DIV/0!</v>
      </c>
      <c r="AM103" s="46"/>
      <c r="AN103" s="46" t="e">
        <f>AVERAGE(AN101)</f>
        <v>#DIV/0!</v>
      </c>
      <c r="AO103" s="46"/>
      <c r="AP103" s="46" t="e">
        <f>AVERAGE(AP101)</f>
        <v>#DIV/0!</v>
      </c>
      <c r="AQ103" s="46"/>
      <c r="AR103" s="46" t="e">
        <f>AVERAGE(AR101)</f>
        <v>#DIV/0!</v>
      </c>
      <c r="AS103" s="46"/>
      <c r="AT103" s="46" t="e">
        <f>AVERAGE(AT101)</f>
        <v>#DIV/0!</v>
      </c>
      <c r="AU103" s="46"/>
      <c r="AV103" s="46" t="e">
        <f>AVERAGE(AV101)</f>
        <v>#DIV/0!</v>
      </c>
      <c r="AW103" s="46"/>
      <c r="AX103" s="46" t="e">
        <f>AVERAGE(AX101)</f>
        <v>#DIV/0!</v>
      </c>
      <c r="AY103" s="46"/>
      <c r="AZ103" s="46" t="e">
        <f>AVERAGE(AZ101)</f>
        <v>#DIV/0!</v>
      </c>
      <c r="BA103" s="46"/>
      <c r="BB103" s="46" t="e">
        <f>AVERAGE(BB101)</f>
        <v>#DIV/0!</v>
      </c>
      <c r="BC103" s="46"/>
      <c r="BG103" s="73"/>
      <c r="BH103" s="157"/>
      <c r="BI103" s="157"/>
      <c r="BJ103" s="157"/>
      <c r="BK103" s="385"/>
      <c r="BL103" s="386"/>
      <c r="BM103" s="386"/>
      <c r="BN103" s="386"/>
      <c r="BO103" s="386"/>
      <c r="BP103" s="386"/>
    </row>
    <row r="104" spans="1:73" ht="12.75" customHeight="1" x14ac:dyDescent="0.25">
      <c r="C104" s="48"/>
      <c r="D104" s="48"/>
      <c r="E104" s="49"/>
      <c r="F104" s="391"/>
      <c r="G104" s="391"/>
      <c r="H104" s="391"/>
      <c r="I104" s="50"/>
      <c r="J104" s="49"/>
      <c r="K104" s="49"/>
      <c r="L104" s="49"/>
      <c r="M104" s="49"/>
      <c r="N104" s="49"/>
      <c r="O104" s="49"/>
      <c r="P104" s="52"/>
      <c r="Q104" s="52"/>
      <c r="R104" s="52"/>
      <c r="S104" s="52"/>
      <c r="T104" s="52"/>
      <c r="U104" s="52"/>
      <c r="V104" s="52"/>
      <c r="W104" s="45"/>
      <c r="X104" s="45"/>
      <c r="BG104" s="73"/>
      <c r="BH104" s="157"/>
      <c r="BI104" s="157"/>
      <c r="BJ104" s="157"/>
      <c r="BK104" s="387"/>
      <c r="BL104" s="387"/>
      <c r="BM104" s="387"/>
      <c r="BN104" s="387"/>
      <c r="BO104" s="387"/>
      <c r="BP104" s="387"/>
    </row>
    <row r="105" spans="1:73" ht="12.75" customHeight="1" x14ac:dyDescent="0.25">
      <c r="C105" s="388" t="s">
        <v>37</v>
      </c>
      <c r="D105" s="389"/>
      <c r="E105" s="390"/>
      <c r="F105" s="46" t="e">
        <f>AVERAGE(F101:Z101)</f>
        <v>#DIV/0!</v>
      </c>
      <c r="G105" s="47"/>
      <c r="H105" s="46" t="e">
        <f>AVERAGE(AB101:AN101,AT101,AV101,BB101)</f>
        <v>#DIV/0!</v>
      </c>
      <c r="I105" s="46"/>
      <c r="J105" s="46" t="e">
        <f>AVERAGE(AP101:AR101,AX101:AZ101)</f>
        <v>#DIV/0!</v>
      </c>
      <c r="K105" s="51"/>
      <c r="L105" s="51"/>
      <c r="M105" s="51"/>
      <c r="N105" s="51"/>
      <c r="O105" s="52"/>
      <c r="P105" s="51"/>
      <c r="Q105" s="49"/>
      <c r="R105" s="49"/>
      <c r="S105" s="49"/>
      <c r="T105" s="49"/>
      <c r="U105" s="49"/>
      <c r="V105" s="49"/>
      <c r="W105" s="45"/>
      <c r="X105" s="45"/>
      <c r="BG105" s="73"/>
      <c r="BH105" s="157"/>
      <c r="BI105" s="157"/>
      <c r="BJ105" s="157"/>
      <c r="BK105" s="387"/>
      <c r="BL105" s="387"/>
      <c r="BM105" s="387"/>
      <c r="BN105" s="387"/>
      <c r="BO105" s="387"/>
      <c r="BP105" s="387"/>
    </row>
    <row r="106" spans="1:73" ht="12.75" customHeight="1" x14ac:dyDescent="0.25">
      <c r="BG106" s="73"/>
      <c r="BH106" s="157"/>
      <c r="BI106" s="157"/>
      <c r="BJ106" s="157"/>
      <c r="BK106" s="387"/>
      <c r="BL106" s="387"/>
      <c r="BM106" s="387"/>
      <c r="BN106" s="387"/>
      <c r="BO106" s="387"/>
      <c r="BP106" s="387"/>
    </row>
    <row r="107" spans="1:73" ht="12.75" customHeight="1" x14ac:dyDescent="0.2">
      <c r="BG107" s="74"/>
      <c r="BH107" s="166"/>
      <c r="BI107" s="166"/>
      <c r="BJ107" s="166"/>
      <c r="BK107" s="75"/>
      <c r="BL107" s="75"/>
      <c r="BM107" s="75"/>
      <c r="BN107" s="75"/>
      <c r="BO107" s="75"/>
      <c r="BP107" s="75"/>
    </row>
    <row r="108" spans="1:73" ht="12.75" customHeight="1" x14ac:dyDescent="0.25">
      <c r="BG108" s="384"/>
      <c r="BH108" s="384"/>
      <c r="BI108" s="384"/>
      <c r="BJ108" s="384"/>
      <c r="BK108" s="76"/>
      <c r="BL108" s="77"/>
      <c r="BM108" s="76"/>
      <c r="BN108" s="77"/>
      <c r="BO108" s="76"/>
      <c r="BP108" s="77"/>
    </row>
    <row r="109" spans="1:73" ht="12.75" customHeight="1" x14ac:dyDescent="0.25">
      <c r="BG109" s="384"/>
      <c r="BH109" s="384"/>
      <c r="BI109" s="384"/>
      <c r="BJ109" s="384"/>
      <c r="BK109" s="76"/>
      <c r="BL109" s="77"/>
      <c r="BM109" s="76"/>
      <c r="BN109" s="77"/>
      <c r="BO109" s="76"/>
      <c r="BP109" s="77"/>
    </row>
    <row r="110" spans="1:73" ht="12.75" customHeight="1" x14ac:dyDescent="0.25">
      <c r="BG110" s="384"/>
      <c r="BH110" s="384"/>
      <c r="BI110" s="384"/>
      <c r="BJ110" s="384"/>
      <c r="BK110" s="76"/>
      <c r="BL110" s="77"/>
      <c r="BM110" s="76"/>
      <c r="BN110" s="77"/>
      <c r="BO110" s="76"/>
      <c r="BP110" s="77"/>
    </row>
    <row r="111" spans="1:73" ht="12.75" customHeight="1" x14ac:dyDescent="0.25">
      <c r="BG111" s="384"/>
      <c r="BH111" s="384"/>
      <c r="BI111" s="384"/>
      <c r="BJ111" s="384"/>
      <c r="BK111" s="76"/>
      <c r="BL111" s="77"/>
      <c r="BM111" s="76"/>
      <c r="BN111" s="77"/>
      <c r="BO111" s="76"/>
      <c r="BP111" s="77"/>
    </row>
  </sheetData>
  <sheetProtection password="88B8" sheet="1" scenarios="1" selectLockedCells="1"/>
  <dataConsolidate/>
  <mergeCells count="143">
    <mergeCell ref="BG108:BJ108"/>
    <mergeCell ref="BG109:BJ109"/>
    <mergeCell ref="BG110:BJ110"/>
    <mergeCell ref="BG111:BJ111"/>
    <mergeCell ref="C102:E102"/>
    <mergeCell ref="N102:R102"/>
    <mergeCell ref="V102:Z102"/>
    <mergeCell ref="C103:E103"/>
    <mergeCell ref="BK103:BP103"/>
    <mergeCell ref="F104:H104"/>
    <mergeCell ref="BK104:BL106"/>
    <mergeCell ref="BM104:BN106"/>
    <mergeCell ref="BO104:BP106"/>
    <mergeCell ref="C105:E105"/>
    <mergeCell ref="C96:D96"/>
    <mergeCell ref="C97:D97"/>
    <mergeCell ref="C98:D98"/>
    <mergeCell ref="C99:D99"/>
    <mergeCell ref="C100:E100"/>
    <mergeCell ref="C101:E101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BS79:BS82"/>
    <mergeCell ref="BT79:BT82"/>
    <mergeCell ref="C80:D80"/>
    <mergeCell ref="C81:D81"/>
    <mergeCell ref="C82:D82"/>
    <mergeCell ref="C83:D83"/>
    <mergeCell ref="C75:D75"/>
    <mergeCell ref="C76:D76"/>
    <mergeCell ref="C77:D77"/>
    <mergeCell ref="C78:D78"/>
    <mergeCell ref="C79:D79"/>
    <mergeCell ref="BR79:BR82"/>
    <mergeCell ref="C72:D72"/>
    <mergeCell ref="CL72:CN72"/>
    <mergeCell ref="C73:D73"/>
    <mergeCell ref="CL73:CN73"/>
    <mergeCell ref="C74:D74"/>
    <mergeCell ref="CL74:CN74"/>
    <mergeCell ref="C69:D69"/>
    <mergeCell ref="CL69:CN69"/>
    <mergeCell ref="C70:D70"/>
    <mergeCell ref="CL70:CN70"/>
    <mergeCell ref="C71:D71"/>
    <mergeCell ref="CL71:CN71"/>
    <mergeCell ref="C66:D66"/>
    <mergeCell ref="CL66:CN66"/>
    <mergeCell ref="C67:D67"/>
    <mergeCell ref="CL67:CN67"/>
    <mergeCell ref="C68:D68"/>
    <mergeCell ref="CL68:CN68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51:D51"/>
    <mergeCell ref="C52:D52"/>
    <mergeCell ref="C53:D53"/>
    <mergeCell ref="D44:E44"/>
    <mergeCell ref="H44:O44"/>
    <mergeCell ref="D45:E45"/>
    <mergeCell ref="J45:R45"/>
    <mergeCell ref="BK47:BP47"/>
    <mergeCell ref="F48:BC48"/>
    <mergeCell ref="BD48:BD51"/>
    <mergeCell ref="BE48:BE51"/>
    <mergeCell ref="BF48:BF51"/>
    <mergeCell ref="BG48:BG51"/>
    <mergeCell ref="D40:N40"/>
    <mergeCell ref="P40:AF40"/>
    <mergeCell ref="F41:BF41"/>
    <mergeCell ref="D34:N34"/>
    <mergeCell ref="P34:AF35"/>
    <mergeCell ref="D35:N35"/>
    <mergeCell ref="BK48:BL50"/>
    <mergeCell ref="BM48:BN50"/>
    <mergeCell ref="BO48:BP50"/>
    <mergeCell ref="D25:N25"/>
    <mergeCell ref="D26:N26"/>
    <mergeCell ref="B14:AF14"/>
    <mergeCell ref="D15:N15"/>
    <mergeCell ref="P15:AF15"/>
    <mergeCell ref="BK35:BP36"/>
    <mergeCell ref="D36:N36"/>
    <mergeCell ref="P36:AF37"/>
    <mergeCell ref="D37:N37"/>
    <mergeCell ref="BK37:BL39"/>
    <mergeCell ref="BM37:BN39"/>
    <mergeCell ref="BO37:BP39"/>
    <mergeCell ref="D27:N27"/>
    <mergeCell ref="P27:AF33"/>
    <mergeCell ref="D28:N28"/>
    <mergeCell ref="D29:N29"/>
    <mergeCell ref="D30:N30"/>
    <mergeCell ref="D31:N31"/>
    <mergeCell ref="D32:N32"/>
    <mergeCell ref="D33:N33"/>
    <mergeCell ref="D38:N38"/>
    <mergeCell ref="P38:AF39"/>
    <mergeCell ref="D39:N39"/>
    <mergeCell ref="C2:N2"/>
    <mergeCell ref="C3:N3"/>
    <mergeCell ref="C5:N5"/>
    <mergeCell ref="D7:H7"/>
    <mergeCell ref="N7:P7"/>
    <mergeCell ref="D8:H8"/>
    <mergeCell ref="AH15:BE15"/>
    <mergeCell ref="D16:N16"/>
    <mergeCell ref="P16:AF26"/>
    <mergeCell ref="D17:N17"/>
    <mergeCell ref="D18:N18"/>
    <mergeCell ref="D19:N19"/>
    <mergeCell ref="D20:N20"/>
    <mergeCell ref="D9:H9"/>
    <mergeCell ref="C10:E10"/>
    <mergeCell ref="F10:H10"/>
    <mergeCell ref="C11:E11"/>
    <mergeCell ref="F11:H11"/>
    <mergeCell ref="C12:E12"/>
    <mergeCell ref="F12:H12"/>
    <mergeCell ref="D21:N21"/>
    <mergeCell ref="D22:N22"/>
    <mergeCell ref="D23:N23"/>
    <mergeCell ref="D24:N24"/>
  </mergeCells>
  <conditionalFormatting sqref="BF101">
    <cfRule type="cellIs" dxfId="116" priority="44" stopIfTrue="1" operator="greaterThanOrEqual">
      <formula>3.95</formula>
    </cfRule>
    <cfRule type="cellIs" dxfId="115" priority="45" stopIfTrue="1" operator="between">
      <formula>2.05</formula>
      <formula>3.94</formula>
    </cfRule>
    <cfRule type="cellIs" dxfId="114" priority="46" stopIfTrue="1" operator="lessThanOrEqual">
      <formula>2</formula>
    </cfRule>
  </conditionalFormatting>
  <conditionalFormatting sqref="BF52:BF98">
    <cfRule type="cellIs" dxfId="113" priority="41" stopIfTrue="1" operator="greaterThanOrEqual">
      <formula>3.95</formula>
    </cfRule>
    <cfRule type="cellIs" dxfId="112" priority="42" stopIfTrue="1" operator="between">
      <formula>2.05</formula>
      <formula>3.94</formula>
    </cfRule>
    <cfRule type="cellIs" dxfId="111" priority="43" stopIfTrue="1" operator="lessThanOrEqual">
      <formula>2</formula>
    </cfRule>
  </conditionalFormatting>
  <conditionalFormatting sqref="H52:H98">
    <cfRule type="cellIs" dxfId="110" priority="47" stopIfTrue="1" operator="equal">
      <formula>$H$49</formula>
    </cfRule>
    <cfRule type="cellIs" dxfId="109" priority="48" stopIfTrue="1" operator="notEqual">
      <formula>$H$49</formula>
    </cfRule>
  </conditionalFormatting>
  <conditionalFormatting sqref="AD52:AD98">
    <cfRule type="cellIs" dxfId="108" priority="49" stopIfTrue="1" operator="equal">
      <formula>$AD$49</formula>
    </cfRule>
    <cfRule type="cellIs" dxfId="107" priority="50" stopIfTrue="1" operator="notEqual">
      <formula>$AD$49</formula>
    </cfRule>
  </conditionalFormatting>
  <conditionalFormatting sqref="AF52:AF98">
    <cfRule type="cellIs" dxfId="106" priority="51" stopIfTrue="1" operator="equal">
      <formula>$AF$49</formula>
    </cfRule>
    <cfRule type="cellIs" dxfId="105" priority="52" stopIfTrue="1" operator="notEqual">
      <formula>$AF$49</formula>
    </cfRule>
  </conditionalFormatting>
  <conditionalFormatting sqref="AH52:AH98">
    <cfRule type="cellIs" dxfId="104" priority="53" stopIfTrue="1" operator="equal">
      <formula>$AH$49</formula>
    </cfRule>
    <cfRule type="cellIs" dxfId="103" priority="54" stopIfTrue="1" operator="notEqual">
      <formula>$AH$49</formula>
    </cfRule>
  </conditionalFormatting>
  <conditionalFormatting sqref="AL52:AL98">
    <cfRule type="cellIs" dxfId="102" priority="55" stopIfTrue="1" operator="equal">
      <formula>$AL$49</formula>
    </cfRule>
    <cfRule type="cellIs" dxfId="101" priority="56" stopIfTrue="1" operator="notEqual">
      <formula>$AL$49</formula>
    </cfRule>
  </conditionalFormatting>
  <conditionalFormatting sqref="J52:J98">
    <cfRule type="cellIs" dxfId="100" priority="39" stopIfTrue="1" operator="equal">
      <formula>$J$49</formula>
    </cfRule>
    <cfRule type="cellIs" dxfId="99" priority="40" stopIfTrue="1" operator="notEqual">
      <formula>$J$49</formula>
    </cfRule>
  </conditionalFormatting>
  <conditionalFormatting sqref="N52:N98">
    <cfRule type="cellIs" dxfId="98" priority="37" stopIfTrue="1" operator="equal">
      <formula>$N$49</formula>
    </cfRule>
    <cfRule type="cellIs" dxfId="97" priority="38" stopIfTrue="1" operator="notEqual">
      <formula>$N$49</formula>
    </cfRule>
  </conditionalFormatting>
  <conditionalFormatting sqref="P52:P98">
    <cfRule type="cellIs" dxfId="96" priority="35" stopIfTrue="1" operator="equal">
      <formula>$P$49</formula>
    </cfRule>
    <cfRule type="cellIs" dxfId="95" priority="36" stopIfTrue="1" operator="notEqual">
      <formula>$P$49</formula>
    </cfRule>
  </conditionalFormatting>
  <conditionalFormatting sqref="R52:R98">
    <cfRule type="cellIs" dxfId="94" priority="33" stopIfTrue="1" operator="equal">
      <formula>$R$49</formula>
    </cfRule>
    <cfRule type="cellIs" dxfId="93" priority="34" stopIfTrue="1" operator="notEqual">
      <formula>$R$49</formula>
    </cfRule>
  </conditionalFormatting>
  <conditionalFormatting sqref="V52:V98">
    <cfRule type="cellIs" dxfId="92" priority="31" stopIfTrue="1" operator="equal">
      <formula>$V$49</formula>
    </cfRule>
    <cfRule type="cellIs" dxfId="91" priority="32" stopIfTrue="1" operator="notEqual">
      <formula>$V$49</formula>
    </cfRule>
  </conditionalFormatting>
  <conditionalFormatting sqref="X52:X98">
    <cfRule type="cellIs" dxfId="90" priority="29" stopIfTrue="1" operator="equal">
      <formula>$X$49</formula>
    </cfRule>
    <cfRule type="cellIs" dxfId="89" priority="30" stopIfTrue="1" operator="notEqual">
      <formula>$X$49</formula>
    </cfRule>
  </conditionalFormatting>
  <conditionalFormatting sqref="Z52:Z98">
    <cfRule type="cellIs" dxfId="88" priority="27" stopIfTrue="1" operator="equal">
      <formula>$Z$49</formula>
    </cfRule>
    <cfRule type="cellIs" dxfId="87" priority="28" stopIfTrue="1" operator="notEqual">
      <formula>$Z$49</formula>
    </cfRule>
  </conditionalFormatting>
  <conditionalFormatting sqref="AB52:AB98">
    <cfRule type="cellIs" dxfId="86" priority="25" stopIfTrue="1" operator="equal">
      <formula>$AB$49</formula>
    </cfRule>
    <cfRule type="cellIs" dxfId="85" priority="26" stopIfTrue="1" operator="notEqual">
      <formula>$AB$49</formula>
    </cfRule>
  </conditionalFormatting>
  <conditionalFormatting sqref="F52:F98">
    <cfRule type="cellIs" dxfId="84" priority="23" stopIfTrue="1" operator="equal">
      <formula>$F$49</formula>
    </cfRule>
    <cfRule type="cellIs" dxfId="83" priority="24" stopIfTrue="1" operator="notEqual">
      <formula>$F$49</formula>
    </cfRule>
  </conditionalFormatting>
  <conditionalFormatting sqref="L52:L98">
    <cfRule type="cellIs" dxfId="82" priority="21" stopIfTrue="1" operator="equal">
      <formula>$L$49</formula>
    </cfRule>
    <cfRule type="cellIs" dxfId="81" priority="22" stopIfTrue="1" operator="notEqual">
      <formula>$L$49</formula>
    </cfRule>
  </conditionalFormatting>
  <conditionalFormatting sqref="T52:T98">
    <cfRule type="cellIs" dxfId="80" priority="19" stopIfTrue="1" operator="equal">
      <formula>$T$49</formula>
    </cfRule>
    <cfRule type="cellIs" dxfId="79" priority="20" stopIfTrue="1" operator="notEqual">
      <formula>$T$49</formula>
    </cfRule>
  </conditionalFormatting>
  <conditionalFormatting sqref="AJ52:AJ98">
    <cfRule type="cellIs" dxfId="78" priority="17" stopIfTrue="1" operator="equal">
      <formula>$AJ$49</formula>
    </cfRule>
    <cfRule type="cellIs" dxfId="77" priority="18" stopIfTrue="1" operator="notEqual">
      <formula>$AJ$49</formula>
    </cfRule>
  </conditionalFormatting>
  <conditionalFormatting sqref="AX52:AX98">
    <cfRule type="cellIs" dxfId="76" priority="15" stopIfTrue="1" operator="equal">
      <formula>2</formula>
    </cfRule>
    <cfRule type="cellIs" dxfId="75" priority="16" stopIfTrue="1" operator="notEqual">
      <formula>2</formula>
    </cfRule>
  </conditionalFormatting>
  <conditionalFormatting sqref="BB52:BB98">
    <cfRule type="cellIs" dxfId="74" priority="13" stopIfTrue="1" operator="equal">
      <formula>2</formula>
    </cfRule>
    <cfRule type="cellIs" dxfId="73" priority="14" stopIfTrue="1" operator="notEqual">
      <formula>2</formula>
    </cfRule>
  </conditionalFormatting>
  <conditionalFormatting sqref="AN52:AN98">
    <cfRule type="cellIs" dxfId="72" priority="11" stopIfTrue="1" operator="equal">
      <formula>$AN$49</formula>
    </cfRule>
    <cfRule type="cellIs" dxfId="71" priority="12" stopIfTrue="1" operator="notEqual">
      <formula>$AN$49</formula>
    </cfRule>
  </conditionalFormatting>
  <conditionalFormatting sqref="AP52:AP98">
    <cfRule type="cellIs" dxfId="70" priority="9" stopIfTrue="1" operator="equal">
      <formula>$AP$49</formula>
    </cfRule>
    <cfRule type="cellIs" dxfId="69" priority="10" stopIfTrue="1" operator="notEqual">
      <formula>$AP$49</formula>
    </cfRule>
  </conditionalFormatting>
  <conditionalFormatting sqref="AT52:AT98">
    <cfRule type="cellIs" dxfId="68" priority="7" stopIfTrue="1" operator="equal">
      <formula>2</formula>
    </cfRule>
    <cfRule type="cellIs" dxfId="67" priority="8" stopIfTrue="1" operator="notEqual">
      <formula>2</formula>
    </cfRule>
  </conditionalFormatting>
  <conditionalFormatting sqref="AR52:AR98">
    <cfRule type="cellIs" dxfId="66" priority="5" stopIfTrue="1" operator="equal">
      <formula>$AR$49</formula>
    </cfRule>
    <cfRule type="cellIs" dxfId="65" priority="6" stopIfTrue="1" operator="notEqual">
      <formula>$AR$49</formula>
    </cfRule>
  </conditionalFormatting>
  <conditionalFormatting sqref="AV52:AV98">
    <cfRule type="cellIs" dxfId="64" priority="3" stopIfTrue="1" operator="equal">
      <formula>2</formula>
    </cfRule>
    <cfRule type="cellIs" dxfId="63" priority="4" stopIfTrue="1" operator="notEqual">
      <formula>2</formula>
    </cfRule>
  </conditionalFormatting>
  <conditionalFormatting sqref="AZ52:AZ98">
    <cfRule type="cellIs" dxfId="62" priority="1" stopIfTrue="1" operator="equal">
      <formula>2</formula>
    </cfRule>
    <cfRule type="cellIs" dxfId="61" priority="2" stopIfTrue="1" operator="notEqual">
      <formula>2</formula>
    </cfRule>
  </conditionalFormatting>
  <dataValidations count="6">
    <dataValidation type="list" allowBlank="1" showInputMessage="1" showErrorMessage="1" errorTitle="Error" error="DIGITAR &quot;p o P&quot; SI ALUMNO SE ENCUENTRA PRESENTE O BIEN &quot;a o A&quot;  SI ESTÁ AUSENTE." sqref="E52:E98">
      <formula1>$N$9:$N$10</formula1>
    </dataValidation>
    <dataValidation type="list" allowBlank="1" showInputMessage="1" showErrorMessage="1" errorTitle="ERROR" error="PREGUNTA ABIERTA: SOLO SE ADMITEN LAS RESPUESTAS NUMÉRICAS: 0, 1 ó 2." sqref="AT52:AT98 AV52:AV98 AX52:AX98 AZ52:AZ98 BB52:BB98">
      <formula1>$K$8:$K$10</formula1>
    </dataValidation>
    <dataValidation type="list" allowBlank="1" showInputMessage="1" showErrorMessage="1" errorTitle="ERROR" error="SOLO SE ADMITEN LAS ALTERNATIVAS: A, B, C y D." sqref="H52:H98 F52:F98 N52:N98 P52:P98 J52:J98 L52:L98 V52:V98 AL52:AL98 T52:T98 AB52:AB98 AD52:AD98 AF52:AF98 R52:R98 X52:X98 AH52:AH98 AN52:AN98 AJ52:AJ98 AP52:AP98 AR52:AR98 Z52:Z98">
      <formula1>$J$8:$J$11</formula1>
    </dataValidation>
    <dataValidation type="decimal" allowBlank="1" showInputMessage="1" showErrorMessage="1" errorTitle="ERROR" error="Sólo se admiten valores decimales entre 0 y 2,5._x000a_Ingresar valores con coma decimal y no con punto, por ejemplo: 1,5 y no 1.5" sqref="W52:W98">
      <formula1>0</formula1>
      <formula2>2.5</formula2>
    </dataValidation>
    <dataValidation type="decimal" allowBlank="1" showInputMessage="1" showErrorMessage="1" errorTitle="ERROR" error="Sólo se admiten valores decimales entre 0 y 3. Ingresar valores con coma decimal y no con punto, por ejemplo: 2,5 y no 2.5" sqref="K52:K98">
      <formula1>0</formula1>
      <formula2>3</formula2>
    </dataValidation>
    <dataValidation type="decimal" allowBlank="1" showInputMessage="1" showErrorMessage="1" errorTitle="ERROR" error="Sólo se admiten valores decimales entre 0 y 2. Ingresar valores con coma decimal y no con punto, por ejemplo: 2,5 y no 2.5" sqref="Y52:Y98 AA52:AA98">
      <formula1>0</formula1>
      <formula2>2</formula2>
    </dataValidation>
  </dataValidations>
  <printOptions horizontalCentered="1" verticalCentered="1"/>
  <pageMargins left="0.15748031496062992" right="0.27559055118110237" top="0.19685039370078741" bottom="0.19685039370078741" header="0.15748031496062992" footer="0.27559055118110237"/>
  <pageSetup paperSize="258" scale="30" orientation="landscape" horizontalDpi="300" verticalDpi="300" r:id="rId1"/>
  <headerFooter alignWithMargins="0"/>
  <colBreaks count="1" manualBreakCount="1">
    <brk id="59" max="10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tabColor rgb="FFFF0000"/>
  </sheetPr>
  <dimension ref="A2:CN111"/>
  <sheetViews>
    <sheetView showGridLines="0" topLeftCell="B1" zoomScale="80" zoomScaleNormal="80" workbookViewId="0">
      <pane xSplit="1" topLeftCell="C1" activePane="topRight" state="frozen"/>
      <selection activeCell="B1" sqref="B1"/>
      <selection pane="topRight" activeCell="D9" sqref="D9:H9"/>
    </sheetView>
  </sheetViews>
  <sheetFormatPr baseColWidth="10" defaultColWidth="9.140625" defaultRowHeight="12.75" customHeight="1" x14ac:dyDescent="0.2"/>
  <cols>
    <col min="1" max="1" width="1.42578125" hidden="1" customWidth="1"/>
    <col min="2" max="2" width="7.85546875" customWidth="1"/>
    <col min="3" max="3" width="17.7109375" bestFit="1" customWidth="1"/>
    <col min="4" max="4" width="37.28515625" customWidth="1"/>
    <col min="5" max="5" width="14" style="19" bestFit="1" customWidth="1"/>
    <col min="6" max="6" width="5.42578125" customWidth="1"/>
    <col min="7" max="7" width="4.7109375" style="25" hidden="1" customWidth="1"/>
    <col min="8" max="8" width="5.42578125" customWidth="1"/>
    <col min="9" max="9" width="4.7109375" hidden="1" customWidth="1"/>
    <col min="10" max="10" width="5.42578125" customWidth="1"/>
    <col min="11" max="11" width="4.7109375" hidden="1" customWidth="1"/>
    <col min="12" max="12" width="5.42578125" customWidth="1"/>
    <col min="13" max="13" width="4.7109375" hidden="1" customWidth="1"/>
    <col min="14" max="14" width="5.42578125" style="19" customWidth="1"/>
    <col min="15" max="15" width="4.7109375" style="19" hidden="1" customWidth="1"/>
    <col min="16" max="16" width="5.42578125" customWidth="1"/>
    <col min="17" max="17" width="4.7109375" hidden="1" customWidth="1"/>
    <col min="18" max="18" width="5.42578125" customWidth="1"/>
    <col min="19" max="19" width="4.7109375" hidden="1" customWidth="1"/>
    <col min="20" max="20" width="5.42578125" customWidth="1"/>
    <col min="21" max="21" width="4.7109375" hidden="1" customWidth="1"/>
    <col min="22" max="22" width="5.42578125" customWidth="1"/>
    <col min="23" max="23" width="4.7109375" hidden="1" customWidth="1"/>
    <col min="24" max="24" width="5.42578125" customWidth="1"/>
    <col min="25" max="25" width="4.7109375" hidden="1" customWidth="1"/>
    <col min="26" max="26" width="5.42578125" customWidth="1"/>
    <col min="27" max="27" width="4.7109375" hidden="1" customWidth="1"/>
    <col min="28" max="28" width="5.42578125" customWidth="1"/>
    <col min="29" max="29" width="4.7109375" hidden="1" customWidth="1"/>
    <col min="30" max="30" width="5.42578125" customWidth="1"/>
    <col min="31" max="31" width="4.7109375" hidden="1" customWidth="1"/>
    <col min="32" max="32" width="5.42578125" customWidth="1"/>
    <col min="33" max="33" width="4.7109375" hidden="1" customWidth="1"/>
    <col min="34" max="34" width="5.42578125" customWidth="1"/>
    <col min="35" max="35" width="4.7109375" hidden="1" customWidth="1"/>
    <col min="36" max="36" width="4.7109375" customWidth="1"/>
    <col min="37" max="37" width="4.7109375" hidden="1" customWidth="1"/>
    <col min="38" max="38" width="4.7109375" customWidth="1"/>
    <col min="39" max="39" width="4.7109375" hidden="1" customWidth="1"/>
    <col min="40" max="40" width="4.7109375" customWidth="1"/>
    <col min="41" max="41" width="4.7109375" hidden="1" customWidth="1"/>
    <col min="42" max="42" width="4.7109375" customWidth="1"/>
    <col min="43" max="43" width="4.7109375" hidden="1" customWidth="1"/>
    <col min="44" max="44" width="4.7109375" customWidth="1"/>
    <col min="45" max="45" width="4.7109375" hidden="1" customWidth="1"/>
    <col min="46" max="46" width="4.7109375" customWidth="1"/>
    <col min="47" max="47" width="4.7109375" hidden="1" customWidth="1"/>
    <col min="48" max="48" width="4.7109375" customWidth="1"/>
    <col min="49" max="49" width="4.7109375" hidden="1" customWidth="1"/>
    <col min="50" max="50" width="4.7109375" customWidth="1"/>
    <col min="51" max="51" width="4.7109375" hidden="1" customWidth="1"/>
    <col min="52" max="52" width="4.7109375" customWidth="1"/>
    <col min="53" max="53" width="4.7109375" hidden="1" customWidth="1"/>
    <col min="54" max="54" width="4.7109375" customWidth="1"/>
    <col min="55" max="55" width="4.7109375" hidden="1" customWidth="1"/>
    <col min="56" max="56" width="7.85546875" customWidth="1"/>
    <col min="57" max="57" width="8" customWidth="1"/>
    <col min="58" max="58" width="10.85546875" customWidth="1"/>
    <col min="59" max="59" width="12" customWidth="1"/>
    <col min="60" max="61" width="12" style="158" customWidth="1"/>
    <col min="62" max="62" width="30.42578125" style="159" customWidth="1"/>
    <col min="63" max="68" width="7.85546875" style="53" customWidth="1"/>
    <col min="69" max="69" width="8.28515625" style="53" customWidth="1"/>
    <col min="70" max="72" width="14.42578125" style="53" customWidth="1"/>
    <col min="73" max="73" width="0.5703125" style="53" customWidth="1"/>
    <col min="74" max="76" width="17.42578125" customWidth="1"/>
    <col min="77" max="77" width="13.42578125" customWidth="1"/>
    <col min="78" max="78" width="5.5703125" customWidth="1"/>
    <col min="85" max="85" width="5.42578125" customWidth="1"/>
    <col min="86" max="88" width="6.140625" customWidth="1"/>
  </cols>
  <sheetData>
    <row r="2" spans="1:77" ht="12.75" customHeight="1" x14ac:dyDescent="0.2">
      <c r="C2" s="360" t="s">
        <v>18</v>
      </c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21"/>
    </row>
    <row r="3" spans="1:77" ht="12.75" customHeight="1" x14ac:dyDescent="0.2">
      <c r="C3" s="378" t="s">
        <v>19</v>
      </c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22"/>
    </row>
    <row r="4" spans="1:77" ht="12.75" customHeight="1" x14ac:dyDescent="0.2">
      <c r="C4" s="1"/>
      <c r="D4" s="1"/>
      <c r="E4" s="1"/>
      <c r="F4" s="1"/>
      <c r="G4" s="23"/>
      <c r="H4" s="1"/>
      <c r="I4" s="1"/>
      <c r="J4" s="1"/>
      <c r="K4" s="1"/>
      <c r="L4" s="1"/>
      <c r="M4" s="1"/>
      <c r="N4" s="1"/>
      <c r="O4" s="1"/>
    </row>
    <row r="5" spans="1:77" ht="12.75" customHeight="1" x14ac:dyDescent="0.25">
      <c r="C5" s="380" t="s">
        <v>85</v>
      </c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1"/>
    </row>
    <row r="6" spans="1:77" ht="12.75" customHeight="1" x14ac:dyDescent="0.2">
      <c r="C6" s="2"/>
      <c r="D6" s="2"/>
      <c r="E6" s="18"/>
      <c r="F6" s="2"/>
      <c r="G6" s="24"/>
      <c r="H6" s="2"/>
      <c r="I6" s="16"/>
      <c r="L6" s="2"/>
      <c r="M6" s="2"/>
      <c r="N6" s="18"/>
      <c r="O6" s="18"/>
      <c r="P6" s="2"/>
      <c r="Q6" s="16"/>
    </row>
    <row r="7" spans="1:77" ht="15.75" customHeight="1" x14ac:dyDescent="0.2">
      <c r="B7" s="3"/>
      <c r="C7" s="146" t="s">
        <v>75</v>
      </c>
      <c r="D7" s="361"/>
      <c r="E7" s="361"/>
      <c r="F7" s="361"/>
      <c r="G7" s="361"/>
      <c r="H7" s="361"/>
      <c r="I7" s="92"/>
      <c r="J7" s="64"/>
      <c r="K7" s="93"/>
      <c r="L7" s="147" t="s">
        <v>17</v>
      </c>
      <c r="M7" s="6"/>
      <c r="N7" s="362"/>
      <c r="O7" s="362"/>
      <c r="P7" s="362"/>
      <c r="Q7" s="28"/>
      <c r="R7" s="16"/>
      <c r="S7" s="16"/>
    </row>
    <row r="8" spans="1:77" ht="15.75" customHeight="1" x14ac:dyDescent="0.2">
      <c r="B8" s="3"/>
      <c r="C8" s="146" t="s">
        <v>1</v>
      </c>
      <c r="D8" s="363" t="s">
        <v>74</v>
      </c>
      <c r="E8" s="363"/>
      <c r="F8" s="363"/>
      <c r="G8" s="363"/>
      <c r="H8" s="363"/>
      <c r="I8" s="94"/>
      <c r="J8" s="138" t="s">
        <v>0</v>
      </c>
      <c r="K8" s="138">
        <v>0</v>
      </c>
      <c r="L8" s="139"/>
      <c r="M8" s="139"/>
      <c r="N8" s="139"/>
      <c r="O8" s="29"/>
      <c r="P8" s="30"/>
      <c r="Q8" s="31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</row>
    <row r="9" spans="1:77" ht="15.75" customHeight="1" x14ac:dyDescent="0.2">
      <c r="B9" s="3"/>
      <c r="C9" s="146" t="s">
        <v>5</v>
      </c>
      <c r="D9" s="366"/>
      <c r="E9" s="367"/>
      <c r="F9" s="367"/>
      <c r="G9" s="367"/>
      <c r="H9" s="368"/>
      <c r="I9" s="95"/>
      <c r="J9" s="138" t="s">
        <v>23</v>
      </c>
      <c r="K9" s="138">
        <v>1</v>
      </c>
      <c r="L9" s="140"/>
      <c r="M9" s="140"/>
      <c r="N9" s="140" t="s">
        <v>72</v>
      </c>
      <c r="O9" s="33"/>
      <c r="P9" s="34"/>
      <c r="Q9" s="34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</row>
    <row r="10" spans="1:77" ht="15.75" customHeight="1" x14ac:dyDescent="0.2">
      <c r="B10" s="3"/>
      <c r="C10" s="369" t="s">
        <v>10</v>
      </c>
      <c r="D10" s="370"/>
      <c r="E10" s="371"/>
      <c r="F10" s="372"/>
      <c r="G10" s="373"/>
      <c r="H10" s="374"/>
      <c r="I10" s="96"/>
      <c r="J10" s="138" t="s">
        <v>24</v>
      </c>
      <c r="K10" s="138">
        <v>2</v>
      </c>
      <c r="L10" s="140"/>
      <c r="M10" s="140"/>
      <c r="N10" s="140" t="s">
        <v>71</v>
      </c>
      <c r="O10" s="33"/>
      <c r="P10" s="34"/>
      <c r="Q10" s="34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</row>
    <row r="11" spans="1:77" ht="15.75" customHeight="1" x14ac:dyDescent="0.2">
      <c r="B11" s="3"/>
      <c r="C11" s="369" t="s">
        <v>8</v>
      </c>
      <c r="D11" s="370"/>
      <c r="E11" s="371"/>
      <c r="F11" s="375">
        <f>COUNTIF(E52:E98,"=P")</f>
        <v>0</v>
      </c>
      <c r="G11" s="376"/>
      <c r="H11" s="377"/>
      <c r="I11" s="97"/>
      <c r="J11" s="138" t="s">
        <v>25</v>
      </c>
      <c r="K11" s="138"/>
      <c r="L11" s="140"/>
      <c r="M11" s="140"/>
      <c r="N11" s="140"/>
      <c r="O11" s="33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K11" s="54"/>
      <c r="BL11" s="54"/>
      <c r="BM11" s="54"/>
      <c r="BN11" s="54"/>
      <c r="BO11" s="54"/>
      <c r="BP11" s="54"/>
      <c r="BQ11" s="54"/>
      <c r="BR11" s="54"/>
      <c r="BS11" s="54"/>
      <c r="BT11" s="54"/>
    </row>
    <row r="12" spans="1:77" ht="15.75" customHeight="1" x14ac:dyDescent="0.2">
      <c r="B12" s="3"/>
      <c r="C12" s="369" t="s">
        <v>13</v>
      </c>
      <c r="D12" s="370"/>
      <c r="E12" s="371"/>
      <c r="F12" s="375">
        <f>COUNTIF(E52:E98,"=A")</f>
        <v>0</v>
      </c>
      <c r="G12" s="376"/>
      <c r="H12" s="377"/>
      <c r="I12" s="97"/>
      <c r="J12" s="44"/>
      <c r="K12" s="44"/>
      <c r="L12" s="33"/>
      <c r="M12" s="33"/>
      <c r="N12" s="33"/>
      <c r="O12" s="33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K12" s="54"/>
      <c r="BL12" s="54"/>
      <c r="BM12" s="54"/>
      <c r="BN12" s="54"/>
      <c r="BO12" s="54"/>
      <c r="BP12" s="54"/>
      <c r="BQ12" s="54"/>
      <c r="BR12" s="54"/>
      <c r="BS12" s="54"/>
      <c r="BT12" s="54"/>
    </row>
    <row r="13" spans="1:77" ht="12.75" customHeight="1" x14ac:dyDescent="0.2">
      <c r="B13" s="16"/>
      <c r="C13" s="16"/>
      <c r="D13" s="16" t="s">
        <v>36</v>
      </c>
      <c r="BY13" s="40" t="s">
        <v>4</v>
      </c>
    </row>
    <row r="14" spans="1:77" ht="18.75" customHeight="1" x14ac:dyDescent="0.2">
      <c r="A14" s="16"/>
      <c r="B14" s="345" t="str">
        <f>D8</f>
        <v>5to. Básico C</v>
      </c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7"/>
      <c r="BY14" s="32" t="s">
        <v>0</v>
      </c>
    </row>
    <row r="15" spans="1:77" ht="12.75" customHeight="1" x14ac:dyDescent="0.2">
      <c r="A15" s="16"/>
      <c r="B15" s="109" t="s">
        <v>2</v>
      </c>
      <c r="C15" s="110" t="s">
        <v>26</v>
      </c>
      <c r="D15" s="364" t="s">
        <v>12</v>
      </c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111"/>
      <c r="P15" s="365" t="s">
        <v>33</v>
      </c>
      <c r="Q15" s="365"/>
      <c r="R15" s="365"/>
      <c r="S15" s="365"/>
      <c r="T15" s="365"/>
      <c r="U15" s="365"/>
      <c r="V15" s="365"/>
      <c r="W15" s="365"/>
      <c r="X15" s="365"/>
      <c r="Y15" s="365"/>
      <c r="Z15" s="365"/>
      <c r="AA15" s="365"/>
      <c r="AB15" s="365"/>
      <c r="AC15" s="365"/>
      <c r="AD15" s="365"/>
      <c r="AE15" s="365"/>
      <c r="AF15" s="365"/>
      <c r="AG15" s="65"/>
      <c r="AH15" s="356"/>
      <c r="AI15" s="356"/>
      <c r="AJ15" s="356"/>
      <c r="AK15" s="356"/>
      <c r="AL15" s="356"/>
      <c r="AM15" s="356"/>
      <c r="AN15" s="356"/>
      <c r="AO15" s="356"/>
      <c r="AP15" s="356"/>
      <c r="AQ15" s="356"/>
      <c r="AR15" s="356"/>
      <c r="AS15" s="356"/>
      <c r="AT15" s="356"/>
      <c r="AU15" s="356"/>
      <c r="AV15" s="356"/>
      <c r="AW15" s="356"/>
      <c r="AX15" s="356"/>
      <c r="AY15" s="356"/>
      <c r="AZ15" s="356"/>
      <c r="BA15" s="356"/>
      <c r="BB15" s="356"/>
      <c r="BC15" s="356"/>
      <c r="BD15" s="356"/>
      <c r="BE15" s="356"/>
      <c r="BQ15" s="55"/>
      <c r="BR15" s="55"/>
      <c r="BS15" s="55"/>
      <c r="BT15" s="55"/>
    </row>
    <row r="16" spans="1:77" ht="26.25" customHeight="1" x14ac:dyDescent="0.2">
      <c r="A16" s="16"/>
      <c r="B16" s="104">
        <v>1</v>
      </c>
      <c r="C16" s="105">
        <v>1</v>
      </c>
      <c r="D16" s="293" t="s">
        <v>43</v>
      </c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115"/>
      <c r="P16" s="344" t="s">
        <v>59</v>
      </c>
      <c r="Q16" s="344"/>
      <c r="R16" s="344"/>
      <c r="S16" s="344"/>
      <c r="T16" s="344"/>
      <c r="U16" s="344"/>
      <c r="V16" s="344"/>
      <c r="W16" s="344"/>
      <c r="X16" s="344"/>
      <c r="Y16" s="344"/>
      <c r="Z16" s="344"/>
      <c r="AA16" s="344"/>
      <c r="AB16" s="344"/>
      <c r="AC16" s="344"/>
      <c r="AD16" s="344"/>
      <c r="AE16" s="344"/>
      <c r="AF16" s="344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Q16" s="55"/>
      <c r="BR16" s="55"/>
      <c r="BS16" s="55"/>
      <c r="BT16" s="55"/>
    </row>
    <row r="17" spans="1:72" ht="26.25" customHeight="1" x14ac:dyDescent="0.2">
      <c r="A17" s="16"/>
      <c r="B17" s="104">
        <f>B16+1</f>
        <v>2</v>
      </c>
      <c r="C17" s="105">
        <v>1</v>
      </c>
      <c r="D17" s="293" t="s">
        <v>44</v>
      </c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115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4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Q17" s="55"/>
      <c r="BR17" s="55"/>
      <c r="BS17" s="55"/>
      <c r="BT17" s="55"/>
    </row>
    <row r="18" spans="1:72" ht="26.25" customHeight="1" x14ac:dyDescent="0.2">
      <c r="A18" s="16"/>
      <c r="B18" s="104">
        <f t="shared" ref="B18:B40" si="0">B17+1</f>
        <v>3</v>
      </c>
      <c r="C18" s="105">
        <v>1</v>
      </c>
      <c r="D18" s="293" t="s">
        <v>45</v>
      </c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115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Q18" s="55"/>
      <c r="BR18" s="55"/>
      <c r="BS18" s="55"/>
      <c r="BT18" s="55"/>
    </row>
    <row r="19" spans="1:72" ht="26.25" customHeight="1" x14ac:dyDescent="0.2">
      <c r="A19" s="16"/>
      <c r="B19" s="104">
        <f t="shared" si="0"/>
        <v>4</v>
      </c>
      <c r="C19" s="105">
        <v>1</v>
      </c>
      <c r="D19" s="293" t="s">
        <v>46</v>
      </c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115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Q19" s="55"/>
      <c r="BR19" s="55"/>
      <c r="BS19" s="55"/>
      <c r="BT19" s="55"/>
    </row>
    <row r="20" spans="1:72" ht="26.25" customHeight="1" x14ac:dyDescent="0.2">
      <c r="A20" s="16"/>
      <c r="B20" s="104">
        <f t="shared" si="0"/>
        <v>5</v>
      </c>
      <c r="C20" s="105">
        <v>1</v>
      </c>
      <c r="D20" s="293" t="s">
        <v>47</v>
      </c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115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F20" s="344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Q20" s="55"/>
      <c r="BR20" s="55"/>
      <c r="BS20" s="55"/>
      <c r="BT20" s="55"/>
    </row>
    <row r="21" spans="1:72" ht="26.25" customHeight="1" x14ac:dyDescent="0.2">
      <c r="A21" s="16"/>
      <c r="B21" s="104">
        <f t="shared" si="0"/>
        <v>6</v>
      </c>
      <c r="C21" s="105">
        <v>1</v>
      </c>
      <c r="D21" s="293" t="s">
        <v>48</v>
      </c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115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Q21" s="55"/>
      <c r="BR21" s="55"/>
      <c r="BS21" s="55"/>
      <c r="BT21" s="55"/>
    </row>
    <row r="22" spans="1:72" ht="26.25" customHeight="1" x14ac:dyDescent="0.2">
      <c r="A22" s="16"/>
      <c r="B22" s="104">
        <f t="shared" si="0"/>
        <v>7</v>
      </c>
      <c r="C22" s="105">
        <v>1</v>
      </c>
      <c r="D22" s="293" t="s">
        <v>49</v>
      </c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115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  <c r="AE22" s="344"/>
      <c r="AF22" s="344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Q22" s="55"/>
      <c r="BR22" s="55"/>
      <c r="BS22" s="55"/>
      <c r="BT22" s="55"/>
    </row>
    <row r="23" spans="1:72" ht="33" customHeight="1" x14ac:dyDescent="0.2">
      <c r="A23" s="16"/>
      <c r="B23" s="104">
        <f t="shared" si="0"/>
        <v>8</v>
      </c>
      <c r="C23" s="105">
        <v>1</v>
      </c>
      <c r="D23" s="293" t="s">
        <v>50</v>
      </c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115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Q23" s="55"/>
      <c r="BR23" s="55"/>
      <c r="BS23" s="55"/>
      <c r="BT23" s="55"/>
    </row>
    <row r="24" spans="1:72" ht="33" customHeight="1" x14ac:dyDescent="0.2">
      <c r="A24" s="16"/>
      <c r="B24" s="104">
        <f t="shared" si="0"/>
        <v>9</v>
      </c>
      <c r="C24" s="105">
        <v>1</v>
      </c>
      <c r="D24" s="293" t="s">
        <v>51</v>
      </c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115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  <c r="AF24" s="344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Q24" s="55"/>
      <c r="BR24" s="55"/>
      <c r="BS24" s="55"/>
      <c r="BT24" s="55"/>
    </row>
    <row r="25" spans="1:72" ht="33" customHeight="1" x14ac:dyDescent="0.2">
      <c r="A25" s="16"/>
      <c r="B25" s="104">
        <f t="shared" si="0"/>
        <v>10</v>
      </c>
      <c r="C25" s="105">
        <v>1</v>
      </c>
      <c r="D25" s="293" t="s">
        <v>52</v>
      </c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115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Q25" s="55"/>
      <c r="BR25" s="55"/>
      <c r="BS25" s="55"/>
      <c r="BT25" s="55"/>
    </row>
    <row r="26" spans="1:72" ht="33" customHeight="1" x14ac:dyDescent="0.2">
      <c r="A26" s="16"/>
      <c r="B26" s="104">
        <f t="shared" si="0"/>
        <v>11</v>
      </c>
      <c r="C26" s="105">
        <v>1</v>
      </c>
      <c r="D26" s="293" t="s">
        <v>53</v>
      </c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115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  <c r="AE26" s="344"/>
      <c r="AF26" s="344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Q26" s="55"/>
      <c r="BR26" s="55"/>
      <c r="BS26" s="55"/>
      <c r="BT26" s="55"/>
    </row>
    <row r="27" spans="1:72" ht="33" customHeight="1" x14ac:dyDescent="0.2">
      <c r="A27" s="16"/>
      <c r="B27" s="104">
        <f t="shared" si="0"/>
        <v>12</v>
      </c>
      <c r="C27" s="105">
        <v>1</v>
      </c>
      <c r="D27" s="293" t="s">
        <v>54</v>
      </c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107"/>
      <c r="P27" s="321" t="s">
        <v>60</v>
      </c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3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Q27" s="56"/>
      <c r="BR27" s="56"/>
      <c r="BS27" s="56"/>
      <c r="BT27" s="56"/>
    </row>
    <row r="28" spans="1:72" ht="33" customHeight="1" x14ac:dyDescent="0.2">
      <c r="A28" s="16"/>
      <c r="B28" s="104">
        <f t="shared" si="0"/>
        <v>13</v>
      </c>
      <c r="C28" s="108">
        <v>1</v>
      </c>
      <c r="D28" s="293" t="s">
        <v>55</v>
      </c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107"/>
      <c r="P28" s="321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3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Q28" s="56"/>
      <c r="BR28" s="56"/>
      <c r="BS28" s="56"/>
      <c r="BT28" s="56"/>
    </row>
    <row r="29" spans="1:72" ht="33" customHeight="1" x14ac:dyDescent="0.2">
      <c r="A29" s="16"/>
      <c r="B29" s="104">
        <f t="shared" si="0"/>
        <v>14</v>
      </c>
      <c r="C29" s="105">
        <v>1</v>
      </c>
      <c r="D29" s="293" t="s">
        <v>56</v>
      </c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106"/>
      <c r="P29" s="321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Q29" s="56"/>
      <c r="BR29" s="56"/>
      <c r="BS29" s="56"/>
      <c r="BT29" s="56"/>
    </row>
    <row r="30" spans="1:72" ht="26.25" customHeight="1" x14ac:dyDescent="0.2">
      <c r="A30" s="16"/>
      <c r="B30" s="104">
        <f t="shared" si="0"/>
        <v>15</v>
      </c>
      <c r="C30" s="105">
        <v>1</v>
      </c>
      <c r="D30" s="293" t="s">
        <v>57</v>
      </c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106"/>
      <c r="P30" s="321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3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Q30" s="56"/>
      <c r="BR30" s="56"/>
      <c r="BS30" s="56"/>
      <c r="BT30" s="56"/>
    </row>
    <row r="31" spans="1:72" ht="41.25" customHeight="1" x14ac:dyDescent="0.2">
      <c r="A31" s="16"/>
      <c r="B31" s="104">
        <f t="shared" si="0"/>
        <v>16</v>
      </c>
      <c r="C31" s="105">
        <v>1</v>
      </c>
      <c r="D31" s="293" t="s">
        <v>58</v>
      </c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106"/>
      <c r="P31" s="321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3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Q31" s="56"/>
      <c r="BR31" s="56"/>
      <c r="BS31" s="56"/>
      <c r="BT31" s="56"/>
    </row>
    <row r="32" spans="1:72" ht="41.25" customHeight="1" x14ac:dyDescent="0.2">
      <c r="A32" s="16"/>
      <c r="B32" s="104">
        <f t="shared" si="0"/>
        <v>17</v>
      </c>
      <c r="C32" s="105">
        <v>1</v>
      </c>
      <c r="D32" s="293" t="s">
        <v>62</v>
      </c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107"/>
      <c r="P32" s="321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3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Q32" s="56"/>
      <c r="BR32" s="56"/>
      <c r="BS32" s="56"/>
      <c r="BT32" s="56"/>
    </row>
    <row r="33" spans="1:77" ht="30.75" customHeight="1" x14ac:dyDescent="0.2">
      <c r="A33" s="16"/>
      <c r="B33" s="104">
        <f t="shared" si="0"/>
        <v>18</v>
      </c>
      <c r="C33" s="105">
        <v>1</v>
      </c>
      <c r="D33" s="293" t="s">
        <v>63</v>
      </c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107"/>
      <c r="P33" s="324"/>
      <c r="Q33" s="325"/>
      <c r="R33" s="325"/>
      <c r="S33" s="325"/>
      <c r="T33" s="325"/>
      <c r="U33" s="325"/>
      <c r="V33" s="325"/>
      <c r="W33" s="325"/>
      <c r="X33" s="325"/>
      <c r="Y33" s="325"/>
      <c r="Z33" s="325"/>
      <c r="AA33" s="325"/>
      <c r="AB33" s="325"/>
      <c r="AC33" s="325"/>
      <c r="AD33" s="325"/>
      <c r="AE33" s="325"/>
      <c r="AF33" s="326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Q33" s="36"/>
      <c r="BR33" s="36"/>
      <c r="BS33" s="36"/>
      <c r="BT33" s="36"/>
    </row>
    <row r="34" spans="1:77" ht="30.75" customHeight="1" thickBot="1" x14ac:dyDescent="0.25">
      <c r="A34" s="16"/>
      <c r="B34" s="104">
        <f t="shared" si="0"/>
        <v>19</v>
      </c>
      <c r="C34" s="105">
        <v>1</v>
      </c>
      <c r="D34" s="293" t="s">
        <v>64</v>
      </c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107"/>
      <c r="P34" s="294" t="s">
        <v>61</v>
      </c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6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Q34" s="36"/>
      <c r="BR34" s="36"/>
      <c r="BS34" s="36"/>
      <c r="BT34" s="36"/>
    </row>
    <row r="35" spans="1:77" ht="30.75" customHeight="1" x14ac:dyDescent="0.2">
      <c r="A35" s="16"/>
      <c r="B35" s="104">
        <f t="shared" si="0"/>
        <v>20</v>
      </c>
      <c r="C35" s="105">
        <v>1</v>
      </c>
      <c r="D35" s="330" t="s">
        <v>65</v>
      </c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107"/>
      <c r="P35" s="297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9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K35" s="311" t="s">
        <v>80</v>
      </c>
      <c r="BL35" s="312"/>
      <c r="BM35" s="312"/>
      <c r="BN35" s="312"/>
      <c r="BO35" s="312"/>
      <c r="BP35" s="313"/>
      <c r="BQ35" s="36"/>
      <c r="BR35" s="36"/>
      <c r="BS35" s="36"/>
      <c r="BT35" s="36"/>
    </row>
    <row r="36" spans="1:77" ht="28.5" customHeight="1" thickBot="1" x14ac:dyDescent="0.3">
      <c r="A36" s="16"/>
      <c r="B36" s="104">
        <f t="shared" si="0"/>
        <v>21</v>
      </c>
      <c r="C36" s="105">
        <v>2</v>
      </c>
      <c r="D36" s="291" t="s">
        <v>66</v>
      </c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107"/>
      <c r="P36" s="327" t="s">
        <v>60</v>
      </c>
      <c r="Q36" s="328"/>
      <c r="R36" s="328"/>
      <c r="S36" s="328"/>
      <c r="T36" s="328"/>
      <c r="U36" s="328"/>
      <c r="V36" s="328"/>
      <c r="W36" s="328"/>
      <c r="X36" s="328"/>
      <c r="Y36" s="328"/>
      <c r="Z36" s="328"/>
      <c r="AA36" s="328"/>
      <c r="AB36" s="328"/>
      <c r="AC36" s="328"/>
      <c r="AD36" s="328"/>
      <c r="AE36" s="328"/>
      <c r="AF36" s="329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G36" s="71"/>
      <c r="BH36" s="154"/>
      <c r="BI36" s="154"/>
      <c r="BJ36" s="154"/>
      <c r="BK36" s="314"/>
      <c r="BL36" s="315"/>
      <c r="BM36" s="315"/>
      <c r="BN36" s="315"/>
      <c r="BO36" s="315"/>
      <c r="BP36" s="316"/>
      <c r="BQ36" s="36"/>
      <c r="BR36" s="36"/>
      <c r="BS36" s="36"/>
      <c r="BT36" s="36"/>
    </row>
    <row r="37" spans="1:77" ht="41.25" customHeight="1" x14ac:dyDescent="0.25">
      <c r="A37" s="16"/>
      <c r="B37" s="104">
        <f t="shared" si="0"/>
        <v>22</v>
      </c>
      <c r="C37" s="105">
        <v>2</v>
      </c>
      <c r="D37" s="291" t="s">
        <v>67</v>
      </c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107"/>
      <c r="P37" s="324"/>
      <c r="Q37" s="325"/>
      <c r="R37" s="325"/>
      <c r="S37" s="325"/>
      <c r="T37" s="325"/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326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G37" s="71"/>
      <c r="BH37" s="154"/>
      <c r="BI37" s="154"/>
      <c r="BJ37" s="154"/>
      <c r="BK37" s="300" t="str">
        <f>BK48</f>
        <v>GEOGRAFIA</v>
      </c>
      <c r="BL37" s="301"/>
      <c r="BM37" s="341" t="s">
        <v>60</v>
      </c>
      <c r="BN37" s="341"/>
      <c r="BO37" s="294" t="s">
        <v>61</v>
      </c>
      <c r="BP37" s="296"/>
      <c r="BQ37" s="36"/>
      <c r="BR37" s="36"/>
      <c r="BS37" s="36"/>
      <c r="BT37" s="36"/>
    </row>
    <row r="38" spans="1:77" ht="41.25" customHeight="1" x14ac:dyDescent="0.25">
      <c r="A38" s="16"/>
      <c r="B38" s="104">
        <f t="shared" si="0"/>
        <v>23</v>
      </c>
      <c r="C38" s="105">
        <v>2</v>
      </c>
      <c r="D38" s="291" t="s">
        <v>68</v>
      </c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107"/>
      <c r="P38" s="294" t="s">
        <v>61</v>
      </c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6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G38" s="71"/>
      <c r="BH38" s="154"/>
      <c r="BI38" s="154"/>
      <c r="BJ38" s="154"/>
      <c r="BK38" s="302"/>
      <c r="BL38" s="303"/>
      <c r="BM38" s="342"/>
      <c r="BN38" s="342"/>
      <c r="BO38" s="349"/>
      <c r="BP38" s="350"/>
      <c r="BQ38" s="36"/>
      <c r="BR38" s="36"/>
      <c r="BS38" s="36"/>
      <c r="BT38" s="36"/>
    </row>
    <row r="39" spans="1:77" ht="28.5" customHeight="1" thickBot="1" x14ac:dyDescent="0.3">
      <c r="A39" s="16"/>
      <c r="B39" s="104">
        <f t="shared" si="0"/>
        <v>24</v>
      </c>
      <c r="C39" s="105">
        <v>2</v>
      </c>
      <c r="D39" s="291" t="s">
        <v>69</v>
      </c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107"/>
      <c r="P39" s="297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9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G39" s="71"/>
      <c r="BH39" s="154"/>
      <c r="BI39" s="154"/>
      <c r="BJ39" s="154"/>
      <c r="BK39" s="317"/>
      <c r="BL39" s="318"/>
      <c r="BM39" s="348"/>
      <c r="BN39" s="348"/>
      <c r="BO39" s="349"/>
      <c r="BP39" s="350"/>
      <c r="BQ39" s="36"/>
      <c r="BR39" s="36"/>
      <c r="BS39" s="36"/>
      <c r="BT39" s="36"/>
    </row>
    <row r="40" spans="1:77" ht="32.25" customHeight="1" thickBot="1" x14ac:dyDescent="0.25">
      <c r="A40" s="16"/>
      <c r="B40" s="104">
        <f t="shared" si="0"/>
        <v>25</v>
      </c>
      <c r="C40" s="105">
        <v>2</v>
      </c>
      <c r="D40" s="293" t="s">
        <v>70</v>
      </c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107"/>
      <c r="P40" s="357" t="s">
        <v>60</v>
      </c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8"/>
      <c r="AF40" s="359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G40" s="72"/>
      <c r="BH40" s="160"/>
      <c r="BI40" s="160"/>
      <c r="BJ40" s="160"/>
      <c r="BK40" s="125" t="s">
        <v>30</v>
      </c>
      <c r="BL40" s="126" t="s">
        <v>31</v>
      </c>
      <c r="BM40" s="127" t="s">
        <v>30</v>
      </c>
      <c r="BN40" s="127" t="s">
        <v>31</v>
      </c>
      <c r="BO40" s="128" t="s">
        <v>30</v>
      </c>
      <c r="BP40" s="129" t="s">
        <v>31</v>
      </c>
      <c r="BQ40" s="36"/>
      <c r="BR40" s="36"/>
      <c r="BS40" s="36"/>
      <c r="BT40" s="36"/>
    </row>
    <row r="41" spans="1:77" ht="21.75" customHeight="1" thickBot="1" x14ac:dyDescent="0.3">
      <c r="A41" s="16"/>
      <c r="B41" s="4" t="s">
        <v>16</v>
      </c>
      <c r="C41" s="4">
        <f>SUM(C16:C40)</f>
        <v>30</v>
      </c>
      <c r="D41" s="16"/>
      <c r="E41" s="36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351"/>
      <c r="Z41" s="351"/>
      <c r="AA41" s="351"/>
      <c r="AB41" s="351"/>
      <c r="AC41" s="351"/>
      <c r="AD41" s="351"/>
      <c r="AE41" s="351"/>
      <c r="AF41" s="351"/>
      <c r="AG41" s="351"/>
      <c r="AH41" s="351"/>
      <c r="AI41" s="351"/>
      <c r="AJ41" s="351"/>
      <c r="AK41" s="351"/>
      <c r="AL41" s="351"/>
      <c r="AM41" s="351"/>
      <c r="AN41" s="351"/>
      <c r="AO41" s="351"/>
      <c r="AP41" s="351"/>
      <c r="AQ41" s="351"/>
      <c r="AR41" s="351"/>
      <c r="AS41" s="351"/>
      <c r="AT41" s="351"/>
      <c r="AU41" s="351"/>
      <c r="AV41" s="351"/>
      <c r="AW41" s="351"/>
      <c r="AX41" s="351"/>
      <c r="AY41" s="351"/>
      <c r="AZ41" s="351"/>
      <c r="BA41" s="351"/>
      <c r="BB41" s="351"/>
      <c r="BC41" s="351"/>
      <c r="BD41" s="351"/>
      <c r="BE41" s="351"/>
      <c r="BF41" s="351"/>
      <c r="BG41" s="149"/>
      <c r="BH41" s="161"/>
      <c r="BI41" s="161"/>
      <c r="BJ41" s="162" t="s">
        <v>159</v>
      </c>
      <c r="BK41" s="117">
        <f>COUNTIF($BL$52:$BL$98, "B")</f>
        <v>0</v>
      </c>
      <c r="BL41" s="118" t="e">
        <f>COUNTIF($BL$52:$BL$98,"B")/COUNTIF($E$52:$E$98,"P")</f>
        <v>#DIV/0!</v>
      </c>
      <c r="BM41" s="119">
        <f>COUNTIF($BN$52:$BN$98,"B")</f>
        <v>0</v>
      </c>
      <c r="BN41" s="118" t="e">
        <f>COUNTIF($BN$52:$BN$98,"B")/COUNTIF($E$52:$E$98,"P")</f>
        <v>#DIV/0!</v>
      </c>
      <c r="BO41" s="119">
        <f>COUNTIF($BP$52:$BP$98,"B")</f>
        <v>0</v>
      </c>
      <c r="BP41" s="120" t="e">
        <f>COUNTIF($BP$52:$BP$98,"B")/COUNTIF($E$52:$E$98,"P")</f>
        <v>#DIV/0!</v>
      </c>
      <c r="BR41" s="36"/>
      <c r="BS41" s="36"/>
      <c r="BT41" s="36"/>
      <c r="BU41" s="36"/>
      <c r="BX41" s="53"/>
      <c r="BY41" s="53"/>
    </row>
    <row r="42" spans="1:77" ht="21.75" customHeight="1" thickBot="1" x14ac:dyDescent="0.3">
      <c r="B42" s="16"/>
      <c r="C42" s="16"/>
      <c r="I42" s="53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BG42" s="149"/>
      <c r="BH42" s="161"/>
      <c r="BI42" s="161"/>
      <c r="BJ42" s="162" t="s">
        <v>160</v>
      </c>
      <c r="BK42" s="121">
        <f>COUNTIF($BL$52:$BL$98, "MB")</f>
        <v>0</v>
      </c>
      <c r="BL42" s="98" t="e">
        <f>COUNTIF($BL$52:$BL$98,"MB")/COUNTIF($E$52:$E$98,"P")</f>
        <v>#DIV/0!</v>
      </c>
      <c r="BM42" s="100">
        <f>COUNTIF($BN$52:$BN$98,"MB")</f>
        <v>0</v>
      </c>
      <c r="BN42" s="98" t="e">
        <f>COUNTIF($BN$52:$BN$98,"MB")/COUNTIF($E$52:$E$98,"P")</f>
        <v>#DIV/0!</v>
      </c>
      <c r="BO42" s="100">
        <f>COUNTIF($BP$52:$BP$98,"MB")</f>
        <v>0</v>
      </c>
      <c r="BP42" s="122" t="e">
        <f>COUNTIF($BP$52:$BP$98,"MB")/COUNTIF($E$52:$E$98,"P")</f>
        <v>#DIV/0!</v>
      </c>
    </row>
    <row r="43" spans="1:77" ht="21.75" customHeight="1" thickBot="1" x14ac:dyDescent="0.3">
      <c r="D43" s="2"/>
      <c r="E43" s="18"/>
      <c r="F43" s="2"/>
      <c r="G43" s="26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BG43" s="149"/>
      <c r="BH43" s="161"/>
      <c r="BI43" s="161"/>
      <c r="BJ43" s="162" t="s">
        <v>161</v>
      </c>
      <c r="BK43" s="121">
        <f>COUNTIF($BL$52:$BL$98, "MA")</f>
        <v>0</v>
      </c>
      <c r="BL43" s="98" t="e">
        <f>COUNTIF($BL$52:$BL$98,"MA")/COUNTIF($E$52:$E$98,"P")</f>
        <v>#DIV/0!</v>
      </c>
      <c r="BM43" s="100">
        <f>COUNTIF($BN$52:$BN$98,"MA")</f>
        <v>0</v>
      </c>
      <c r="BN43" s="98" t="e">
        <f>COUNTIF($BN$52:$BN$98,"MA")/COUNTIF($E$52:$E$98,"P")</f>
        <v>#DIV/0!</v>
      </c>
      <c r="BO43" s="100">
        <f>COUNTIF($BP$52:$BP$98,"MA")</f>
        <v>0</v>
      </c>
      <c r="BP43" s="122" t="e">
        <f>COUNTIF($BP$52:$BP$98,"MA")/COUNTIF($E$52:$E$98,"P")</f>
        <v>#DIV/0!</v>
      </c>
    </row>
    <row r="44" spans="1:77" ht="21.75" customHeight="1" thickBot="1" x14ac:dyDescent="0.3">
      <c r="C44" s="3"/>
      <c r="D44" s="354" t="s">
        <v>6</v>
      </c>
      <c r="E44" s="355"/>
      <c r="F44" s="4">
        <f>C41</f>
        <v>30</v>
      </c>
      <c r="G44" s="27"/>
      <c r="H44" s="352"/>
      <c r="I44" s="352"/>
      <c r="J44" s="352"/>
      <c r="K44" s="352"/>
      <c r="L44" s="352"/>
      <c r="M44" s="352"/>
      <c r="N44" s="352"/>
      <c r="O44" s="352"/>
      <c r="BG44" s="149"/>
      <c r="BH44" s="161"/>
      <c r="BI44" s="161"/>
      <c r="BJ44" s="163" t="s">
        <v>162</v>
      </c>
      <c r="BK44" s="123">
        <f>COUNTIF($BL$52:$BL$98, "A")</f>
        <v>0</v>
      </c>
      <c r="BL44" s="99" t="e">
        <f>COUNTIF($BL$52:$BL$98,"A")/COUNTIF($E$52:$E$98,"P")</f>
        <v>#DIV/0!</v>
      </c>
      <c r="BM44" s="101">
        <f>COUNTIF($BN$52:$BN$98,"A")</f>
        <v>0</v>
      </c>
      <c r="BN44" s="99" t="e">
        <f>COUNTIF($BN$52:$BN$98,"A")/COUNTIF($E$52:$E$98,"P")</f>
        <v>#DIV/0!</v>
      </c>
      <c r="BO44" s="101">
        <f>COUNTIF($BP$52:$BP$98,"A")</f>
        <v>0</v>
      </c>
      <c r="BP44" s="124" t="e">
        <f>COUNTIF($BP$52:$BP$98,"A")/COUNTIF($E$52:$E$98,"P")</f>
        <v>#DIV/0!</v>
      </c>
    </row>
    <row r="45" spans="1:77" ht="12.75" customHeight="1" x14ac:dyDescent="0.2">
      <c r="C45" s="3"/>
      <c r="D45" s="354" t="s">
        <v>9</v>
      </c>
      <c r="E45" s="355"/>
      <c r="F45" s="4">
        <f>F44*0.6</f>
        <v>18</v>
      </c>
      <c r="G45" s="27"/>
      <c r="H45" s="16"/>
      <c r="I45" s="16"/>
      <c r="J45" s="353" t="s">
        <v>41</v>
      </c>
      <c r="K45" s="353"/>
      <c r="L45" s="353"/>
      <c r="M45" s="353"/>
      <c r="N45" s="353"/>
      <c r="O45" s="353"/>
      <c r="P45" s="353"/>
      <c r="Q45" s="353"/>
      <c r="R45" s="353"/>
    </row>
    <row r="46" spans="1:77" ht="12.75" customHeight="1" thickBot="1" x14ac:dyDescent="0.25">
      <c r="C46" s="16"/>
      <c r="D46" s="78"/>
      <c r="E46" s="78"/>
      <c r="F46" s="80"/>
      <c r="G46" s="79"/>
      <c r="H46" s="16"/>
      <c r="I46" s="16"/>
      <c r="AT46" s="102" t="s">
        <v>40</v>
      </c>
      <c r="AU46" s="102"/>
      <c r="AV46" s="102" t="s">
        <v>40</v>
      </c>
      <c r="AW46" s="102"/>
      <c r="AX46" s="102" t="s">
        <v>40</v>
      </c>
      <c r="AY46" s="102"/>
      <c r="AZ46" s="102" t="s">
        <v>40</v>
      </c>
      <c r="BA46" s="102"/>
      <c r="BB46" s="102" t="s">
        <v>40</v>
      </c>
    </row>
    <row r="47" spans="1:77" ht="12.75" customHeight="1" thickBot="1" x14ac:dyDescent="0.25">
      <c r="D47" s="16"/>
      <c r="E47" s="36"/>
      <c r="F47" s="81"/>
      <c r="G47" s="82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2"/>
      <c r="BE47" s="2"/>
      <c r="BF47" s="2"/>
      <c r="BG47" s="2"/>
      <c r="BH47" s="64"/>
      <c r="BI47" s="64"/>
      <c r="BJ47" s="64"/>
      <c r="BK47" s="304" t="s">
        <v>33</v>
      </c>
      <c r="BL47" s="305"/>
      <c r="BM47" s="305"/>
      <c r="BN47" s="305"/>
      <c r="BO47" s="305"/>
      <c r="BP47" s="306"/>
      <c r="BQ47" s="16"/>
      <c r="BR47" s="16"/>
      <c r="BS47" s="16"/>
      <c r="BT47" s="16"/>
    </row>
    <row r="48" spans="1:77" ht="42.75" customHeight="1" x14ac:dyDescent="0.2">
      <c r="B48" s="16"/>
      <c r="C48" s="16"/>
      <c r="D48" s="16"/>
      <c r="E48" s="41"/>
      <c r="F48" s="338" t="s">
        <v>29</v>
      </c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339"/>
      <c r="X48" s="339"/>
      <c r="Y48" s="339"/>
      <c r="Z48" s="339"/>
      <c r="AA48" s="339"/>
      <c r="AB48" s="339"/>
      <c r="AC48" s="339"/>
      <c r="AD48" s="339"/>
      <c r="AE48" s="339"/>
      <c r="AF48" s="339"/>
      <c r="AG48" s="339"/>
      <c r="AH48" s="339"/>
      <c r="AI48" s="339"/>
      <c r="AJ48" s="339"/>
      <c r="AK48" s="339"/>
      <c r="AL48" s="339"/>
      <c r="AM48" s="339"/>
      <c r="AN48" s="339"/>
      <c r="AO48" s="339"/>
      <c r="AP48" s="339"/>
      <c r="AQ48" s="339"/>
      <c r="AR48" s="339"/>
      <c r="AS48" s="339"/>
      <c r="AT48" s="339"/>
      <c r="AU48" s="339"/>
      <c r="AV48" s="339"/>
      <c r="AW48" s="339"/>
      <c r="AX48" s="339"/>
      <c r="AY48" s="339"/>
      <c r="AZ48" s="339"/>
      <c r="BA48" s="339"/>
      <c r="BB48" s="339"/>
      <c r="BC48" s="340"/>
      <c r="BD48" s="335" t="s">
        <v>20</v>
      </c>
      <c r="BE48" s="335" t="s">
        <v>21</v>
      </c>
      <c r="BF48" s="332" t="s">
        <v>15</v>
      </c>
      <c r="BG48" s="331" t="s">
        <v>14</v>
      </c>
      <c r="BH48" s="64"/>
      <c r="BI48" s="64"/>
      <c r="BJ48" s="64"/>
      <c r="BK48" s="300" t="str">
        <f>P16</f>
        <v>GEOGRAFIA</v>
      </c>
      <c r="BL48" s="301"/>
      <c r="BM48" s="341" t="str">
        <f>BM37</f>
        <v>HISTORIA</v>
      </c>
      <c r="BN48" s="341"/>
      <c r="BO48" s="307" t="str">
        <f>BO37</f>
        <v>FORMACION CIUDADANA</v>
      </c>
      <c r="BP48" s="308"/>
      <c r="BQ48" s="67"/>
      <c r="BT48" s="57"/>
      <c r="BU48" s="16"/>
      <c r="BV48" s="37"/>
    </row>
    <row r="49" spans="1:74" ht="12.75" hidden="1" customHeight="1" x14ac:dyDescent="0.2">
      <c r="B49" s="16"/>
      <c r="C49" s="16"/>
      <c r="D49" s="16"/>
      <c r="E49" s="42" t="s">
        <v>22</v>
      </c>
      <c r="F49" s="89" t="s">
        <v>25</v>
      </c>
      <c r="G49" s="89"/>
      <c r="H49" s="89" t="s">
        <v>24</v>
      </c>
      <c r="I49" s="89"/>
      <c r="J49" s="89" t="s">
        <v>0</v>
      </c>
      <c r="K49" s="89"/>
      <c r="L49" s="89" t="s">
        <v>23</v>
      </c>
      <c r="M49" s="89"/>
      <c r="N49" s="89" t="s">
        <v>24</v>
      </c>
      <c r="O49" s="89"/>
      <c r="P49" s="89" t="s">
        <v>0</v>
      </c>
      <c r="Q49" s="89"/>
      <c r="R49" s="89" t="s">
        <v>23</v>
      </c>
      <c r="S49" s="89"/>
      <c r="T49" s="89" t="s">
        <v>25</v>
      </c>
      <c r="U49" s="89"/>
      <c r="V49" s="89" t="s">
        <v>0</v>
      </c>
      <c r="W49" s="89"/>
      <c r="X49" s="89" t="s">
        <v>23</v>
      </c>
      <c r="Y49" s="89"/>
      <c r="Z49" s="89" t="s">
        <v>0</v>
      </c>
      <c r="AA49" s="89"/>
      <c r="AB49" s="89" t="s">
        <v>23</v>
      </c>
      <c r="AC49" s="89"/>
      <c r="AD49" s="89" t="s">
        <v>25</v>
      </c>
      <c r="AE49" s="89"/>
      <c r="AF49" s="89" t="s">
        <v>24</v>
      </c>
      <c r="AG49" s="89"/>
      <c r="AH49" s="89" t="s">
        <v>0</v>
      </c>
      <c r="AI49" s="89"/>
      <c r="AJ49" s="89" t="s">
        <v>23</v>
      </c>
      <c r="AK49" s="89"/>
      <c r="AL49" s="89" t="s">
        <v>23</v>
      </c>
      <c r="AM49" s="89"/>
      <c r="AN49" s="89" t="s">
        <v>24</v>
      </c>
      <c r="AO49" s="89"/>
      <c r="AP49" s="89" t="s">
        <v>0</v>
      </c>
      <c r="AQ49" s="89"/>
      <c r="AR49" s="89" t="s">
        <v>25</v>
      </c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336"/>
      <c r="BE49" s="336"/>
      <c r="BF49" s="333"/>
      <c r="BG49" s="331"/>
      <c r="BH49" s="64"/>
      <c r="BI49" s="64"/>
      <c r="BJ49" s="64"/>
      <c r="BK49" s="302"/>
      <c r="BL49" s="303"/>
      <c r="BM49" s="342"/>
      <c r="BN49" s="342"/>
      <c r="BO49" s="309"/>
      <c r="BP49" s="310"/>
      <c r="BQ49" s="67"/>
      <c r="BT49" s="57"/>
      <c r="BU49" s="16"/>
      <c r="BV49" s="37"/>
    </row>
    <row r="50" spans="1:74" ht="12.75" hidden="1" customHeight="1" x14ac:dyDescent="0.2">
      <c r="B50" s="2"/>
      <c r="C50" s="2"/>
      <c r="D50" s="2"/>
      <c r="E50" s="42"/>
      <c r="F50" s="84">
        <v>1</v>
      </c>
      <c r="G50" s="84"/>
      <c r="H50" s="84">
        <v>1</v>
      </c>
      <c r="I50" s="84"/>
      <c r="J50" s="84">
        <v>1</v>
      </c>
      <c r="K50" s="84"/>
      <c r="L50" s="84">
        <v>1</v>
      </c>
      <c r="M50" s="84"/>
      <c r="N50" s="84">
        <v>1</v>
      </c>
      <c r="O50" s="84"/>
      <c r="P50" s="84">
        <v>1</v>
      </c>
      <c r="Q50" s="84"/>
      <c r="R50" s="84">
        <v>1</v>
      </c>
      <c r="S50" s="84"/>
      <c r="T50" s="84">
        <v>1</v>
      </c>
      <c r="U50" s="84"/>
      <c r="V50" s="84">
        <v>1</v>
      </c>
      <c r="W50" s="84"/>
      <c r="X50" s="84">
        <v>1</v>
      </c>
      <c r="Y50" s="84"/>
      <c r="Z50" s="84">
        <v>1</v>
      </c>
      <c r="AA50" s="6"/>
      <c r="AB50" s="6">
        <v>1</v>
      </c>
      <c r="AC50" s="6"/>
      <c r="AD50" s="84">
        <v>1</v>
      </c>
      <c r="AE50" s="6"/>
      <c r="AF50" s="84">
        <v>1</v>
      </c>
      <c r="AG50" s="84"/>
      <c r="AH50" s="84">
        <v>1</v>
      </c>
      <c r="AI50" s="84"/>
      <c r="AJ50" s="84">
        <v>1</v>
      </c>
      <c r="AK50" s="6"/>
      <c r="AL50" s="84">
        <v>1</v>
      </c>
      <c r="AM50" s="6"/>
      <c r="AN50" s="6">
        <v>1</v>
      </c>
      <c r="AO50" s="6"/>
      <c r="AP50" s="6">
        <v>1</v>
      </c>
      <c r="AQ50" s="6"/>
      <c r="AR50" s="6">
        <v>1</v>
      </c>
      <c r="AS50" s="6"/>
      <c r="AT50" s="6">
        <v>2</v>
      </c>
      <c r="AU50" s="6"/>
      <c r="AV50" s="6">
        <v>2</v>
      </c>
      <c r="AW50" s="6"/>
      <c r="AX50" s="6">
        <v>2</v>
      </c>
      <c r="AY50" s="6"/>
      <c r="AZ50" s="6">
        <v>2</v>
      </c>
      <c r="BA50" s="6"/>
      <c r="BB50" s="6">
        <v>2</v>
      </c>
      <c r="BC50" s="6"/>
      <c r="BD50" s="336"/>
      <c r="BE50" s="336"/>
      <c r="BF50" s="333"/>
      <c r="BG50" s="331"/>
      <c r="BH50" s="64"/>
      <c r="BI50" s="64"/>
      <c r="BJ50" s="64"/>
      <c r="BK50" s="302"/>
      <c r="BL50" s="303"/>
      <c r="BM50" s="342"/>
      <c r="BN50" s="342"/>
      <c r="BO50" s="309"/>
      <c r="BP50" s="310"/>
      <c r="BQ50" s="67"/>
      <c r="BT50" s="57"/>
      <c r="BU50" s="16"/>
      <c r="BV50" s="37"/>
    </row>
    <row r="51" spans="1:74" ht="50.25" customHeight="1" x14ac:dyDescent="0.2">
      <c r="A51" s="3"/>
      <c r="B51" s="15" t="s">
        <v>7</v>
      </c>
      <c r="C51" s="343" t="s">
        <v>11</v>
      </c>
      <c r="D51" s="343"/>
      <c r="E51" s="83" t="s">
        <v>34</v>
      </c>
      <c r="F51" s="145">
        <v>1</v>
      </c>
      <c r="G51" s="145"/>
      <c r="H51" s="145">
        <v>2</v>
      </c>
      <c r="I51" s="145"/>
      <c r="J51" s="145">
        <v>3</v>
      </c>
      <c r="K51" s="145"/>
      <c r="L51" s="145">
        <v>4</v>
      </c>
      <c r="M51" s="145"/>
      <c r="N51" s="145">
        <v>5</v>
      </c>
      <c r="O51" s="145"/>
      <c r="P51" s="145">
        <v>6</v>
      </c>
      <c r="Q51" s="145"/>
      <c r="R51" s="145">
        <v>7</v>
      </c>
      <c r="S51" s="145"/>
      <c r="T51" s="145">
        <v>8</v>
      </c>
      <c r="U51" s="145"/>
      <c r="V51" s="145">
        <v>9</v>
      </c>
      <c r="W51" s="145"/>
      <c r="X51" s="145">
        <v>10</v>
      </c>
      <c r="Y51" s="145"/>
      <c r="Z51" s="145">
        <v>11</v>
      </c>
      <c r="AA51" s="145"/>
      <c r="AB51" s="68">
        <v>12</v>
      </c>
      <c r="AC51" s="68"/>
      <c r="AD51" s="68">
        <v>13</v>
      </c>
      <c r="AE51" s="68"/>
      <c r="AF51" s="68">
        <v>14</v>
      </c>
      <c r="AG51" s="68"/>
      <c r="AH51" s="68">
        <v>15</v>
      </c>
      <c r="AI51" s="68"/>
      <c r="AJ51" s="68">
        <v>16</v>
      </c>
      <c r="AK51" s="68"/>
      <c r="AL51" s="68">
        <v>17</v>
      </c>
      <c r="AM51" s="68"/>
      <c r="AN51" s="68">
        <v>18</v>
      </c>
      <c r="AO51" s="68"/>
      <c r="AP51" s="142">
        <v>19</v>
      </c>
      <c r="AQ51" s="142"/>
      <c r="AR51" s="142">
        <v>20</v>
      </c>
      <c r="AS51" s="142"/>
      <c r="AT51" s="68">
        <v>21</v>
      </c>
      <c r="AU51" s="68"/>
      <c r="AV51" s="68">
        <v>22</v>
      </c>
      <c r="AW51" s="68"/>
      <c r="AX51" s="142">
        <v>23</v>
      </c>
      <c r="AY51" s="142"/>
      <c r="AZ51" s="142">
        <v>24</v>
      </c>
      <c r="BA51" s="142"/>
      <c r="BB51" s="68">
        <v>25</v>
      </c>
      <c r="BC51" s="68"/>
      <c r="BD51" s="337"/>
      <c r="BE51" s="337"/>
      <c r="BF51" s="334"/>
      <c r="BG51" s="331"/>
      <c r="BH51" s="138" t="s">
        <v>77</v>
      </c>
      <c r="BI51" s="138" t="s">
        <v>78</v>
      </c>
      <c r="BJ51" s="138" t="s">
        <v>79</v>
      </c>
      <c r="BK51" s="131" t="s">
        <v>38</v>
      </c>
      <c r="BL51" s="145" t="s">
        <v>14</v>
      </c>
      <c r="BM51" s="68" t="s">
        <v>39</v>
      </c>
      <c r="BN51" s="68" t="s">
        <v>14</v>
      </c>
      <c r="BO51" s="142" t="s">
        <v>38</v>
      </c>
      <c r="BP51" s="143" t="s">
        <v>14</v>
      </c>
      <c r="BQ51" s="67"/>
      <c r="BT51" s="57"/>
      <c r="BU51" s="16"/>
      <c r="BV51" s="37"/>
    </row>
    <row r="52" spans="1:74" ht="12.75" customHeight="1" x14ac:dyDescent="0.2">
      <c r="A52" s="3"/>
      <c r="B52" s="4">
        <v>1</v>
      </c>
      <c r="C52" s="319"/>
      <c r="D52" s="320"/>
      <c r="E52" s="17"/>
      <c r="F52" s="85"/>
      <c r="G52" s="112">
        <f>IF(F52=$F$49,$F$50,0)</f>
        <v>0</v>
      </c>
      <c r="H52" s="113"/>
      <c r="I52" s="112">
        <f>IF(H52=$H$49,$H$50,0)</f>
        <v>0</v>
      </c>
      <c r="J52" s="85"/>
      <c r="K52" s="112">
        <f>IF(J52=$J$49,$J$50,0)</f>
        <v>0</v>
      </c>
      <c r="L52" s="85"/>
      <c r="M52" s="112">
        <f>IF(L52=$L$49,$L$50,0)</f>
        <v>0</v>
      </c>
      <c r="N52" s="85"/>
      <c r="O52" s="112">
        <f>IF(N52=$N$49,$N$50,0)</f>
        <v>0</v>
      </c>
      <c r="P52" s="85"/>
      <c r="Q52" s="112">
        <f>IF(P52=$P$49,$P$50,0)</f>
        <v>0</v>
      </c>
      <c r="R52" s="85"/>
      <c r="S52" s="112">
        <f>IF(R52=$R$49,$R$50,0)</f>
        <v>0</v>
      </c>
      <c r="T52" s="85"/>
      <c r="U52" s="112">
        <f>IF(T52=$T$49,$T$50,0)</f>
        <v>0</v>
      </c>
      <c r="V52" s="85"/>
      <c r="W52" s="112">
        <f>IF(V52=$V$49,$V$50,0)</f>
        <v>0</v>
      </c>
      <c r="X52" s="85"/>
      <c r="Y52" s="112">
        <f>IF(X52=$X$49,$X$50,0)</f>
        <v>0</v>
      </c>
      <c r="Z52" s="85"/>
      <c r="AA52" s="112">
        <f>IF(Z52=$Z$49,$Z$50,0)</f>
        <v>0</v>
      </c>
      <c r="AB52" s="85"/>
      <c r="AC52" s="112">
        <f>IF(AB52=$AB$49,$AB$50,0)</f>
        <v>0</v>
      </c>
      <c r="AD52" s="85"/>
      <c r="AE52" s="112">
        <f>IF(AD52=$AD$49,$AD$50,0)</f>
        <v>0</v>
      </c>
      <c r="AF52" s="85"/>
      <c r="AG52" s="112">
        <f>IF(AF52=$AF$49,$AF$50,0)</f>
        <v>0</v>
      </c>
      <c r="AH52" s="85"/>
      <c r="AI52" s="112">
        <f>IF(AH52=$AH$49,$AH$50,0)</f>
        <v>0</v>
      </c>
      <c r="AJ52" s="85"/>
      <c r="AK52" s="112">
        <f>IF(AJ52=$AJ$49,$AJ$50,0)</f>
        <v>0</v>
      </c>
      <c r="AL52" s="85"/>
      <c r="AM52" s="112">
        <f>IF(AL52=$AL$49,$AL$50,0)</f>
        <v>0</v>
      </c>
      <c r="AN52" s="85"/>
      <c r="AO52" s="112">
        <f>IF(AN52=$AN$49,$AN$50,0)</f>
        <v>0</v>
      </c>
      <c r="AP52" s="85"/>
      <c r="AQ52" s="112">
        <f>IF(AP52=$AP$49,$AP$50,0)</f>
        <v>0</v>
      </c>
      <c r="AR52" s="85"/>
      <c r="AS52" s="112">
        <f>IF(AR52=$AR$49,$AR$50,0)</f>
        <v>0</v>
      </c>
      <c r="AT52" s="85"/>
      <c r="AU52" s="112"/>
      <c r="AV52" s="85"/>
      <c r="AW52" s="112"/>
      <c r="AX52" s="85"/>
      <c r="AY52" s="112"/>
      <c r="AZ52" s="85"/>
      <c r="BA52" s="112"/>
      <c r="BB52" s="85"/>
      <c r="BC52" s="70"/>
      <c r="BD52" s="4">
        <f>IF((E52="P"),SUM(F52:BC52),0)</f>
        <v>0</v>
      </c>
      <c r="BE52" s="10">
        <f t="shared" ref="BE52:BE98" si="1">(BD52*100)/F$44</f>
        <v>0</v>
      </c>
      <c r="BF52" s="11">
        <f>IF(BD52&gt;=F$45,0.25*BD52-0.5,0.1111111*BD52+2)</f>
        <v>2</v>
      </c>
      <c r="BG52" s="4">
        <f>IF($E$52:$E$98="P",IF(AND((BE52&lt;50),(BE52&gt;=0)),"INICIAL",IF(AND((BE52&lt;80),(BE52&gt;49)),"INTERMEDIO",IF(AND((BE52&lt;=100),(BE52&gt;79)),"AVANZADO"))),0)</f>
        <v>0</v>
      </c>
      <c r="BH52" s="138" t="str">
        <f>IF((E52="P"),IFERROR(ROUND(BF52-$BF$101,1),""),"")</f>
        <v/>
      </c>
      <c r="BI52" s="138" t="str">
        <f>IF((E52="P"),IFERROR(ROUND(POWER(BH52,2),3),""),"")</f>
        <v/>
      </c>
      <c r="BJ52" s="138">
        <f>SUM(BI52:BI98)</f>
        <v>0</v>
      </c>
      <c r="BK52" s="132">
        <f>(SUM(F52:AA52)/11)</f>
        <v>0</v>
      </c>
      <c r="BL52" s="4">
        <f>IF($E$52:$E$98="P",IF(BK52&lt;=0.25,"B",IF(BK52&lt;=0.5,"MB",IF(BK52&lt;=0.75,"MA",IF(BK52&lt;=1,"A")))),0)</f>
        <v>0</v>
      </c>
      <c r="BM52" s="130">
        <f>(((SUM(AB52:AO52)+SUM(AT52:AW52)+SUM(BB52))/13))</f>
        <v>0</v>
      </c>
      <c r="BN52" s="4">
        <f>IF($E$52:$E$98="P",IF(BM52&lt;=0.25,"B",IF(BM52&lt;=0.5,"MB",IF(BM52&lt;=0.75,"MA",IF(BM52&lt;=1,"A")))),0)</f>
        <v>0</v>
      </c>
      <c r="BO52" s="130">
        <f>(SUM(AP52:AS52)+SUM(AX52:AZ52))/6</f>
        <v>0</v>
      </c>
      <c r="BP52" s="133">
        <f>IF($E$52:$E$98="P",IF(BO52&lt;=0.25,"B",IF(BO52&lt;=0.5,"MB",IF(BO52&lt;=0.75,"MA",IF(BO52&lt;=1,"A")))),0)</f>
        <v>0</v>
      </c>
      <c r="BQ52" s="58"/>
      <c r="BT52" s="57"/>
      <c r="BU52" s="16"/>
      <c r="BV52" s="37"/>
    </row>
    <row r="53" spans="1:74" ht="12.75" customHeight="1" x14ac:dyDescent="0.2">
      <c r="A53" s="3"/>
      <c r="B53" s="4">
        <v>2</v>
      </c>
      <c r="C53" s="319"/>
      <c r="D53" s="320"/>
      <c r="E53" s="17"/>
      <c r="F53" s="69"/>
      <c r="G53" s="70">
        <f t="shared" ref="G53:G98" si="2">IF(F53=$F$49,$F$50,0)</f>
        <v>0</v>
      </c>
      <c r="H53" s="103"/>
      <c r="I53" s="70">
        <f t="shared" ref="I53:I98" si="3">IF(H53=$H$49,$H$50,0)</f>
        <v>0</v>
      </c>
      <c r="J53" s="69"/>
      <c r="K53" s="70">
        <f t="shared" ref="K53:K98" si="4">IF(J53=$J$49,$J$50,0)</f>
        <v>0</v>
      </c>
      <c r="L53" s="69"/>
      <c r="M53" s="70">
        <f t="shared" ref="M53:M98" si="5">IF(L53=$L$49,$L$50,0)</f>
        <v>0</v>
      </c>
      <c r="N53" s="69"/>
      <c r="O53" s="70">
        <f t="shared" ref="O53:O98" si="6">IF(N53=$N$49,$N$50,0)</f>
        <v>0</v>
      </c>
      <c r="P53" s="69"/>
      <c r="Q53" s="70">
        <f t="shared" ref="Q53:Q98" si="7">IF(P53=$P$49,$P$50,0)</f>
        <v>0</v>
      </c>
      <c r="R53" s="69"/>
      <c r="S53" s="70">
        <f t="shared" ref="S53:S98" si="8">IF(R53=$R$49,$R$50,0)</f>
        <v>0</v>
      </c>
      <c r="T53" s="69"/>
      <c r="U53" s="70">
        <f t="shared" ref="U53:U98" si="9">IF(T53=$T$49,$T$50,0)</f>
        <v>0</v>
      </c>
      <c r="V53" s="69"/>
      <c r="W53" s="70">
        <f t="shared" ref="W53:W98" si="10">IF(V53=$V$49,$V$50,0)</f>
        <v>0</v>
      </c>
      <c r="X53" s="69"/>
      <c r="Y53" s="70">
        <f t="shared" ref="Y53:Y98" si="11">IF(X53=$X$49,$X$50,0)</f>
        <v>0</v>
      </c>
      <c r="Z53" s="69"/>
      <c r="AA53" s="70">
        <f t="shared" ref="AA53:AA98" si="12">IF(Z53=$Z$49,$Z$50,0)</f>
        <v>0</v>
      </c>
      <c r="AB53" s="69"/>
      <c r="AC53" s="70">
        <f t="shared" ref="AC53:AC98" si="13">IF(AB53=$AB$49,$AB$50,0)</f>
        <v>0</v>
      </c>
      <c r="AD53" s="85"/>
      <c r="AE53" s="70">
        <f t="shared" ref="AE53:AE98" si="14">IF(AD53=$AD$49,$AD$50,0)</f>
        <v>0</v>
      </c>
      <c r="AF53" s="69"/>
      <c r="AG53" s="70">
        <f t="shared" ref="AG53:AG98" si="15">IF(AF53=$AF$49,$AF$50,0)</f>
        <v>0</v>
      </c>
      <c r="AH53" s="69"/>
      <c r="AI53" s="70">
        <f t="shared" ref="AI53:AI98" si="16">IF(AH53=$AH$49,$AH$50,0)</f>
        <v>0</v>
      </c>
      <c r="AJ53" s="69"/>
      <c r="AK53" s="70">
        <f t="shared" ref="AK53:AK98" si="17">IF(AJ53=$AJ$49,$AJ$50,0)</f>
        <v>0</v>
      </c>
      <c r="AL53" s="69"/>
      <c r="AM53" s="70">
        <f t="shared" ref="AM53:AM98" si="18">IF(AL53=$AL$49,$AL$50,0)</f>
        <v>0</v>
      </c>
      <c r="AN53" s="69"/>
      <c r="AO53" s="70">
        <f t="shared" ref="AO53:AO98" si="19">IF(AN53=$AN$49,$AN$50,0)</f>
        <v>0</v>
      </c>
      <c r="AP53" s="69"/>
      <c r="AQ53" s="70">
        <f t="shared" ref="AQ53:AQ98" si="20">IF(AP53=$AP$49,$AP$50,0)</f>
        <v>0</v>
      </c>
      <c r="AR53" s="69"/>
      <c r="AS53" s="70">
        <f t="shared" ref="AS53:AS98" si="21">IF(AR53=$AR$49,$AR$50,0)</f>
        <v>0</v>
      </c>
      <c r="AT53" s="69"/>
      <c r="AU53" s="70"/>
      <c r="AV53" s="69"/>
      <c r="AW53" s="70"/>
      <c r="AX53" s="69"/>
      <c r="AY53" s="70"/>
      <c r="AZ53" s="69"/>
      <c r="BA53" s="70"/>
      <c r="BB53" s="69"/>
      <c r="BC53" s="70"/>
      <c r="BD53" s="4">
        <f t="shared" ref="BD53:BD98" si="22">IF((E53="P"),SUM(F53:BC53),0)</f>
        <v>0</v>
      </c>
      <c r="BE53" s="10">
        <f t="shared" si="1"/>
        <v>0</v>
      </c>
      <c r="BF53" s="11">
        <f t="shared" ref="BF53:BF98" si="23">IF(BD53&gt;=F$45,0.25*BD53-0.5,0.1111111*BD53+2)</f>
        <v>2</v>
      </c>
      <c r="BG53" s="4">
        <f t="shared" ref="BG53:BG98" si="24">IF($E$52:$E$98="P",IF(AND((BE53&lt;50),(BE53&gt;=0)),"INICIAL",IF(AND((BE53&lt;80),(BE53&gt;49)),"INTERMEDIO",IF(AND((BE53&lt;=100),(BE53&gt;79)),"AVANZADO"))),0)</f>
        <v>0</v>
      </c>
      <c r="BH53" s="138" t="str">
        <f t="shared" ref="BH53:BH98" si="25">IF((E53="P"),IFERROR(ROUND(BF53-$BF$101,1),""),"")</f>
        <v/>
      </c>
      <c r="BI53" s="138" t="str">
        <f t="shared" ref="BI53:BI98" si="26">IF((E53="P"),IFERROR(ROUND(POWER(BH53,2),3),""),"")</f>
        <v/>
      </c>
      <c r="BJ53" s="287">
        <f>COUNTIF(E52:E98,"=P")</f>
        <v>0</v>
      </c>
      <c r="BK53" s="132">
        <f t="shared" ref="BK53:BK98" si="27">(SUM(F53:AA53)/11)</f>
        <v>0</v>
      </c>
      <c r="BL53" s="4">
        <f t="shared" ref="BL53:BL98" si="28">IF($E$52:$E$98="P",IF(BK53&lt;=0.25,"B",IF(BK53&lt;=0.5,"MB",IF(BK53&lt;=0.75,"MA",IF(BK53&lt;=1,"A")))),0)</f>
        <v>0</v>
      </c>
      <c r="BM53" s="130">
        <f t="shared" ref="BM53:BM98" si="29">(((SUM(AB53:AO53)+SUM(AT53:AW53)+SUM(BB53))/13))</f>
        <v>0</v>
      </c>
      <c r="BN53" s="4">
        <f t="shared" ref="BN53:BN98" si="30">IF($E$52:$E$98="P",IF(BM53&lt;=0.25,"B",IF(BM53&lt;=0.5,"MB",IF(BM53&lt;=0.75,"MA",IF(BM53&lt;=1,"A")))),0)</f>
        <v>0</v>
      </c>
      <c r="BO53" s="130">
        <f t="shared" ref="BO53:BO98" si="31">(SUM(AP53:AS53)+SUM(AX53:AZ53))/6</f>
        <v>0</v>
      </c>
      <c r="BP53" s="133">
        <f t="shared" ref="BP53:BP98" si="32">IF($E$52:$E$98="P",IF(BO53&lt;=0.25,"B",IF(BO53&lt;=0.5,"MB",IF(BO53&lt;=0.75,"MA",IF(BO53&lt;=1,"A")))),0)</f>
        <v>0</v>
      </c>
      <c r="BQ53" s="58"/>
      <c r="BT53" s="57"/>
      <c r="BU53" s="16"/>
      <c r="BV53" s="37"/>
    </row>
    <row r="54" spans="1:74" ht="12.75" customHeight="1" x14ac:dyDescent="0.2">
      <c r="A54" s="3"/>
      <c r="B54" s="4">
        <v>3</v>
      </c>
      <c r="C54" s="319"/>
      <c r="D54" s="320"/>
      <c r="E54" s="17"/>
      <c r="F54" s="69"/>
      <c r="G54" s="70">
        <f t="shared" si="2"/>
        <v>0</v>
      </c>
      <c r="H54" s="103"/>
      <c r="I54" s="70">
        <f t="shared" si="3"/>
        <v>0</v>
      </c>
      <c r="J54" s="69"/>
      <c r="K54" s="70">
        <f t="shared" si="4"/>
        <v>0</v>
      </c>
      <c r="L54" s="69"/>
      <c r="M54" s="70">
        <f t="shared" si="5"/>
        <v>0</v>
      </c>
      <c r="N54" s="69"/>
      <c r="O54" s="70">
        <f t="shared" si="6"/>
        <v>0</v>
      </c>
      <c r="P54" s="69"/>
      <c r="Q54" s="70">
        <f t="shared" si="7"/>
        <v>0</v>
      </c>
      <c r="R54" s="69"/>
      <c r="S54" s="70">
        <f t="shared" si="8"/>
        <v>0</v>
      </c>
      <c r="T54" s="69"/>
      <c r="U54" s="70">
        <f t="shared" si="9"/>
        <v>0</v>
      </c>
      <c r="V54" s="69"/>
      <c r="W54" s="70">
        <f t="shared" si="10"/>
        <v>0</v>
      </c>
      <c r="X54" s="69"/>
      <c r="Y54" s="70">
        <f t="shared" si="11"/>
        <v>0</v>
      </c>
      <c r="Z54" s="69"/>
      <c r="AA54" s="70">
        <f t="shared" si="12"/>
        <v>0</v>
      </c>
      <c r="AB54" s="69"/>
      <c r="AC54" s="70">
        <f t="shared" si="13"/>
        <v>0</v>
      </c>
      <c r="AD54" s="85"/>
      <c r="AE54" s="70">
        <f t="shared" si="14"/>
        <v>0</v>
      </c>
      <c r="AF54" s="69"/>
      <c r="AG54" s="70">
        <f t="shared" si="15"/>
        <v>0</v>
      </c>
      <c r="AH54" s="69"/>
      <c r="AI54" s="70">
        <f t="shared" si="16"/>
        <v>0</v>
      </c>
      <c r="AJ54" s="69"/>
      <c r="AK54" s="70">
        <f t="shared" si="17"/>
        <v>0</v>
      </c>
      <c r="AL54" s="69"/>
      <c r="AM54" s="70">
        <f t="shared" si="18"/>
        <v>0</v>
      </c>
      <c r="AN54" s="69"/>
      <c r="AO54" s="70">
        <f t="shared" si="19"/>
        <v>0</v>
      </c>
      <c r="AP54" s="69"/>
      <c r="AQ54" s="70">
        <f t="shared" si="20"/>
        <v>0</v>
      </c>
      <c r="AR54" s="69"/>
      <c r="AS54" s="70">
        <f t="shared" si="21"/>
        <v>0</v>
      </c>
      <c r="AT54" s="69"/>
      <c r="AU54" s="70"/>
      <c r="AV54" s="69"/>
      <c r="AW54" s="70"/>
      <c r="AX54" s="69"/>
      <c r="AY54" s="70"/>
      <c r="AZ54" s="69"/>
      <c r="BA54" s="70"/>
      <c r="BB54" s="69"/>
      <c r="BC54" s="70"/>
      <c r="BD54" s="4">
        <f t="shared" si="22"/>
        <v>0</v>
      </c>
      <c r="BE54" s="10">
        <f t="shared" si="1"/>
        <v>0</v>
      </c>
      <c r="BF54" s="11">
        <f t="shared" si="23"/>
        <v>2</v>
      </c>
      <c r="BG54" s="4">
        <f t="shared" si="24"/>
        <v>0</v>
      </c>
      <c r="BH54" s="138" t="str">
        <f t="shared" si="25"/>
        <v/>
      </c>
      <c r="BI54" s="138" t="str">
        <f t="shared" si="26"/>
        <v/>
      </c>
      <c r="BJ54" s="287"/>
      <c r="BK54" s="132">
        <f t="shared" si="27"/>
        <v>0</v>
      </c>
      <c r="BL54" s="4">
        <f t="shared" si="28"/>
        <v>0</v>
      </c>
      <c r="BM54" s="130">
        <f t="shared" si="29"/>
        <v>0</v>
      </c>
      <c r="BN54" s="4">
        <f t="shared" si="30"/>
        <v>0</v>
      </c>
      <c r="BO54" s="130">
        <f t="shared" si="31"/>
        <v>0</v>
      </c>
      <c r="BP54" s="133">
        <f t="shared" si="32"/>
        <v>0</v>
      </c>
      <c r="BQ54" s="58"/>
      <c r="BR54" s="58"/>
      <c r="BS54" s="58"/>
      <c r="BT54" s="58"/>
      <c r="BU54" s="16"/>
    </row>
    <row r="55" spans="1:74" ht="12.75" customHeight="1" x14ac:dyDescent="0.2">
      <c r="A55" s="3"/>
      <c r="B55" s="4">
        <f t="shared" ref="B55:B97" si="33">B54+1</f>
        <v>4</v>
      </c>
      <c r="C55" s="319"/>
      <c r="D55" s="320"/>
      <c r="E55" s="17"/>
      <c r="F55" s="69"/>
      <c r="G55" s="70">
        <f t="shared" si="2"/>
        <v>0</v>
      </c>
      <c r="H55" s="103"/>
      <c r="I55" s="70">
        <f t="shared" si="3"/>
        <v>0</v>
      </c>
      <c r="J55" s="69"/>
      <c r="K55" s="70">
        <f t="shared" si="4"/>
        <v>0</v>
      </c>
      <c r="L55" s="69"/>
      <c r="M55" s="70">
        <f t="shared" si="5"/>
        <v>0</v>
      </c>
      <c r="N55" s="69"/>
      <c r="O55" s="70">
        <f t="shared" si="6"/>
        <v>0</v>
      </c>
      <c r="P55" s="69"/>
      <c r="Q55" s="70">
        <f t="shared" si="7"/>
        <v>0</v>
      </c>
      <c r="R55" s="69"/>
      <c r="S55" s="70">
        <f t="shared" si="8"/>
        <v>0</v>
      </c>
      <c r="T55" s="69"/>
      <c r="U55" s="70">
        <f t="shared" si="9"/>
        <v>0</v>
      </c>
      <c r="V55" s="69"/>
      <c r="W55" s="70">
        <f t="shared" si="10"/>
        <v>0</v>
      </c>
      <c r="X55" s="69"/>
      <c r="Y55" s="70">
        <f t="shared" si="11"/>
        <v>0</v>
      </c>
      <c r="Z55" s="69"/>
      <c r="AA55" s="70">
        <f t="shared" si="12"/>
        <v>0</v>
      </c>
      <c r="AB55" s="69"/>
      <c r="AC55" s="70">
        <f t="shared" si="13"/>
        <v>0</v>
      </c>
      <c r="AD55" s="85"/>
      <c r="AE55" s="70">
        <f t="shared" si="14"/>
        <v>0</v>
      </c>
      <c r="AF55" s="69"/>
      <c r="AG55" s="70">
        <f t="shared" si="15"/>
        <v>0</v>
      </c>
      <c r="AH55" s="69"/>
      <c r="AI55" s="70">
        <f t="shared" si="16"/>
        <v>0</v>
      </c>
      <c r="AJ55" s="69"/>
      <c r="AK55" s="70">
        <f t="shared" si="17"/>
        <v>0</v>
      </c>
      <c r="AL55" s="69"/>
      <c r="AM55" s="70">
        <f t="shared" si="18"/>
        <v>0</v>
      </c>
      <c r="AN55" s="69"/>
      <c r="AO55" s="70">
        <f t="shared" si="19"/>
        <v>0</v>
      </c>
      <c r="AP55" s="69"/>
      <c r="AQ55" s="70">
        <f t="shared" si="20"/>
        <v>0</v>
      </c>
      <c r="AR55" s="69"/>
      <c r="AS55" s="70">
        <f t="shared" si="21"/>
        <v>0</v>
      </c>
      <c r="AT55" s="69"/>
      <c r="AU55" s="70"/>
      <c r="AV55" s="69"/>
      <c r="AW55" s="70"/>
      <c r="AX55" s="69"/>
      <c r="AY55" s="70"/>
      <c r="AZ55" s="69"/>
      <c r="BA55" s="70"/>
      <c r="BB55" s="69"/>
      <c r="BC55" s="70"/>
      <c r="BD55" s="4">
        <f t="shared" si="22"/>
        <v>0</v>
      </c>
      <c r="BE55" s="10">
        <f t="shared" si="1"/>
        <v>0</v>
      </c>
      <c r="BF55" s="11">
        <f t="shared" si="23"/>
        <v>2</v>
      </c>
      <c r="BG55" s="4">
        <f t="shared" si="24"/>
        <v>0</v>
      </c>
      <c r="BH55" s="138" t="str">
        <f t="shared" si="25"/>
        <v/>
      </c>
      <c r="BI55" s="138" t="str">
        <f t="shared" si="26"/>
        <v/>
      </c>
      <c r="BJ55" s="287"/>
      <c r="BK55" s="132">
        <f t="shared" si="27"/>
        <v>0</v>
      </c>
      <c r="BL55" s="4">
        <f t="shared" si="28"/>
        <v>0</v>
      </c>
      <c r="BM55" s="130">
        <f t="shared" si="29"/>
        <v>0</v>
      </c>
      <c r="BN55" s="4">
        <f t="shared" si="30"/>
        <v>0</v>
      </c>
      <c r="BO55" s="130">
        <f t="shared" si="31"/>
        <v>0</v>
      </c>
      <c r="BP55" s="133">
        <f t="shared" si="32"/>
        <v>0</v>
      </c>
      <c r="BQ55" s="58"/>
      <c r="BR55" s="58"/>
      <c r="BS55" s="58"/>
      <c r="BT55" s="58"/>
      <c r="BU55" s="16"/>
    </row>
    <row r="56" spans="1:74" ht="12.75" customHeight="1" x14ac:dyDescent="0.2">
      <c r="A56" s="3"/>
      <c r="B56" s="4">
        <f t="shared" si="33"/>
        <v>5</v>
      </c>
      <c r="C56" s="319"/>
      <c r="D56" s="320"/>
      <c r="E56" s="17"/>
      <c r="F56" s="69"/>
      <c r="G56" s="70">
        <f t="shared" si="2"/>
        <v>0</v>
      </c>
      <c r="H56" s="103"/>
      <c r="I56" s="70">
        <f t="shared" si="3"/>
        <v>0</v>
      </c>
      <c r="J56" s="69"/>
      <c r="K56" s="70">
        <f t="shared" si="4"/>
        <v>0</v>
      </c>
      <c r="L56" s="69"/>
      <c r="M56" s="70">
        <f t="shared" si="5"/>
        <v>0</v>
      </c>
      <c r="N56" s="69"/>
      <c r="O56" s="70">
        <f t="shared" si="6"/>
        <v>0</v>
      </c>
      <c r="P56" s="69"/>
      <c r="Q56" s="70">
        <f t="shared" si="7"/>
        <v>0</v>
      </c>
      <c r="R56" s="69"/>
      <c r="S56" s="70">
        <f t="shared" si="8"/>
        <v>0</v>
      </c>
      <c r="T56" s="69"/>
      <c r="U56" s="70">
        <f t="shared" si="9"/>
        <v>0</v>
      </c>
      <c r="V56" s="69"/>
      <c r="W56" s="70">
        <f t="shared" si="10"/>
        <v>0</v>
      </c>
      <c r="X56" s="69"/>
      <c r="Y56" s="70">
        <f t="shared" si="11"/>
        <v>0</v>
      </c>
      <c r="Z56" s="69"/>
      <c r="AA56" s="70">
        <f t="shared" si="12"/>
        <v>0</v>
      </c>
      <c r="AB56" s="69"/>
      <c r="AC56" s="70">
        <f t="shared" si="13"/>
        <v>0</v>
      </c>
      <c r="AD56" s="85"/>
      <c r="AE56" s="70">
        <f t="shared" si="14"/>
        <v>0</v>
      </c>
      <c r="AF56" s="69"/>
      <c r="AG56" s="70">
        <f t="shared" si="15"/>
        <v>0</v>
      </c>
      <c r="AH56" s="69"/>
      <c r="AI56" s="70">
        <f t="shared" si="16"/>
        <v>0</v>
      </c>
      <c r="AJ56" s="69"/>
      <c r="AK56" s="70">
        <f t="shared" si="17"/>
        <v>0</v>
      </c>
      <c r="AL56" s="69"/>
      <c r="AM56" s="70">
        <f t="shared" si="18"/>
        <v>0</v>
      </c>
      <c r="AN56" s="69"/>
      <c r="AO56" s="70">
        <f t="shared" si="19"/>
        <v>0</v>
      </c>
      <c r="AP56" s="69"/>
      <c r="AQ56" s="70">
        <f t="shared" si="20"/>
        <v>0</v>
      </c>
      <c r="AR56" s="69"/>
      <c r="AS56" s="70">
        <f t="shared" si="21"/>
        <v>0</v>
      </c>
      <c r="AT56" s="69"/>
      <c r="AU56" s="70"/>
      <c r="AV56" s="69"/>
      <c r="AW56" s="70"/>
      <c r="AX56" s="69"/>
      <c r="AY56" s="70"/>
      <c r="AZ56" s="69"/>
      <c r="BA56" s="70"/>
      <c r="BB56" s="69"/>
      <c r="BC56" s="70"/>
      <c r="BD56" s="4">
        <f t="shared" si="22"/>
        <v>0</v>
      </c>
      <c r="BE56" s="10">
        <f t="shared" si="1"/>
        <v>0</v>
      </c>
      <c r="BF56" s="11">
        <f t="shared" si="23"/>
        <v>2</v>
      </c>
      <c r="BG56" s="4">
        <f t="shared" si="24"/>
        <v>0</v>
      </c>
      <c r="BH56" s="138" t="str">
        <f t="shared" si="25"/>
        <v/>
      </c>
      <c r="BI56" s="138" t="str">
        <f t="shared" si="26"/>
        <v/>
      </c>
      <c r="BJ56" s="287"/>
      <c r="BK56" s="132">
        <f t="shared" si="27"/>
        <v>0</v>
      </c>
      <c r="BL56" s="4">
        <f t="shared" si="28"/>
        <v>0</v>
      </c>
      <c r="BM56" s="130">
        <f t="shared" si="29"/>
        <v>0</v>
      </c>
      <c r="BN56" s="4">
        <f t="shared" si="30"/>
        <v>0</v>
      </c>
      <c r="BO56" s="130">
        <f>(SUM(AP56:AS56)+SUM(AX56:AZ56))/6</f>
        <v>0</v>
      </c>
      <c r="BP56" s="133">
        <f t="shared" si="32"/>
        <v>0</v>
      </c>
      <c r="BQ56" s="58"/>
      <c r="BR56" s="58"/>
      <c r="BS56" s="58"/>
      <c r="BT56" s="58"/>
      <c r="BU56" s="16"/>
    </row>
    <row r="57" spans="1:74" ht="12.75" customHeight="1" x14ac:dyDescent="0.2">
      <c r="A57" s="3"/>
      <c r="B57" s="4">
        <f t="shared" si="33"/>
        <v>6</v>
      </c>
      <c r="C57" s="319"/>
      <c r="D57" s="320"/>
      <c r="E57" s="17"/>
      <c r="F57" s="69"/>
      <c r="G57" s="70">
        <f t="shared" si="2"/>
        <v>0</v>
      </c>
      <c r="H57" s="103"/>
      <c r="I57" s="70">
        <f t="shared" si="3"/>
        <v>0</v>
      </c>
      <c r="J57" s="69"/>
      <c r="K57" s="70">
        <f t="shared" si="4"/>
        <v>0</v>
      </c>
      <c r="L57" s="69"/>
      <c r="M57" s="70">
        <f t="shared" si="5"/>
        <v>0</v>
      </c>
      <c r="N57" s="69"/>
      <c r="O57" s="70">
        <f t="shared" si="6"/>
        <v>0</v>
      </c>
      <c r="P57" s="69"/>
      <c r="Q57" s="70">
        <f t="shared" si="7"/>
        <v>0</v>
      </c>
      <c r="R57" s="69"/>
      <c r="S57" s="70">
        <f t="shared" si="8"/>
        <v>0</v>
      </c>
      <c r="T57" s="69"/>
      <c r="U57" s="70">
        <f t="shared" si="9"/>
        <v>0</v>
      </c>
      <c r="V57" s="69"/>
      <c r="W57" s="70">
        <f t="shared" si="10"/>
        <v>0</v>
      </c>
      <c r="X57" s="69"/>
      <c r="Y57" s="70">
        <f t="shared" si="11"/>
        <v>0</v>
      </c>
      <c r="Z57" s="69"/>
      <c r="AA57" s="70">
        <f t="shared" si="12"/>
        <v>0</v>
      </c>
      <c r="AB57" s="69"/>
      <c r="AC57" s="70">
        <f t="shared" si="13"/>
        <v>0</v>
      </c>
      <c r="AD57" s="85"/>
      <c r="AE57" s="70">
        <f t="shared" si="14"/>
        <v>0</v>
      </c>
      <c r="AF57" s="69"/>
      <c r="AG57" s="70">
        <f t="shared" si="15"/>
        <v>0</v>
      </c>
      <c r="AH57" s="69"/>
      <c r="AI57" s="70">
        <f t="shared" si="16"/>
        <v>0</v>
      </c>
      <c r="AJ57" s="69"/>
      <c r="AK57" s="70">
        <f t="shared" si="17"/>
        <v>0</v>
      </c>
      <c r="AL57" s="69"/>
      <c r="AM57" s="70">
        <f t="shared" si="18"/>
        <v>0</v>
      </c>
      <c r="AN57" s="69"/>
      <c r="AO57" s="70">
        <f t="shared" si="19"/>
        <v>0</v>
      </c>
      <c r="AP57" s="69"/>
      <c r="AQ57" s="70">
        <f t="shared" si="20"/>
        <v>0</v>
      </c>
      <c r="AR57" s="69"/>
      <c r="AS57" s="70">
        <f t="shared" si="21"/>
        <v>0</v>
      </c>
      <c r="AT57" s="69"/>
      <c r="AU57" s="70"/>
      <c r="AV57" s="69"/>
      <c r="AW57" s="70"/>
      <c r="AX57" s="69"/>
      <c r="AY57" s="70"/>
      <c r="AZ57" s="69"/>
      <c r="BA57" s="70"/>
      <c r="BB57" s="69"/>
      <c r="BC57" s="70"/>
      <c r="BD57" s="4">
        <f t="shared" si="22"/>
        <v>0</v>
      </c>
      <c r="BE57" s="10">
        <f t="shared" si="1"/>
        <v>0</v>
      </c>
      <c r="BF57" s="11">
        <f t="shared" si="23"/>
        <v>2</v>
      </c>
      <c r="BG57" s="4">
        <f t="shared" si="24"/>
        <v>0</v>
      </c>
      <c r="BH57" s="138" t="str">
        <f t="shared" si="25"/>
        <v/>
      </c>
      <c r="BI57" s="138" t="str">
        <f t="shared" si="26"/>
        <v/>
      </c>
      <c r="BJ57" s="287"/>
      <c r="BK57" s="132">
        <f t="shared" si="27"/>
        <v>0</v>
      </c>
      <c r="BL57" s="4">
        <f t="shared" si="28"/>
        <v>0</v>
      </c>
      <c r="BM57" s="130">
        <f t="shared" si="29"/>
        <v>0</v>
      </c>
      <c r="BN57" s="4">
        <f t="shared" si="30"/>
        <v>0</v>
      </c>
      <c r="BO57" s="130">
        <f t="shared" si="31"/>
        <v>0</v>
      </c>
      <c r="BP57" s="133">
        <f t="shared" si="32"/>
        <v>0</v>
      </c>
      <c r="BQ57" s="58"/>
      <c r="BR57" s="58"/>
      <c r="BS57" s="58"/>
      <c r="BT57" s="58"/>
      <c r="BU57" s="16"/>
    </row>
    <row r="58" spans="1:74" ht="12.75" customHeight="1" x14ac:dyDescent="0.2">
      <c r="A58" s="3"/>
      <c r="B58" s="4">
        <f t="shared" si="33"/>
        <v>7</v>
      </c>
      <c r="C58" s="319"/>
      <c r="D58" s="320"/>
      <c r="E58" s="17"/>
      <c r="F58" s="69"/>
      <c r="G58" s="70">
        <f t="shared" si="2"/>
        <v>0</v>
      </c>
      <c r="H58" s="103"/>
      <c r="I58" s="70">
        <f t="shared" si="3"/>
        <v>0</v>
      </c>
      <c r="J58" s="69"/>
      <c r="K58" s="70">
        <f t="shared" si="4"/>
        <v>0</v>
      </c>
      <c r="L58" s="69"/>
      <c r="M58" s="70">
        <f t="shared" si="5"/>
        <v>0</v>
      </c>
      <c r="N58" s="69"/>
      <c r="O58" s="70">
        <f t="shared" si="6"/>
        <v>0</v>
      </c>
      <c r="P58" s="69"/>
      <c r="Q58" s="70">
        <f t="shared" si="7"/>
        <v>0</v>
      </c>
      <c r="R58" s="69"/>
      <c r="S58" s="70">
        <f t="shared" si="8"/>
        <v>0</v>
      </c>
      <c r="T58" s="69"/>
      <c r="U58" s="70">
        <f t="shared" si="9"/>
        <v>0</v>
      </c>
      <c r="V58" s="69"/>
      <c r="W58" s="70">
        <f t="shared" si="10"/>
        <v>0</v>
      </c>
      <c r="X58" s="69"/>
      <c r="Y58" s="70">
        <f t="shared" si="11"/>
        <v>0</v>
      </c>
      <c r="Z58" s="69"/>
      <c r="AA58" s="70">
        <f t="shared" si="12"/>
        <v>0</v>
      </c>
      <c r="AB58" s="69"/>
      <c r="AC58" s="70">
        <f t="shared" si="13"/>
        <v>0</v>
      </c>
      <c r="AD58" s="85"/>
      <c r="AE58" s="70">
        <f t="shared" si="14"/>
        <v>0</v>
      </c>
      <c r="AF58" s="69"/>
      <c r="AG58" s="70">
        <f t="shared" si="15"/>
        <v>0</v>
      </c>
      <c r="AH58" s="69"/>
      <c r="AI58" s="70">
        <f t="shared" si="16"/>
        <v>0</v>
      </c>
      <c r="AJ58" s="69"/>
      <c r="AK58" s="70">
        <f t="shared" si="17"/>
        <v>0</v>
      </c>
      <c r="AL58" s="69"/>
      <c r="AM58" s="70">
        <f t="shared" si="18"/>
        <v>0</v>
      </c>
      <c r="AN58" s="69"/>
      <c r="AO58" s="70">
        <f t="shared" si="19"/>
        <v>0</v>
      </c>
      <c r="AP58" s="69"/>
      <c r="AQ58" s="70">
        <f t="shared" si="20"/>
        <v>0</v>
      </c>
      <c r="AR58" s="69"/>
      <c r="AS58" s="70">
        <f t="shared" si="21"/>
        <v>0</v>
      </c>
      <c r="AT58" s="69"/>
      <c r="AU58" s="70"/>
      <c r="AV58" s="69"/>
      <c r="AW58" s="70"/>
      <c r="AX58" s="69"/>
      <c r="AY58" s="70"/>
      <c r="AZ58" s="69"/>
      <c r="BA58" s="70"/>
      <c r="BB58" s="69"/>
      <c r="BC58" s="70"/>
      <c r="BD58" s="4">
        <f t="shared" si="22"/>
        <v>0</v>
      </c>
      <c r="BE58" s="10">
        <f t="shared" si="1"/>
        <v>0</v>
      </c>
      <c r="BF58" s="11">
        <f t="shared" si="23"/>
        <v>2</v>
      </c>
      <c r="BG58" s="4">
        <f t="shared" si="24"/>
        <v>0</v>
      </c>
      <c r="BH58" s="138" t="str">
        <f t="shared" si="25"/>
        <v/>
      </c>
      <c r="BI58" s="138" t="str">
        <f t="shared" si="26"/>
        <v/>
      </c>
      <c r="BJ58" s="287"/>
      <c r="BK58" s="132">
        <f t="shared" si="27"/>
        <v>0</v>
      </c>
      <c r="BL58" s="4">
        <f t="shared" si="28"/>
        <v>0</v>
      </c>
      <c r="BM58" s="130">
        <f t="shared" si="29"/>
        <v>0</v>
      </c>
      <c r="BN58" s="4">
        <f t="shared" si="30"/>
        <v>0</v>
      </c>
      <c r="BO58" s="130">
        <f t="shared" si="31"/>
        <v>0</v>
      </c>
      <c r="BP58" s="133">
        <f t="shared" si="32"/>
        <v>0</v>
      </c>
      <c r="BQ58" s="58"/>
      <c r="BR58" s="58"/>
      <c r="BS58" s="58"/>
      <c r="BT58" s="58"/>
      <c r="BU58" s="16"/>
    </row>
    <row r="59" spans="1:74" ht="12.75" customHeight="1" x14ac:dyDescent="0.2">
      <c r="A59" s="3"/>
      <c r="B59" s="4">
        <f t="shared" si="33"/>
        <v>8</v>
      </c>
      <c r="C59" s="319"/>
      <c r="D59" s="320"/>
      <c r="E59" s="17"/>
      <c r="F59" s="69"/>
      <c r="G59" s="70">
        <f t="shared" si="2"/>
        <v>0</v>
      </c>
      <c r="H59" s="103"/>
      <c r="I59" s="70">
        <f t="shared" si="3"/>
        <v>0</v>
      </c>
      <c r="J59" s="69"/>
      <c r="K59" s="70">
        <f t="shared" si="4"/>
        <v>0</v>
      </c>
      <c r="L59" s="69"/>
      <c r="M59" s="70">
        <f t="shared" si="5"/>
        <v>0</v>
      </c>
      <c r="N59" s="69"/>
      <c r="O59" s="70">
        <f t="shared" si="6"/>
        <v>0</v>
      </c>
      <c r="P59" s="69"/>
      <c r="Q59" s="70">
        <f t="shared" si="7"/>
        <v>0</v>
      </c>
      <c r="R59" s="69"/>
      <c r="S59" s="70">
        <f t="shared" si="8"/>
        <v>0</v>
      </c>
      <c r="T59" s="69"/>
      <c r="U59" s="70">
        <f t="shared" si="9"/>
        <v>0</v>
      </c>
      <c r="V59" s="69"/>
      <c r="W59" s="70">
        <f t="shared" si="10"/>
        <v>0</v>
      </c>
      <c r="X59" s="69"/>
      <c r="Y59" s="70">
        <f t="shared" si="11"/>
        <v>0</v>
      </c>
      <c r="Z59" s="69"/>
      <c r="AA59" s="70">
        <f t="shared" si="12"/>
        <v>0</v>
      </c>
      <c r="AB59" s="69"/>
      <c r="AC59" s="70">
        <f t="shared" si="13"/>
        <v>0</v>
      </c>
      <c r="AD59" s="85"/>
      <c r="AE59" s="70">
        <f t="shared" si="14"/>
        <v>0</v>
      </c>
      <c r="AF59" s="69"/>
      <c r="AG59" s="70">
        <f t="shared" si="15"/>
        <v>0</v>
      </c>
      <c r="AH59" s="69"/>
      <c r="AI59" s="70">
        <f t="shared" si="16"/>
        <v>0</v>
      </c>
      <c r="AJ59" s="69"/>
      <c r="AK59" s="70">
        <f t="shared" si="17"/>
        <v>0</v>
      </c>
      <c r="AL59" s="69"/>
      <c r="AM59" s="70">
        <f t="shared" si="18"/>
        <v>0</v>
      </c>
      <c r="AN59" s="69"/>
      <c r="AO59" s="70">
        <f t="shared" si="19"/>
        <v>0</v>
      </c>
      <c r="AP59" s="69"/>
      <c r="AQ59" s="70">
        <f t="shared" si="20"/>
        <v>0</v>
      </c>
      <c r="AR59" s="69"/>
      <c r="AS59" s="70">
        <f t="shared" si="21"/>
        <v>0</v>
      </c>
      <c r="AT59" s="69"/>
      <c r="AU59" s="70"/>
      <c r="AV59" s="69"/>
      <c r="AW59" s="70"/>
      <c r="AX59" s="69"/>
      <c r="AY59" s="70"/>
      <c r="AZ59" s="69"/>
      <c r="BA59" s="70"/>
      <c r="BB59" s="69"/>
      <c r="BC59" s="70"/>
      <c r="BD59" s="4">
        <f t="shared" si="22"/>
        <v>0</v>
      </c>
      <c r="BE59" s="10">
        <f t="shared" si="1"/>
        <v>0</v>
      </c>
      <c r="BF59" s="11">
        <f t="shared" si="23"/>
        <v>2</v>
      </c>
      <c r="BG59" s="4">
        <f t="shared" si="24"/>
        <v>0</v>
      </c>
      <c r="BH59" s="138" t="str">
        <f t="shared" si="25"/>
        <v/>
      </c>
      <c r="BI59" s="138" t="str">
        <f t="shared" si="26"/>
        <v/>
      </c>
      <c r="BJ59" s="287"/>
      <c r="BK59" s="132">
        <f t="shared" si="27"/>
        <v>0</v>
      </c>
      <c r="BL59" s="4">
        <f t="shared" si="28"/>
        <v>0</v>
      </c>
      <c r="BM59" s="130">
        <f t="shared" si="29"/>
        <v>0</v>
      </c>
      <c r="BN59" s="4">
        <f t="shared" si="30"/>
        <v>0</v>
      </c>
      <c r="BO59" s="130">
        <f t="shared" si="31"/>
        <v>0</v>
      </c>
      <c r="BP59" s="133">
        <f t="shared" si="32"/>
        <v>0</v>
      </c>
      <c r="BQ59" s="58"/>
      <c r="BR59" s="58"/>
      <c r="BS59" s="58"/>
      <c r="BT59" s="58"/>
      <c r="BU59" s="16"/>
    </row>
    <row r="60" spans="1:74" ht="12.75" customHeight="1" x14ac:dyDescent="0.2">
      <c r="A60" s="3"/>
      <c r="B60" s="4">
        <f t="shared" si="33"/>
        <v>9</v>
      </c>
      <c r="C60" s="319"/>
      <c r="D60" s="320"/>
      <c r="E60" s="17"/>
      <c r="F60" s="69"/>
      <c r="G60" s="70">
        <f t="shared" si="2"/>
        <v>0</v>
      </c>
      <c r="H60" s="103"/>
      <c r="I60" s="70">
        <f t="shared" si="3"/>
        <v>0</v>
      </c>
      <c r="J60" s="69"/>
      <c r="K60" s="70">
        <f t="shared" si="4"/>
        <v>0</v>
      </c>
      <c r="L60" s="69"/>
      <c r="M60" s="70">
        <f t="shared" si="5"/>
        <v>0</v>
      </c>
      <c r="N60" s="69"/>
      <c r="O60" s="70">
        <f t="shared" si="6"/>
        <v>0</v>
      </c>
      <c r="P60" s="69"/>
      <c r="Q60" s="70">
        <f t="shared" si="7"/>
        <v>0</v>
      </c>
      <c r="R60" s="69"/>
      <c r="S60" s="70">
        <f t="shared" si="8"/>
        <v>0</v>
      </c>
      <c r="T60" s="69"/>
      <c r="U60" s="70">
        <f t="shared" si="9"/>
        <v>0</v>
      </c>
      <c r="V60" s="69"/>
      <c r="W60" s="70">
        <f t="shared" si="10"/>
        <v>0</v>
      </c>
      <c r="X60" s="69"/>
      <c r="Y60" s="70">
        <f t="shared" si="11"/>
        <v>0</v>
      </c>
      <c r="Z60" s="69"/>
      <c r="AA60" s="70">
        <f t="shared" si="12"/>
        <v>0</v>
      </c>
      <c r="AB60" s="69"/>
      <c r="AC60" s="70">
        <f t="shared" si="13"/>
        <v>0</v>
      </c>
      <c r="AD60" s="85"/>
      <c r="AE60" s="70">
        <f t="shared" si="14"/>
        <v>0</v>
      </c>
      <c r="AF60" s="69"/>
      <c r="AG60" s="70">
        <f t="shared" si="15"/>
        <v>0</v>
      </c>
      <c r="AH60" s="69"/>
      <c r="AI60" s="70">
        <f t="shared" si="16"/>
        <v>0</v>
      </c>
      <c r="AJ60" s="69"/>
      <c r="AK60" s="70">
        <f t="shared" si="17"/>
        <v>0</v>
      </c>
      <c r="AL60" s="69"/>
      <c r="AM60" s="70">
        <f t="shared" si="18"/>
        <v>0</v>
      </c>
      <c r="AN60" s="69"/>
      <c r="AO60" s="70">
        <f t="shared" si="19"/>
        <v>0</v>
      </c>
      <c r="AP60" s="69"/>
      <c r="AQ60" s="70">
        <f t="shared" si="20"/>
        <v>0</v>
      </c>
      <c r="AR60" s="69"/>
      <c r="AS60" s="70">
        <f t="shared" si="21"/>
        <v>0</v>
      </c>
      <c r="AT60" s="69"/>
      <c r="AU60" s="70"/>
      <c r="AV60" s="69"/>
      <c r="AW60" s="70"/>
      <c r="AX60" s="69"/>
      <c r="AY60" s="70"/>
      <c r="AZ60" s="69"/>
      <c r="BA60" s="70"/>
      <c r="BB60" s="69"/>
      <c r="BC60" s="70"/>
      <c r="BD60" s="4">
        <f t="shared" si="22"/>
        <v>0</v>
      </c>
      <c r="BE60" s="10">
        <f t="shared" si="1"/>
        <v>0</v>
      </c>
      <c r="BF60" s="11">
        <f t="shared" si="23"/>
        <v>2</v>
      </c>
      <c r="BG60" s="4">
        <f t="shared" si="24"/>
        <v>0</v>
      </c>
      <c r="BH60" s="138" t="str">
        <f t="shared" si="25"/>
        <v/>
      </c>
      <c r="BI60" s="138" t="str">
        <f t="shared" si="26"/>
        <v/>
      </c>
      <c r="BJ60" s="287"/>
      <c r="BK60" s="132">
        <f t="shared" si="27"/>
        <v>0</v>
      </c>
      <c r="BL60" s="4">
        <f t="shared" si="28"/>
        <v>0</v>
      </c>
      <c r="BM60" s="130">
        <f t="shared" si="29"/>
        <v>0</v>
      </c>
      <c r="BN60" s="4">
        <f t="shared" si="30"/>
        <v>0</v>
      </c>
      <c r="BO60" s="130">
        <f t="shared" si="31"/>
        <v>0</v>
      </c>
      <c r="BP60" s="133">
        <f t="shared" si="32"/>
        <v>0</v>
      </c>
      <c r="BQ60" s="58"/>
      <c r="BR60" s="58"/>
      <c r="BS60" s="58"/>
      <c r="BT60" s="58"/>
      <c r="BU60" s="16"/>
    </row>
    <row r="61" spans="1:74" ht="12.75" customHeight="1" x14ac:dyDescent="0.2">
      <c r="A61" s="3"/>
      <c r="B61" s="4">
        <f t="shared" si="33"/>
        <v>10</v>
      </c>
      <c r="C61" s="319"/>
      <c r="D61" s="320"/>
      <c r="E61" s="17"/>
      <c r="F61" s="69"/>
      <c r="G61" s="70">
        <f t="shared" si="2"/>
        <v>0</v>
      </c>
      <c r="H61" s="103"/>
      <c r="I61" s="70">
        <f t="shared" si="3"/>
        <v>0</v>
      </c>
      <c r="J61" s="69"/>
      <c r="K61" s="70">
        <f t="shared" si="4"/>
        <v>0</v>
      </c>
      <c r="L61" s="69"/>
      <c r="M61" s="70">
        <f t="shared" si="5"/>
        <v>0</v>
      </c>
      <c r="N61" s="69"/>
      <c r="O61" s="70">
        <f t="shared" si="6"/>
        <v>0</v>
      </c>
      <c r="P61" s="69"/>
      <c r="Q61" s="70">
        <f t="shared" si="7"/>
        <v>0</v>
      </c>
      <c r="R61" s="69"/>
      <c r="S61" s="70">
        <f t="shared" si="8"/>
        <v>0</v>
      </c>
      <c r="T61" s="69"/>
      <c r="U61" s="70">
        <f t="shared" si="9"/>
        <v>0</v>
      </c>
      <c r="V61" s="69"/>
      <c r="W61" s="70">
        <f t="shared" si="10"/>
        <v>0</v>
      </c>
      <c r="X61" s="69"/>
      <c r="Y61" s="70">
        <f t="shared" si="11"/>
        <v>0</v>
      </c>
      <c r="Z61" s="69"/>
      <c r="AA61" s="70">
        <f t="shared" si="12"/>
        <v>0</v>
      </c>
      <c r="AB61" s="69"/>
      <c r="AC61" s="70">
        <f t="shared" si="13"/>
        <v>0</v>
      </c>
      <c r="AD61" s="85"/>
      <c r="AE61" s="70">
        <f t="shared" si="14"/>
        <v>0</v>
      </c>
      <c r="AF61" s="69"/>
      <c r="AG61" s="70">
        <f t="shared" si="15"/>
        <v>0</v>
      </c>
      <c r="AH61" s="69"/>
      <c r="AI61" s="70">
        <f t="shared" si="16"/>
        <v>0</v>
      </c>
      <c r="AJ61" s="69"/>
      <c r="AK61" s="70">
        <f t="shared" si="17"/>
        <v>0</v>
      </c>
      <c r="AL61" s="69"/>
      <c r="AM61" s="70">
        <f t="shared" si="18"/>
        <v>0</v>
      </c>
      <c r="AN61" s="69"/>
      <c r="AO61" s="70">
        <f t="shared" si="19"/>
        <v>0</v>
      </c>
      <c r="AP61" s="69"/>
      <c r="AQ61" s="70">
        <f t="shared" si="20"/>
        <v>0</v>
      </c>
      <c r="AR61" s="69"/>
      <c r="AS61" s="70">
        <f t="shared" si="21"/>
        <v>0</v>
      </c>
      <c r="AT61" s="69"/>
      <c r="AU61" s="70"/>
      <c r="AV61" s="69"/>
      <c r="AW61" s="70"/>
      <c r="AX61" s="69"/>
      <c r="AY61" s="70"/>
      <c r="AZ61" s="69"/>
      <c r="BA61" s="70"/>
      <c r="BB61" s="69"/>
      <c r="BC61" s="70"/>
      <c r="BD61" s="4">
        <f t="shared" si="22"/>
        <v>0</v>
      </c>
      <c r="BE61" s="10">
        <f t="shared" si="1"/>
        <v>0</v>
      </c>
      <c r="BF61" s="11">
        <f t="shared" si="23"/>
        <v>2</v>
      </c>
      <c r="BG61" s="4">
        <f t="shared" si="24"/>
        <v>0</v>
      </c>
      <c r="BH61" s="138" t="str">
        <f t="shared" si="25"/>
        <v/>
      </c>
      <c r="BI61" s="138" t="str">
        <f t="shared" si="26"/>
        <v/>
      </c>
      <c r="BJ61" s="287"/>
      <c r="BK61" s="132">
        <f t="shared" si="27"/>
        <v>0</v>
      </c>
      <c r="BL61" s="4">
        <f t="shared" si="28"/>
        <v>0</v>
      </c>
      <c r="BM61" s="130">
        <f t="shared" si="29"/>
        <v>0</v>
      </c>
      <c r="BN61" s="4">
        <f t="shared" si="30"/>
        <v>0</v>
      </c>
      <c r="BO61" s="130">
        <f t="shared" si="31"/>
        <v>0</v>
      </c>
      <c r="BP61" s="133">
        <f t="shared" si="32"/>
        <v>0</v>
      </c>
      <c r="BQ61" s="58"/>
      <c r="BR61" s="58"/>
      <c r="BS61" s="58"/>
      <c r="BT61" s="58"/>
      <c r="BU61" s="16"/>
    </row>
    <row r="62" spans="1:74" ht="12.75" customHeight="1" x14ac:dyDescent="0.2">
      <c r="A62" s="3"/>
      <c r="B62" s="4">
        <f t="shared" si="33"/>
        <v>11</v>
      </c>
      <c r="C62" s="319"/>
      <c r="D62" s="320"/>
      <c r="E62" s="17"/>
      <c r="F62" s="69"/>
      <c r="G62" s="70">
        <f t="shared" si="2"/>
        <v>0</v>
      </c>
      <c r="H62" s="103"/>
      <c r="I62" s="70">
        <f t="shared" si="3"/>
        <v>0</v>
      </c>
      <c r="J62" s="69"/>
      <c r="K62" s="70">
        <f t="shared" si="4"/>
        <v>0</v>
      </c>
      <c r="L62" s="69"/>
      <c r="M62" s="70">
        <f t="shared" si="5"/>
        <v>0</v>
      </c>
      <c r="N62" s="69"/>
      <c r="O62" s="70">
        <f t="shared" si="6"/>
        <v>0</v>
      </c>
      <c r="P62" s="69"/>
      <c r="Q62" s="70">
        <f t="shared" si="7"/>
        <v>0</v>
      </c>
      <c r="R62" s="69"/>
      <c r="S62" s="70">
        <f t="shared" si="8"/>
        <v>0</v>
      </c>
      <c r="T62" s="69"/>
      <c r="U62" s="70">
        <f t="shared" si="9"/>
        <v>0</v>
      </c>
      <c r="V62" s="69"/>
      <c r="W62" s="70">
        <f t="shared" si="10"/>
        <v>0</v>
      </c>
      <c r="X62" s="69"/>
      <c r="Y62" s="70">
        <f t="shared" si="11"/>
        <v>0</v>
      </c>
      <c r="Z62" s="69"/>
      <c r="AA62" s="70">
        <f t="shared" si="12"/>
        <v>0</v>
      </c>
      <c r="AB62" s="69"/>
      <c r="AC62" s="70">
        <f t="shared" si="13"/>
        <v>0</v>
      </c>
      <c r="AD62" s="85"/>
      <c r="AE62" s="70">
        <f t="shared" si="14"/>
        <v>0</v>
      </c>
      <c r="AF62" s="69"/>
      <c r="AG62" s="70">
        <f t="shared" si="15"/>
        <v>0</v>
      </c>
      <c r="AH62" s="69"/>
      <c r="AI62" s="70">
        <f t="shared" si="16"/>
        <v>0</v>
      </c>
      <c r="AJ62" s="69"/>
      <c r="AK62" s="70">
        <f t="shared" si="17"/>
        <v>0</v>
      </c>
      <c r="AL62" s="69"/>
      <c r="AM62" s="70">
        <f t="shared" si="18"/>
        <v>0</v>
      </c>
      <c r="AN62" s="69"/>
      <c r="AO62" s="70">
        <f t="shared" si="19"/>
        <v>0</v>
      </c>
      <c r="AP62" s="69"/>
      <c r="AQ62" s="70">
        <f t="shared" si="20"/>
        <v>0</v>
      </c>
      <c r="AR62" s="69"/>
      <c r="AS62" s="70">
        <f t="shared" si="21"/>
        <v>0</v>
      </c>
      <c r="AT62" s="69"/>
      <c r="AU62" s="70"/>
      <c r="AV62" s="69"/>
      <c r="AW62" s="70"/>
      <c r="AX62" s="69"/>
      <c r="AY62" s="70"/>
      <c r="AZ62" s="69"/>
      <c r="BA62" s="70"/>
      <c r="BB62" s="69"/>
      <c r="BC62" s="70"/>
      <c r="BD62" s="4">
        <f t="shared" si="22"/>
        <v>0</v>
      </c>
      <c r="BE62" s="10">
        <f t="shared" si="1"/>
        <v>0</v>
      </c>
      <c r="BF62" s="11">
        <f t="shared" si="23"/>
        <v>2</v>
      </c>
      <c r="BG62" s="4">
        <f t="shared" si="24"/>
        <v>0</v>
      </c>
      <c r="BH62" s="138" t="str">
        <f t="shared" si="25"/>
        <v/>
      </c>
      <c r="BI62" s="138" t="str">
        <f t="shared" si="26"/>
        <v/>
      </c>
      <c r="BJ62" s="287"/>
      <c r="BK62" s="132">
        <f t="shared" si="27"/>
        <v>0</v>
      </c>
      <c r="BL62" s="4">
        <f t="shared" si="28"/>
        <v>0</v>
      </c>
      <c r="BM62" s="130">
        <f t="shared" si="29"/>
        <v>0</v>
      </c>
      <c r="BN62" s="4">
        <f t="shared" si="30"/>
        <v>0</v>
      </c>
      <c r="BO62" s="130">
        <f t="shared" si="31"/>
        <v>0</v>
      </c>
      <c r="BP62" s="133">
        <f t="shared" si="32"/>
        <v>0</v>
      </c>
      <c r="BQ62" s="58"/>
      <c r="BR62" s="58"/>
      <c r="BS62" s="58"/>
      <c r="BT62" s="58"/>
      <c r="BU62" s="16"/>
    </row>
    <row r="63" spans="1:74" ht="12.75" customHeight="1" x14ac:dyDescent="0.2">
      <c r="A63" s="3"/>
      <c r="B63" s="4">
        <f t="shared" si="33"/>
        <v>12</v>
      </c>
      <c r="C63" s="319"/>
      <c r="D63" s="320"/>
      <c r="E63" s="17"/>
      <c r="F63" s="69"/>
      <c r="G63" s="70">
        <f t="shared" si="2"/>
        <v>0</v>
      </c>
      <c r="H63" s="103"/>
      <c r="I63" s="70">
        <f t="shared" si="3"/>
        <v>0</v>
      </c>
      <c r="J63" s="69"/>
      <c r="K63" s="70">
        <f t="shared" si="4"/>
        <v>0</v>
      </c>
      <c r="L63" s="69"/>
      <c r="M63" s="70">
        <f t="shared" si="5"/>
        <v>0</v>
      </c>
      <c r="N63" s="69"/>
      <c r="O63" s="70">
        <f t="shared" si="6"/>
        <v>0</v>
      </c>
      <c r="P63" s="69"/>
      <c r="Q63" s="70">
        <f t="shared" si="7"/>
        <v>0</v>
      </c>
      <c r="R63" s="69"/>
      <c r="S63" s="70">
        <f t="shared" si="8"/>
        <v>0</v>
      </c>
      <c r="T63" s="69"/>
      <c r="U63" s="70">
        <f t="shared" si="9"/>
        <v>0</v>
      </c>
      <c r="V63" s="69"/>
      <c r="W63" s="70">
        <f t="shared" si="10"/>
        <v>0</v>
      </c>
      <c r="X63" s="69"/>
      <c r="Y63" s="70">
        <f t="shared" si="11"/>
        <v>0</v>
      </c>
      <c r="Z63" s="69"/>
      <c r="AA63" s="70">
        <f t="shared" si="12"/>
        <v>0</v>
      </c>
      <c r="AB63" s="69"/>
      <c r="AC63" s="70">
        <f t="shared" si="13"/>
        <v>0</v>
      </c>
      <c r="AD63" s="85"/>
      <c r="AE63" s="70">
        <f t="shared" si="14"/>
        <v>0</v>
      </c>
      <c r="AF63" s="69"/>
      <c r="AG63" s="70">
        <f t="shared" si="15"/>
        <v>0</v>
      </c>
      <c r="AH63" s="69"/>
      <c r="AI63" s="70">
        <f t="shared" si="16"/>
        <v>0</v>
      </c>
      <c r="AJ63" s="69"/>
      <c r="AK63" s="70">
        <f t="shared" si="17"/>
        <v>0</v>
      </c>
      <c r="AL63" s="69"/>
      <c r="AM63" s="70">
        <f t="shared" si="18"/>
        <v>0</v>
      </c>
      <c r="AN63" s="69"/>
      <c r="AO63" s="70">
        <f t="shared" si="19"/>
        <v>0</v>
      </c>
      <c r="AP63" s="69"/>
      <c r="AQ63" s="70">
        <f t="shared" si="20"/>
        <v>0</v>
      </c>
      <c r="AR63" s="69"/>
      <c r="AS63" s="70">
        <f t="shared" si="21"/>
        <v>0</v>
      </c>
      <c r="AT63" s="69"/>
      <c r="AU63" s="70"/>
      <c r="AV63" s="69"/>
      <c r="AW63" s="70"/>
      <c r="AX63" s="69"/>
      <c r="AY63" s="70"/>
      <c r="AZ63" s="69"/>
      <c r="BA63" s="70"/>
      <c r="BB63" s="69"/>
      <c r="BC63" s="70"/>
      <c r="BD63" s="4">
        <f t="shared" si="22"/>
        <v>0</v>
      </c>
      <c r="BE63" s="10">
        <f t="shared" si="1"/>
        <v>0</v>
      </c>
      <c r="BF63" s="11">
        <f t="shared" si="23"/>
        <v>2</v>
      </c>
      <c r="BG63" s="4">
        <f t="shared" si="24"/>
        <v>0</v>
      </c>
      <c r="BH63" s="138" t="str">
        <f t="shared" si="25"/>
        <v/>
      </c>
      <c r="BI63" s="138" t="str">
        <f t="shared" si="26"/>
        <v/>
      </c>
      <c r="BJ63" s="287"/>
      <c r="BK63" s="132">
        <f t="shared" si="27"/>
        <v>0</v>
      </c>
      <c r="BL63" s="4">
        <f t="shared" si="28"/>
        <v>0</v>
      </c>
      <c r="BM63" s="130">
        <f t="shared" si="29"/>
        <v>0</v>
      </c>
      <c r="BN63" s="4">
        <f t="shared" si="30"/>
        <v>0</v>
      </c>
      <c r="BO63" s="130">
        <f t="shared" si="31"/>
        <v>0</v>
      </c>
      <c r="BP63" s="133">
        <f t="shared" si="32"/>
        <v>0</v>
      </c>
      <c r="BQ63" s="58"/>
      <c r="BR63" s="58"/>
      <c r="BS63" s="58"/>
      <c r="BT63" s="58"/>
      <c r="BU63" s="16"/>
    </row>
    <row r="64" spans="1:74" ht="12.75" customHeight="1" x14ac:dyDescent="0.2">
      <c r="A64" s="3"/>
      <c r="B64" s="4">
        <f t="shared" si="33"/>
        <v>13</v>
      </c>
      <c r="C64" s="319"/>
      <c r="D64" s="320"/>
      <c r="E64" s="17"/>
      <c r="F64" s="69"/>
      <c r="G64" s="70">
        <f t="shared" si="2"/>
        <v>0</v>
      </c>
      <c r="H64" s="103"/>
      <c r="I64" s="70">
        <f t="shared" si="3"/>
        <v>0</v>
      </c>
      <c r="J64" s="69"/>
      <c r="K64" s="70">
        <f t="shared" si="4"/>
        <v>0</v>
      </c>
      <c r="L64" s="69"/>
      <c r="M64" s="70">
        <f t="shared" si="5"/>
        <v>0</v>
      </c>
      <c r="N64" s="69"/>
      <c r="O64" s="70">
        <f t="shared" si="6"/>
        <v>0</v>
      </c>
      <c r="P64" s="69"/>
      <c r="Q64" s="70">
        <f t="shared" si="7"/>
        <v>0</v>
      </c>
      <c r="R64" s="69"/>
      <c r="S64" s="70">
        <f t="shared" si="8"/>
        <v>0</v>
      </c>
      <c r="T64" s="69"/>
      <c r="U64" s="70">
        <f t="shared" si="9"/>
        <v>0</v>
      </c>
      <c r="V64" s="69"/>
      <c r="W64" s="70">
        <f t="shared" si="10"/>
        <v>0</v>
      </c>
      <c r="X64" s="69"/>
      <c r="Y64" s="70">
        <f t="shared" si="11"/>
        <v>0</v>
      </c>
      <c r="Z64" s="69"/>
      <c r="AA64" s="70">
        <f t="shared" si="12"/>
        <v>0</v>
      </c>
      <c r="AB64" s="69"/>
      <c r="AC64" s="70">
        <f t="shared" si="13"/>
        <v>0</v>
      </c>
      <c r="AD64" s="85"/>
      <c r="AE64" s="70">
        <f t="shared" si="14"/>
        <v>0</v>
      </c>
      <c r="AF64" s="69"/>
      <c r="AG64" s="70">
        <f t="shared" si="15"/>
        <v>0</v>
      </c>
      <c r="AH64" s="69"/>
      <c r="AI64" s="70">
        <f t="shared" si="16"/>
        <v>0</v>
      </c>
      <c r="AJ64" s="69"/>
      <c r="AK64" s="70">
        <f t="shared" si="17"/>
        <v>0</v>
      </c>
      <c r="AL64" s="69"/>
      <c r="AM64" s="70">
        <f t="shared" si="18"/>
        <v>0</v>
      </c>
      <c r="AN64" s="69"/>
      <c r="AO64" s="70">
        <f t="shared" si="19"/>
        <v>0</v>
      </c>
      <c r="AP64" s="69"/>
      <c r="AQ64" s="70">
        <f t="shared" si="20"/>
        <v>0</v>
      </c>
      <c r="AR64" s="69"/>
      <c r="AS64" s="70">
        <f t="shared" si="21"/>
        <v>0</v>
      </c>
      <c r="AT64" s="69"/>
      <c r="AU64" s="70"/>
      <c r="AV64" s="69"/>
      <c r="AW64" s="70"/>
      <c r="AX64" s="69"/>
      <c r="AY64" s="70"/>
      <c r="AZ64" s="69"/>
      <c r="BA64" s="70"/>
      <c r="BB64" s="69"/>
      <c r="BC64" s="70"/>
      <c r="BD64" s="4">
        <f t="shared" si="22"/>
        <v>0</v>
      </c>
      <c r="BE64" s="10">
        <f t="shared" si="1"/>
        <v>0</v>
      </c>
      <c r="BF64" s="11">
        <f t="shared" si="23"/>
        <v>2</v>
      </c>
      <c r="BG64" s="4">
        <f t="shared" si="24"/>
        <v>0</v>
      </c>
      <c r="BH64" s="138" t="str">
        <f t="shared" si="25"/>
        <v/>
      </c>
      <c r="BI64" s="138" t="str">
        <f t="shared" si="26"/>
        <v/>
      </c>
      <c r="BJ64" s="287"/>
      <c r="BK64" s="132">
        <f t="shared" si="27"/>
        <v>0</v>
      </c>
      <c r="BL64" s="4">
        <f t="shared" si="28"/>
        <v>0</v>
      </c>
      <c r="BM64" s="130">
        <f t="shared" si="29"/>
        <v>0</v>
      </c>
      <c r="BN64" s="4">
        <f t="shared" si="30"/>
        <v>0</v>
      </c>
      <c r="BO64" s="130">
        <f t="shared" si="31"/>
        <v>0</v>
      </c>
      <c r="BP64" s="133">
        <f t="shared" si="32"/>
        <v>0</v>
      </c>
      <c r="BQ64" s="58"/>
      <c r="BR64" s="58"/>
      <c r="BS64" s="58"/>
      <c r="BT64" s="58"/>
      <c r="BU64" s="16"/>
    </row>
    <row r="65" spans="1:92" ht="12.75" customHeight="1" x14ac:dyDescent="0.2">
      <c r="A65" s="3"/>
      <c r="B65" s="4">
        <f t="shared" si="33"/>
        <v>14</v>
      </c>
      <c r="C65" s="319"/>
      <c r="D65" s="320"/>
      <c r="E65" s="17"/>
      <c r="F65" s="69"/>
      <c r="G65" s="70">
        <f t="shared" si="2"/>
        <v>0</v>
      </c>
      <c r="H65" s="103"/>
      <c r="I65" s="70">
        <f t="shared" si="3"/>
        <v>0</v>
      </c>
      <c r="J65" s="69"/>
      <c r="K65" s="70">
        <f t="shared" si="4"/>
        <v>0</v>
      </c>
      <c r="L65" s="69"/>
      <c r="M65" s="70">
        <f t="shared" si="5"/>
        <v>0</v>
      </c>
      <c r="N65" s="69"/>
      <c r="O65" s="70">
        <f t="shared" si="6"/>
        <v>0</v>
      </c>
      <c r="P65" s="69"/>
      <c r="Q65" s="70">
        <f t="shared" si="7"/>
        <v>0</v>
      </c>
      <c r="R65" s="69"/>
      <c r="S65" s="70">
        <f t="shared" si="8"/>
        <v>0</v>
      </c>
      <c r="T65" s="69"/>
      <c r="U65" s="70">
        <f t="shared" si="9"/>
        <v>0</v>
      </c>
      <c r="V65" s="69"/>
      <c r="W65" s="70">
        <f t="shared" si="10"/>
        <v>0</v>
      </c>
      <c r="X65" s="69"/>
      <c r="Y65" s="70">
        <f t="shared" si="11"/>
        <v>0</v>
      </c>
      <c r="Z65" s="69"/>
      <c r="AA65" s="70">
        <f t="shared" si="12"/>
        <v>0</v>
      </c>
      <c r="AB65" s="69"/>
      <c r="AC65" s="70">
        <f t="shared" si="13"/>
        <v>0</v>
      </c>
      <c r="AD65" s="85"/>
      <c r="AE65" s="70">
        <f t="shared" si="14"/>
        <v>0</v>
      </c>
      <c r="AF65" s="69"/>
      <c r="AG65" s="70">
        <f t="shared" si="15"/>
        <v>0</v>
      </c>
      <c r="AH65" s="69"/>
      <c r="AI65" s="70">
        <f t="shared" si="16"/>
        <v>0</v>
      </c>
      <c r="AJ65" s="69"/>
      <c r="AK65" s="70">
        <f t="shared" si="17"/>
        <v>0</v>
      </c>
      <c r="AL65" s="69"/>
      <c r="AM65" s="70">
        <f t="shared" si="18"/>
        <v>0</v>
      </c>
      <c r="AN65" s="69"/>
      <c r="AO65" s="70">
        <f t="shared" si="19"/>
        <v>0</v>
      </c>
      <c r="AP65" s="69"/>
      <c r="AQ65" s="70">
        <f t="shared" si="20"/>
        <v>0</v>
      </c>
      <c r="AR65" s="69"/>
      <c r="AS65" s="70">
        <f t="shared" si="21"/>
        <v>0</v>
      </c>
      <c r="AT65" s="69"/>
      <c r="AU65" s="70"/>
      <c r="AV65" s="69"/>
      <c r="AW65" s="70"/>
      <c r="AX65" s="69"/>
      <c r="AY65" s="70"/>
      <c r="AZ65" s="69"/>
      <c r="BA65" s="70"/>
      <c r="BB65" s="69"/>
      <c r="BC65" s="70"/>
      <c r="BD65" s="4">
        <f t="shared" si="22"/>
        <v>0</v>
      </c>
      <c r="BE65" s="10">
        <f t="shared" si="1"/>
        <v>0</v>
      </c>
      <c r="BF65" s="11">
        <f t="shared" si="23"/>
        <v>2</v>
      </c>
      <c r="BG65" s="4">
        <f t="shared" si="24"/>
        <v>0</v>
      </c>
      <c r="BH65" s="138" t="str">
        <f t="shared" si="25"/>
        <v/>
      </c>
      <c r="BI65" s="138" t="str">
        <f t="shared" si="26"/>
        <v/>
      </c>
      <c r="BJ65" s="287"/>
      <c r="BK65" s="132">
        <f t="shared" si="27"/>
        <v>0</v>
      </c>
      <c r="BL65" s="4">
        <f t="shared" si="28"/>
        <v>0</v>
      </c>
      <c r="BM65" s="130">
        <f t="shared" si="29"/>
        <v>0</v>
      </c>
      <c r="BN65" s="4">
        <f t="shared" si="30"/>
        <v>0</v>
      </c>
      <c r="BO65" s="130">
        <f t="shared" si="31"/>
        <v>0</v>
      </c>
      <c r="BP65" s="133">
        <f t="shared" si="32"/>
        <v>0</v>
      </c>
      <c r="BQ65" s="58"/>
      <c r="BR65" s="58"/>
      <c r="BS65" s="58"/>
      <c r="BT65" s="58"/>
      <c r="BU65" s="16"/>
    </row>
    <row r="66" spans="1:92" ht="12.75" customHeight="1" x14ac:dyDescent="0.2">
      <c r="A66" s="3"/>
      <c r="B66" s="4">
        <f t="shared" si="33"/>
        <v>15</v>
      </c>
      <c r="C66" s="319"/>
      <c r="D66" s="320"/>
      <c r="E66" s="17"/>
      <c r="F66" s="69"/>
      <c r="G66" s="70">
        <f t="shared" si="2"/>
        <v>0</v>
      </c>
      <c r="H66" s="103"/>
      <c r="I66" s="70">
        <f t="shared" si="3"/>
        <v>0</v>
      </c>
      <c r="J66" s="69"/>
      <c r="K66" s="70">
        <f t="shared" si="4"/>
        <v>0</v>
      </c>
      <c r="L66" s="69"/>
      <c r="M66" s="70">
        <f t="shared" si="5"/>
        <v>0</v>
      </c>
      <c r="N66" s="69"/>
      <c r="O66" s="70">
        <f t="shared" si="6"/>
        <v>0</v>
      </c>
      <c r="P66" s="69"/>
      <c r="Q66" s="70">
        <f t="shared" si="7"/>
        <v>0</v>
      </c>
      <c r="R66" s="69"/>
      <c r="S66" s="70">
        <f t="shared" si="8"/>
        <v>0</v>
      </c>
      <c r="T66" s="69"/>
      <c r="U66" s="70">
        <f t="shared" si="9"/>
        <v>0</v>
      </c>
      <c r="V66" s="69"/>
      <c r="W66" s="70">
        <f t="shared" si="10"/>
        <v>0</v>
      </c>
      <c r="X66" s="69"/>
      <c r="Y66" s="70">
        <f t="shared" si="11"/>
        <v>0</v>
      </c>
      <c r="Z66" s="69"/>
      <c r="AA66" s="70">
        <f t="shared" si="12"/>
        <v>0</v>
      </c>
      <c r="AB66" s="69"/>
      <c r="AC66" s="70">
        <f t="shared" si="13"/>
        <v>0</v>
      </c>
      <c r="AD66" s="85"/>
      <c r="AE66" s="70">
        <f t="shared" si="14"/>
        <v>0</v>
      </c>
      <c r="AF66" s="69"/>
      <c r="AG66" s="70">
        <f t="shared" si="15"/>
        <v>0</v>
      </c>
      <c r="AH66" s="69"/>
      <c r="AI66" s="70">
        <f t="shared" si="16"/>
        <v>0</v>
      </c>
      <c r="AJ66" s="69"/>
      <c r="AK66" s="70">
        <f t="shared" si="17"/>
        <v>0</v>
      </c>
      <c r="AL66" s="69"/>
      <c r="AM66" s="70">
        <f t="shared" si="18"/>
        <v>0</v>
      </c>
      <c r="AN66" s="69"/>
      <c r="AO66" s="70">
        <f t="shared" si="19"/>
        <v>0</v>
      </c>
      <c r="AP66" s="69"/>
      <c r="AQ66" s="70">
        <f t="shared" si="20"/>
        <v>0</v>
      </c>
      <c r="AR66" s="69"/>
      <c r="AS66" s="70">
        <f t="shared" si="21"/>
        <v>0</v>
      </c>
      <c r="AT66" s="69"/>
      <c r="AU66" s="70"/>
      <c r="AV66" s="69"/>
      <c r="AW66" s="70"/>
      <c r="AX66" s="69"/>
      <c r="AY66" s="70"/>
      <c r="AZ66" s="69"/>
      <c r="BA66" s="70"/>
      <c r="BB66" s="69"/>
      <c r="BC66" s="70"/>
      <c r="BD66" s="4">
        <f t="shared" si="22"/>
        <v>0</v>
      </c>
      <c r="BE66" s="10">
        <f t="shared" si="1"/>
        <v>0</v>
      </c>
      <c r="BF66" s="11">
        <f t="shared" si="23"/>
        <v>2</v>
      </c>
      <c r="BG66" s="4">
        <f t="shared" si="24"/>
        <v>0</v>
      </c>
      <c r="BH66" s="138" t="str">
        <f t="shared" si="25"/>
        <v/>
      </c>
      <c r="BI66" s="138" t="str">
        <f t="shared" si="26"/>
        <v/>
      </c>
      <c r="BJ66" s="287"/>
      <c r="BK66" s="132">
        <f t="shared" si="27"/>
        <v>0</v>
      </c>
      <c r="BL66" s="4">
        <f t="shared" si="28"/>
        <v>0</v>
      </c>
      <c r="BM66" s="130">
        <f t="shared" si="29"/>
        <v>0</v>
      </c>
      <c r="BN66" s="4">
        <f t="shared" si="30"/>
        <v>0</v>
      </c>
      <c r="BO66" s="130">
        <f t="shared" si="31"/>
        <v>0</v>
      </c>
      <c r="BP66" s="133">
        <f t="shared" si="32"/>
        <v>0</v>
      </c>
      <c r="BQ66" s="58"/>
      <c r="BR66" s="58"/>
      <c r="BS66" s="58"/>
      <c r="BT66" s="58"/>
      <c r="BU66" s="16"/>
      <c r="CK66" s="59"/>
      <c r="CL66" s="290"/>
      <c r="CM66" s="290"/>
      <c r="CN66" s="290"/>
    </row>
    <row r="67" spans="1:92" ht="12.75" customHeight="1" x14ac:dyDescent="0.2">
      <c r="A67" s="3"/>
      <c r="B67" s="4">
        <f t="shared" si="33"/>
        <v>16</v>
      </c>
      <c r="C67" s="319"/>
      <c r="D67" s="320"/>
      <c r="E67" s="17"/>
      <c r="F67" s="69"/>
      <c r="G67" s="70">
        <f t="shared" si="2"/>
        <v>0</v>
      </c>
      <c r="H67" s="103"/>
      <c r="I67" s="70">
        <f t="shared" si="3"/>
        <v>0</v>
      </c>
      <c r="J67" s="69"/>
      <c r="K67" s="70">
        <f t="shared" si="4"/>
        <v>0</v>
      </c>
      <c r="L67" s="69"/>
      <c r="M67" s="70">
        <f t="shared" si="5"/>
        <v>0</v>
      </c>
      <c r="N67" s="69"/>
      <c r="O67" s="70">
        <f t="shared" si="6"/>
        <v>0</v>
      </c>
      <c r="P67" s="69"/>
      <c r="Q67" s="70">
        <f t="shared" si="7"/>
        <v>0</v>
      </c>
      <c r="R67" s="69"/>
      <c r="S67" s="70">
        <f t="shared" si="8"/>
        <v>0</v>
      </c>
      <c r="T67" s="69"/>
      <c r="U67" s="70">
        <f t="shared" si="9"/>
        <v>0</v>
      </c>
      <c r="V67" s="69"/>
      <c r="W67" s="70">
        <f t="shared" si="10"/>
        <v>0</v>
      </c>
      <c r="X67" s="69"/>
      <c r="Y67" s="70">
        <f t="shared" si="11"/>
        <v>0</v>
      </c>
      <c r="Z67" s="69"/>
      <c r="AA67" s="70">
        <f t="shared" si="12"/>
        <v>0</v>
      </c>
      <c r="AB67" s="69"/>
      <c r="AC67" s="70">
        <f t="shared" si="13"/>
        <v>0</v>
      </c>
      <c r="AD67" s="85"/>
      <c r="AE67" s="70">
        <f t="shared" si="14"/>
        <v>0</v>
      </c>
      <c r="AF67" s="69"/>
      <c r="AG67" s="70">
        <f t="shared" si="15"/>
        <v>0</v>
      </c>
      <c r="AH67" s="69"/>
      <c r="AI67" s="70">
        <f t="shared" si="16"/>
        <v>0</v>
      </c>
      <c r="AJ67" s="69"/>
      <c r="AK67" s="70">
        <f t="shared" si="17"/>
        <v>0</v>
      </c>
      <c r="AL67" s="69"/>
      <c r="AM67" s="70">
        <f t="shared" si="18"/>
        <v>0</v>
      </c>
      <c r="AN67" s="69"/>
      <c r="AO67" s="70">
        <f t="shared" si="19"/>
        <v>0</v>
      </c>
      <c r="AP67" s="69"/>
      <c r="AQ67" s="70">
        <f t="shared" si="20"/>
        <v>0</v>
      </c>
      <c r="AR67" s="69"/>
      <c r="AS67" s="70">
        <f t="shared" si="21"/>
        <v>0</v>
      </c>
      <c r="AT67" s="69"/>
      <c r="AU67" s="70"/>
      <c r="AV67" s="69"/>
      <c r="AW67" s="70"/>
      <c r="AX67" s="69"/>
      <c r="AY67" s="70"/>
      <c r="AZ67" s="69"/>
      <c r="BA67" s="70"/>
      <c r="BB67" s="69"/>
      <c r="BC67" s="70"/>
      <c r="BD67" s="4">
        <f t="shared" si="22"/>
        <v>0</v>
      </c>
      <c r="BE67" s="10">
        <f t="shared" si="1"/>
        <v>0</v>
      </c>
      <c r="BF67" s="11">
        <f t="shared" si="23"/>
        <v>2</v>
      </c>
      <c r="BG67" s="4">
        <f t="shared" si="24"/>
        <v>0</v>
      </c>
      <c r="BH67" s="138" t="str">
        <f t="shared" si="25"/>
        <v/>
      </c>
      <c r="BI67" s="138" t="str">
        <f t="shared" si="26"/>
        <v/>
      </c>
      <c r="BJ67" s="287"/>
      <c r="BK67" s="132">
        <f t="shared" si="27"/>
        <v>0</v>
      </c>
      <c r="BL67" s="4">
        <f t="shared" si="28"/>
        <v>0</v>
      </c>
      <c r="BM67" s="130">
        <f t="shared" si="29"/>
        <v>0</v>
      </c>
      <c r="BN67" s="4">
        <f t="shared" si="30"/>
        <v>0</v>
      </c>
      <c r="BO67" s="130">
        <f t="shared" si="31"/>
        <v>0</v>
      </c>
      <c r="BP67" s="133">
        <f t="shared" si="32"/>
        <v>0</v>
      </c>
      <c r="BQ67" s="58"/>
      <c r="BR67" s="58"/>
      <c r="BS67" s="58"/>
      <c r="BT67" s="58"/>
      <c r="BU67" s="16"/>
      <c r="CK67" s="59"/>
      <c r="CL67" s="290"/>
      <c r="CM67" s="290"/>
      <c r="CN67" s="290"/>
    </row>
    <row r="68" spans="1:92" ht="12.75" customHeight="1" x14ac:dyDescent="0.2">
      <c r="A68" s="3"/>
      <c r="B68" s="4">
        <f t="shared" si="33"/>
        <v>17</v>
      </c>
      <c r="C68" s="319"/>
      <c r="D68" s="320"/>
      <c r="E68" s="17"/>
      <c r="F68" s="69"/>
      <c r="G68" s="70">
        <f t="shared" si="2"/>
        <v>0</v>
      </c>
      <c r="H68" s="103"/>
      <c r="I68" s="70">
        <f t="shared" si="3"/>
        <v>0</v>
      </c>
      <c r="J68" s="69"/>
      <c r="K68" s="70">
        <f t="shared" si="4"/>
        <v>0</v>
      </c>
      <c r="L68" s="69"/>
      <c r="M68" s="70">
        <f t="shared" si="5"/>
        <v>0</v>
      </c>
      <c r="N68" s="69"/>
      <c r="O68" s="70">
        <f t="shared" si="6"/>
        <v>0</v>
      </c>
      <c r="P68" s="69"/>
      <c r="Q68" s="70">
        <f t="shared" si="7"/>
        <v>0</v>
      </c>
      <c r="R68" s="69"/>
      <c r="S68" s="70">
        <f t="shared" si="8"/>
        <v>0</v>
      </c>
      <c r="T68" s="69"/>
      <c r="U68" s="70">
        <f t="shared" si="9"/>
        <v>0</v>
      </c>
      <c r="V68" s="69"/>
      <c r="W68" s="70">
        <f t="shared" si="10"/>
        <v>0</v>
      </c>
      <c r="X68" s="69"/>
      <c r="Y68" s="70">
        <f t="shared" si="11"/>
        <v>0</v>
      </c>
      <c r="Z68" s="69"/>
      <c r="AA68" s="70">
        <f t="shared" si="12"/>
        <v>0</v>
      </c>
      <c r="AB68" s="69"/>
      <c r="AC68" s="70">
        <f t="shared" si="13"/>
        <v>0</v>
      </c>
      <c r="AD68" s="85"/>
      <c r="AE68" s="70">
        <f t="shared" si="14"/>
        <v>0</v>
      </c>
      <c r="AF68" s="69"/>
      <c r="AG68" s="70">
        <f t="shared" si="15"/>
        <v>0</v>
      </c>
      <c r="AH68" s="69"/>
      <c r="AI68" s="70">
        <f t="shared" si="16"/>
        <v>0</v>
      </c>
      <c r="AJ68" s="69"/>
      <c r="AK68" s="70">
        <f t="shared" si="17"/>
        <v>0</v>
      </c>
      <c r="AL68" s="69"/>
      <c r="AM68" s="70">
        <f t="shared" si="18"/>
        <v>0</v>
      </c>
      <c r="AN68" s="69"/>
      <c r="AO68" s="70">
        <f t="shared" si="19"/>
        <v>0</v>
      </c>
      <c r="AP68" s="69"/>
      <c r="AQ68" s="70">
        <f t="shared" si="20"/>
        <v>0</v>
      </c>
      <c r="AR68" s="69"/>
      <c r="AS68" s="70">
        <f t="shared" si="21"/>
        <v>0</v>
      </c>
      <c r="AT68" s="69"/>
      <c r="AU68" s="70"/>
      <c r="AV68" s="69"/>
      <c r="AW68" s="70"/>
      <c r="AX68" s="69"/>
      <c r="AY68" s="70"/>
      <c r="AZ68" s="69"/>
      <c r="BA68" s="70"/>
      <c r="BB68" s="69"/>
      <c r="BC68" s="70"/>
      <c r="BD68" s="4">
        <f t="shared" si="22"/>
        <v>0</v>
      </c>
      <c r="BE68" s="10">
        <f t="shared" si="1"/>
        <v>0</v>
      </c>
      <c r="BF68" s="11">
        <f t="shared" si="23"/>
        <v>2</v>
      </c>
      <c r="BG68" s="4">
        <f t="shared" si="24"/>
        <v>0</v>
      </c>
      <c r="BH68" s="138" t="str">
        <f t="shared" si="25"/>
        <v/>
      </c>
      <c r="BI68" s="138" t="str">
        <f t="shared" si="26"/>
        <v/>
      </c>
      <c r="BJ68" s="287"/>
      <c r="BK68" s="132">
        <f t="shared" si="27"/>
        <v>0</v>
      </c>
      <c r="BL68" s="4">
        <f t="shared" si="28"/>
        <v>0</v>
      </c>
      <c r="BM68" s="130">
        <f t="shared" si="29"/>
        <v>0</v>
      </c>
      <c r="BN68" s="4">
        <f t="shared" si="30"/>
        <v>0</v>
      </c>
      <c r="BO68" s="130">
        <f t="shared" si="31"/>
        <v>0</v>
      </c>
      <c r="BP68" s="133">
        <f t="shared" si="32"/>
        <v>0</v>
      </c>
      <c r="BQ68" s="58"/>
      <c r="BR68" s="58"/>
      <c r="BS68" s="58"/>
      <c r="BT68" s="58"/>
      <c r="BU68" s="16"/>
      <c r="CK68" s="59"/>
      <c r="CL68" s="290"/>
      <c r="CM68" s="290"/>
      <c r="CN68" s="290"/>
    </row>
    <row r="69" spans="1:92" ht="12.75" customHeight="1" x14ac:dyDescent="0.2">
      <c r="A69" s="3"/>
      <c r="B69" s="4">
        <f t="shared" si="33"/>
        <v>18</v>
      </c>
      <c r="C69" s="319"/>
      <c r="D69" s="320"/>
      <c r="E69" s="17"/>
      <c r="F69" s="69"/>
      <c r="G69" s="70">
        <f t="shared" si="2"/>
        <v>0</v>
      </c>
      <c r="H69" s="103"/>
      <c r="I69" s="70">
        <f t="shared" si="3"/>
        <v>0</v>
      </c>
      <c r="J69" s="69"/>
      <c r="K69" s="70">
        <f t="shared" si="4"/>
        <v>0</v>
      </c>
      <c r="L69" s="69"/>
      <c r="M69" s="70">
        <f t="shared" si="5"/>
        <v>0</v>
      </c>
      <c r="N69" s="69"/>
      <c r="O69" s="70">
        <f t="shared" si="6"/>
        <v>0</v>
      </c>
      <c r="P69" s="69"/>
      <c r="Q69" s="70">
        <f t="shared" si="7"/>
        <v>0</v>
      </c>
      <c r="R69" s="69"/>
      <c r="S69" s="70">
        <f t="shared" si="8"/>
        <v>0</v>
      </c>
      <c r="T69" s="69"/>
      <c r="U69" s="70">
        <f t="shared" si="9"/>
        <v>0</v>
      </c>
      <c r="V69" s="69"/>
      <c r="W69" s="70">
        <f t="shared" si="10"/>
        <v>0</v>
      </c>
      <c r="X69" s="69"/>
      <c r="Y69" s="70">
        <f t="shared" si="11"/>
        <v>0</v>
      </c>
      <c r="Z69" s="69"/>
      <c r="AA69" s="70">
        <f t="shared" si="12"/>
        <v>0</v>
      </c>
      <c r="AB69" s="69"/>
      <c r="AC69" s="70">
        <f t="shared" si="13"/>
        <v>0</v>
      </c>
      <c r="AD69" s="85"/>
      <c r="AE69" s="70">
        <f t="shared" si="14"/>
        <v>0</v>
      </c>
      <c r="AF69" s="69"/>
      <c r="AG69" s="70">
        <f t="shared" si="15"/>
        <v>0</v>
      </c>
      <c r="AH69" s="69"/>
      <c r="AI69" s="70">
        <f t="shared" si="16"/>
        <v>0</v>
      </c>
      <c r="AJ69" s="69"/>
      <c r="AK69" s="70">
        <f t="shared" si="17"/>
        <v>0</v>
      </c>
      <c r="AL69" s="69"/>
      <c r="AM69" s="70">
        <f t="shared" si="18"/>
        <v>0</v>
      </c>
      <c r="AN69" s="69"/>
      <c r="AO69" s="70">
        <f t="shared" si="19"/>
        <v>0</v>
      </c>
      <c r="AP69" s="69"/>
      <c r="AQ69" s="70">
        <f t="shared" si="20"/>
        <v>0</v>
      </c>
      <c r="AR69" s="69"/>
      <c r="AS69" s="70">
        <f t="shared" si="21"/>
        <v>0</v>
      </c>
      <c r="AT69" s="69"/>
      <c r="AU69" s="70"/>
      <c r="AV69" s="69"/>
      <c r="AW69" s="70"/>
      <c r="AX69" s="69"/>
      <c r="AY69" s="70"/>
      <c r="AZ69" s="69"/>
      <c r="BA69" s="70"/>
      <c r="BB69" s="69"/>
      <c r="BC69" s="70"/>
      <c r="BD69" s="4">
        <f t="shared" si="22"/>
        <v>0</v>
      </c>
      <c r="BE69" s="10">
        <f t="shared" si="1"/>
        <v>0</v>
      </c>
      <c r="BF69" s="11">
        <f t="shared" si="23"/>
        <v>2</v>
      </c>
      <c r="BG69" s="4">
        <f t="shared" si="24"/>
        <v>0</v>
      </c>
      <c r="BH69" s="138" t="str">
        <f t="shared" si="25"/>
        <v/>
      </c>
      <c r="BI69" s="138" t="str">
        <f t="shared" si="26"/>
        <v/>
      </c>
      <c r="BJ69" s="287"/>
      <c r="BK69" s="132">
        <f t="shared" si="27"/>
        <v>0</v>
      </c>
      <c r="BL69" s="4">
        <f t="shared" si="28"/>
        <v>0</v>
      </c>
      <c r="BM69" s="130">
        <f t="shared" si="29"/>
        <v>0</v>
      </c>
      <c r="BN69" s="4">
        <f t="shared" si="30"/>
        <v>0</v>
      </c>
      <c r="BO69" s="130">
        <f t="shared" si="31"/>
        <v>0</v>
      </c>
      <c r="BP69" s="133">
        <f t="shared" si="32"/>
        <v>0</v>
      </c>
      <c r="BQ69" s="58"/>
      <c r="BR69" s="58"/>
      <c r="BS69" s="58"/>
      <c r="BT69" s="58"/>
      <c r="BU69" s="16"/>
      <c r="CK69" s="59"/>
      <c r="CL69" s="290"/>
      <c r="CM69" s="290"/>
      <c r="CN69" s="290"/>
    </row>
    <row r="70" spans="1:92" ht="12.75" customHeight="1" x14ac:dyDescent="0.2">
      <c r="A70" s="3"/>
      <c r="B70" s="4">
        <f t="shared" si="33"/>
        <v>19</v>
      </c>
      <c r="C70" s="319"/>
      <c r="D70" s="320"/>
      <c r="E70" s="17"/>
      <c r="F70" s="69"/>
      <c r="G70" s="70">
        <f t="shared" si="2"/>
        <v>0</v>
      </c>
      <c r="H70" s="103"/>
      <c r="I70" s="70">
        <f t="shared" si="3"/>
        <v>0</v>
      </c>
      <c r="J70" s="69"/>
      <c r="K70" s="70">
        <f t="shared" si="4"/>
        <v>0</v>
      </c>
      <c r="L70" s="69"/>
      <c r="M70" s="70">
        <f t="shared" si="5"/>
        <v>0</v>
      </c>
      <c r="N70" s="69"/>
      <c r="O70" s="70">
        <f t="shared" si="6"/>
        <v>0</v>
      </c>
      <c r="P70" s="69"/>
      <c r="Q70" s="70">
        <f t="shared" si="7"/>
        <v>0</v>
      </c>
      <c r="R70" s="69"/>
      <c r="S70" s="70">
        <f t="shared" si="8"/>
        <v>0</v>
      </c>
      <c r="T70" s="69"/>
      <c r="U70" s="70">
        <f t="shared" si="9"/>
        <v>0</v>
      </c>
      <c r="V70" s="69"/>
      <c r="W70" s="70">
        <f t="shared" si="10"/>
        <v>0</v>
      </c>
      <c r="X70" s="69"/>
      <c r="Y70" s="70">
        <f t="shared" si="11"/>
        <v>0</v>
      </c>
      <c r="Z70" s="69"/>
      <c r="AA70" s="70">
        <f t="shared" si="12"/>
        <v>0</v>
      </c>
      <c r="AB70" s="69"/>
      <c r="AC70" s="70">
        <f t="shared" si="13"/>
        <v>0</v>
      </c>
      <c r="AD70" s="85"/>
      <c r="AE70" s="70">
        <f t="shared" si="14"/>
        <v>0</v>
      </c>
      <c r="AF70" s="69"/>
      <c r="AG70" s="70">
        <f t="shared" si="15"/>
        <v>0</v>
      </c>
      <c r="AH70" s="69"/>
      <c r="AI70" s="70">
        <f t="shared" si="16"/>
        <v>0</v>
      </c>
      <c r="AJ70" s="69"/>
      <c r="AK70" s="70">
        <f t="shared" si="17"/>
        <v>0</v>
      </c>
      <c r="AL70" s="69"/>
      <c r="AM70" s="70">
        <f t="shared" si="18"/>
        <v>0</v>
      </c>
      <c r="AN70" s="69"/>
      <c r="AO70" s="70">
        <f t="shared" si="19"/>
        <v>0</v>
      </c>
      <c r="AP70" s="69"/>
      <c r="AQ70" s="70">
        <f t="shared" si="20"/>
        <v>0</v>
      </c>
      <c r="AR70" s="69"/>
      <c r="AS70" s="70">
        <f t="shared" si="21"/>
        <v>0</v>
      </c>
      <c r="AT70" s="69"/>
      <c r="AU70" s="70"/>
      <c r="AV70" s="69"/>
      <c r="AW70" s="70"/>
      <c r="AX70" s="69"/>
      <c r="AY70" s="70"/>
      <c r="AZ70" s="69"/>
      <c r="BA70" s="70"/>
      <c r="BB70" s="69"/>
      <c r="BC70" s="70"/>
      <c r="BD70" s="4">
        <f t="shared" si="22"/>
        <v>0</v>
      </c>
      <c r="BE70" s="10">
        <f t="shared" si="1"/>
        <v>0</v>
      </c>
      <c r="BF70" s="11">
        <f t="shared" si="23"/>
        <v>2</v>
      </c>
      <c r="BG70" s="4">
        <f t="shared" si="24"/>
        <v>0</v>
      </c>
      <c r="BH70" s="138" t="str">
        <f t="shared" si="25"/>
        <v/>
      </c>
      <c r="BI70" s="138" t="str">
        <f t="shared" si="26"/>
        <v/>
      </c>
      <c r="BJ70" s="287"/>
      <c r="BK70" s="132">
        <f t="shared" si="27"/>
        <v>0</v>
      </c>
      <c r="BL70" s="4">
        <f t="shared" si="28"/>
        <v>0</v>
      </c>
      <c r="BM70" s="130">
        <f t="shared" si="29"/>
        <v>0</v>
      </c>
      <c r="BN70" s="4">
        <f t="shared" si="30"/>
        <v>0</v>
      </c>
      <c r="BO70" s="130">
        <f t="shared" si="31"/>
        <v>0</v>
      </c>
      <c r="BP70" s="133">
        <f t="shared" si="32"/>
        <v>0</v>
      </c>
      <c r="BQ70" s="58"/>
      <c r="BR70" s="58"/>
      <c r="BS70" s="58"/>
      <c r="BT70" s="58"/>
      <c r="BU70" s="16"/>
      <c r="CK70" s="59"/>
      <c r="CL70" s="290"/>
      <c r="CM70" s="290"/>
      <c r="CN70" s="290"/>
    </row>
    <row r="71" spans="1:92" ht="12.75" customHeight="1" x14ac:dyDescent="0.2">
      <c r="A71" s="3"/>
      <c r="B71" s="4">
        <f t="shared" si="33"/>
        <v>20</v>
      </c>
      <c r="C71" s="319"/>
      <c r="D71" s="320"/>
      <c r="E71" s="17"/>
      <c r="F71" s="69"/>
      <c r="G71" s="70">
        <f t="shared" si="2"/>
        <v>0</v>
      </c>
      <c r="H71" s="103"/>
      <c r="I71" s="70">
        <f t="shared" si="3"/>
        <v>0</v>
      </c>
      <c r="J71" s="69"/>
      <c r="K71" s="70">
        <f t="shared" si="4"/>
        <v>0</v>
      </c>
      <c r="L71" s="69"/>
      <c r="M71" s="70">
        <f t="shared" si="5"/>
        <v>0</v>
      </c>
      <c r="N71" s="69"/>
      <c r="O71" s="70">
        <f t="shared" si="6"/>
        <v>0</v>
      </c>
      <c r="P71" s="69"/>
      <c r="Q71" s="70">
        <f t="shared" si="7"/>
        <v>0</v>
      </c>
      <c r="R71" s="69"/>
      <c r="S71" s="70">
        <f t="shared" si="8"/>
        <v>0</v>
      </c>
      <c r="T71" s="69"/>
      <c r="U71" s="70">
        <f t="shared" si="9"/>
        <v>0</v>
      </c>
      <c r="V71" s="69"/>
      <c r="W71" s="70">
        <f t="shared" si="10"/>
        <v>0</v>
      </c>
      <c r="X71" s="69"/>
      <c r="Y71" s="70">
        <f t="shared" si="11"/>
        <v>0</v>
      </c>
      <c r="Z71" s="69"/>
      <c r="AA71" s="70">
        <f t="shared" si="12"/>
        <v>0</v>
      </c>
      <c r="AB71" s="69"/>
      <c r="AC71" s="70">
        <f t="shared" si="13"/>
        <v>0</v>
      </c>
      <c r="AD71" s="85"/>
      <c r="AE71" s="70">
        <f t="shared" si="14"/>
        <v>0</v>
      </c>
      <c r="AF71" s="69"/>
      <c r="AG71" s="70">
        <f t="shared" si="15"/>
        <v>0</v>
      </c>
      <c r="AH71" s="69"/>
      <c r="AI71" s="70">
        <f t="shared" si="16"/>
        <v>0</v>
      </c>
      <c r="AJ71" s="69"/>
      <c r="AK71" s="70">
        <f t="shared" si="17"/>
        <v>0</v>
      </c>
      <c r="AL71" s="69"/>
      <c r="AM71" s="70">
        <f t="shared" si="18"/>
        <v>0</v>
      </c>
      <c r="AN71" s="69"/>
      <c r="AO71" s="70">
        <f t="shared" si="19"/>
        <v>0</v>
      </c>
      <c r="AP71" s="69"/>
      <c r="AQ71" s="70">
        <f t="shared" si="20"/>
        <v>0</v>
      </c>
      <c r="AR71" s="69"/>
      <c r="AS71" s="70">
        <f t="shared" si="21"/>
        <v>0</v>
      </c>
      <c r="AT71" s="69"/>
      <c r="AU71" s="70"/>
      <c r="AV71" s="69"/>
      <c r="AW71" s="70"/>
      <c r="AX71" s="69"/>
      <c r="AY71" s="70"/>
      <c r="AZ71" s="69"/>
      <c r="BA71" s="70"/>
      <c r="BB71" s="69"/>
      <c r="BC71" s="70"/>
      <c r="BD71" s="4">
        <f t="shared" si="22"/>
        <v>0</v>
      </c>
      <c r="BE71" s="10">
        <f t="shared" si="1"/>
        <v>0</v>
      </c>
      <c r="BF71" s="11">
        <f t="shared" si="23"/>
        <v>2</v>
      </c>
      <c r="BG71" s="4">
        <f t="shared" si="24"/>
        <v>0</v>
      </c>
      <c r="BH71" s="138" t="str">
        <f t="shared" si="25"/>
        <v/>
      </c>
      <c r="BI71" s="138" t="str">
        <f t="shared" si="26"/>
        <v/>
      </c>
      <c r="BJ71" s="287"/>
      <c r="BK71" s="132">
        <f t="shared" si="27"/>
        <v>0</v>
      </c>
      <c r="BL71" s="4">
        <f t="shared" si="28"/>
        <v>0</v>
      </c>
      <c r="BM71" s="130">
        <f t="shared" si="29"/>
        <v>0</v>
      </c>
      <c r="BN71" s="4">
        <f t="shared" si="30"/>
        <v>0</v>
      </c>
      <c r="BO71" s="130">
        <f t="shared" si="31"/>
        <v>0</v>
      </c>
      <c r="BP71" s="133">
        <f t="shared" si="32"/>
        <v>0</v>
      </c>
      <c r="BQ71" s="58"/>
      <c r="BR71" s="58"/>
      <c r="BS71" s="58"/>
      <c r="BT71" s="58"/>
      <c r="BU71" s="16"/>
      <c r="CK71" s="59"/>
      <c r="CL71" s="290"/>
      <c r="CM71" s="290"/>
      <c r="CN71" s="290"/>
    </row>
    <row r="72" spans="1:92" ht="12.75" customHeight="1" x14ac:dyDescent="0.2">
      <c r="A72" s="3"/>
      <c r="B72" s="4">
        <f t="shared" si="33"/>
        <v>21</v>
      </c>
      <c r="C72" s="319"/>
      <c r="D72" s="320"/>
      <c r="E72" s="17"/>
      <c r="F72" s="69"/>
      <c r="G72" s="70">
        <f t="shared" si="2"/>
        <v>0</v>
      </c>
      <c r="H72" s="103"/>
      <c r="I72" s="70">
        <f t="shared" si="3"/>
        <v>0</v>
      </c>
      <c r="J72" s="69"/>
      <c r="K72" s="70">
        <f t="shared" si="4"/>
        <v>0</v>
      </c>
      <c r="L72" s="69"/>
      <c r="M72" s="70">
        <f t="shared" si="5"/>
        <v>0</v>
      </c>
      <c r="N72" s="69"/>
      <c r="O72" s="70">
        <f t="shared" si="6"/>
        <v>0</v>
      </c>
      <c r="P72" s="69"/>
      <c r="Q72" s="70">
        <f t="shared" si="7"/>
        <v>0</v>
      </c>
      <c r="R72" s="69"/>
      <c r="S72" s="70">
        <f t="shared" si="8"/>
        <v>0</v>
      </c>
      <c r="T72" s="69"/>
      <c r="U72" s="70">
        <f t="shared" si="9"/>
        <v>0</v>
      </c>
      <c r="V72" s="69"/>
      <c r="W72" s="70">
        <f t="shared" si="10"/>
        <v>0</v>
      </c>
      <c r="X72" s="69"/>
      <c r="Y72" s="70">
        <f t="shared" si="11"/>
        <v>0</v>
      </c>
      <c r="Z72" s="69"/>
      <c r="AA72" s="70">
        <f t="shared" si="12"/>
        <v>0</v>
      </c>
      <c r="AB72" s="69"/>
      <c r="AC72" s="70">
        <f t="shared" si="13"/>
        <v>0</v>
      </c>
      <c r="AD72" s="85"/>
      <c r="AE72" s="70">
        <f t="shared" si="14"/>
        <v>0</v>
      </c>
      <c r="AF72" s="69"/>
      <c r="AG72" s="70">
        <f t="shared" si="15"/>
        <v>0</v>
      </c>
      <c r="AH72" s="69"/>
      <c r="AI72" s="70">
        <f t="shared" si="16"/>
        <v>0</v>
      </c>
      <c r="AJ72" s="69"/>
      <c r="AK72" s="70">
        <f t="shared" si="17"/>
        <v>0</v>
      </c>
      <c r="AL72" s="69"/>
      <c r="AM72" s="70">
        <f t="shared" si="18"/>
        <v>0</v>
      </c>
      <c r="AN72" s="69"/>
      <c r="AO72" s="70">
        <f t="shared" si="19"/>
        <v>0</v>
      </c>
      <c r="AP72" s="69"/>
      <c r="AQ72" s="70">
        <f t="shared" si="20"/>
        <v>0</v>
      </c>
      <c r="AR72" s="69"/>
      <c r="AS72" s="70">
        <f t="shared" si="21"/>
        <v>0</v>
      </c>
      <c r="AT72" s="69"/>
      <c r="AU72" s="70"/>
      <c r="AV72" s="69"/>
      <c r="AW72" s="70"/>
      <c r="AX72" s="69"/>
      <c r="AY72" s="70"/>
      <c r="AZ72" s="69"/>
      <c r="BA72" s="70"/>
      <c r="BB72" s="69"/>
      <c r="BC72" s="70"/>
      <c r="BD72" s="4">
        <f t="shared" si="22"/>
        <v>0</v>
      </c>
      <c r="BE72" s="10">
        <f t="shared" si="1"/>
        <v>0</v>
      </c>
      <c r="BF72" s="11">
        <f t="shared" si="23"/>
        <v>2</v>
      </c>
      <c r="BG72" s="4">
        <f t="shared" si="24"/>
        <v>0</v>
      </c>
      <c r="BH72" s="138" t="str">
        <f t="shared" si="25"/>
        <v/>
      </c>
      <c r="BI72" s="138" t="str">
        <f t="shared" si="26"/>
        <v/>
      </c>
      <c r="BJ72" s="287"/>
      <c r="BK72" s="132">
        <f t="shared" si="27"/>
        <v>0</v>
      </c>
      <c r="BL72" s="4">
        <f t="shared" si="28"/>
        <v>0</v>
      </c>
      <c r="BM72" s="130">
        <f t="shared" si="29"/>
        <v>0</v>
      </c>
      <c r="BN72" s="4">
        <f t="shared" si="30"/>
        <v>0</v>
      </c>
      <c r="BO72" s="130">
        <f t="shared" si="31"/>
        <v>0</v>
      </c>
      <c r="BP72" s="133">
        <f t="shared" si="32"/>
        <v>0</v>
      </c>
      <c r="BQ72" s="58"/>
      <c r="BR72" s="58"/>
      <c r="BS72" s="58"/>
      <c r="BT72" s="58"/>
      <c r="BU72" s="16"/>
      <c r="CK72" s="55"/>
      <c r="CL72" s="290"/>
      <c r="CM72" s="290"/>
      <c r="CN72" s="290"/>
    </row>
    <row r="73" spans="1:92" ht="12.75" customHeight="1" x14ac:dyDescent="0.2">
      <c r="A73" s="3"/>
      <c r="B73" s="4">
        <f t="shared" si="33"/>
        <v>22</v>
      </c>
      <c r="C73" s="319"/>
      <c r="D73" s="320"/>
      <c r="E73" s="17"/>
      <c r="F73" s="69"/>
      <c r="G73" s="70">
        <f t="shared" si="2"/>
        <v>0</v>
      </c>
      <c r="H73" s="103"/>
      <c r="I73" s="70">
        <f t="shared" si="3"/>
        <v>0</v>
      </c>
      <c r="J73" s="69"/>
      <c r="K73" s="70">
        <f t="shared" si="4"/>
        <v>0</v>
      </c>
      <c r="L73" s="69"/>
      <c r="M73" s="70">
        <f t="shared" si="5"/>
        <v>0</v>
      </c>
      <c r="N73" s="69"/>
      <c r="O73" s="70">
        <f t="shared" si="6"/>
        <v>0</v>
      </c>
      <c r="P73" s="69"/>
      <c r="Q73" s="70">
        <f t="shared" si="7"/>
        <v>0</v>
      </c>
      <c r="R73" s="69"/>
      <c r="S73" s="70">
        <f t="shared" si="8"/>
        <v>0</v>
      </c>
      <c r="T73" s="69"/>
      <c r="U73" s="70">
        <f t="shared" si="9"/>
        <v>0</v>
      </c>
      <c r="V73" s="69"/>
      <c r="W73" s="70">
        <f t="shared" si="10"/>
        <v>0</v>
      </c>
      <c r="X73" s="69"/>
      <c r="Y73" s="70">
        <f t="shared" si="11"/>
        <v>0</v>
      </c>
      <c r="Z73" s="69"/>
      <c r="AA73" s="70">
        <f t="shared" si="12"/>
        <v>0</v>
      </c>
      <c r="AB73" s="69"/>
      <c r="AC73" s="70">
        <f t="shared" si="13"/>
        <v>0</v>
      </c>
      <c r="AD73" s="85"/>
      <c r="AE73" s="70">
        <f t="shared" si="14"/>
        <v>0</v>
      </c>
      <c r="AF73" s="69"/>
      <c r="AG73" s="70">
        <f t="shared" si="15"/>
        <v>0</v>
      </c>
      <c r="AH73" s="69"/>
      <c r="AI73" s="70">
        <f t="shared" si="16"/>
        <v>0</v>
      </c>
      <c r="AJ73" s="69"/>
      <c r="AK73" s="70">
        <f t="shared" si="17"/>
        <v>0</v>
      </c>
      <c r="AL73" s="69"/>
      <c r="AM73" s="70">
        <f t="shared" si="18"/>
        <v>0</v>
      </c>
      <c r="AN73" s="69"/>
      <c r="AO73" s="70">
        <f t="shared" si="19"/>
        <v>0</v>
      </c>
      <c r="AP73" s="69"/>
      <c r="AQ73" s="70">
        <f t="shared" si="20"/>
        <v>0</v>
      </c>
      <c r="AR73" s="69"/>
      <c r="AS73" s="70">
        <f t="shared" si="21"/>
        <v>0</v>
      </c>
      <c r="AT73" s="69"/>
      <c r="AU73" s="70"/>
      <c r="AV73" s="69"/>
      <c r="AW73" s="70"/>
      <c r="AX73" s="69"/>
      <c r="AY73" s="70"/>
      <c r="AZ73" s="69"/>
      <c r="BA73" s="70"/>
      <c r="BB73" s="69"/>
      <c r="BC73" s="70"/>
      <c r="BD73" s="4">
        <f t="shared" si="22"/>
        <v>0</v>
      </c>
      <c r="BE73" s="10">
        <f t="shared" si="1"/>
        <v>0</v>
      </c>
      <c r="BF73" s="11">
        <f t="shared" si="23"/>
        <v>2</v>
      </c>
      <c r="BG73" s="4">
        <f t="shared" si="24"/>
        <v>0</v>
      </c>
      <c r="BH73" s="138" t="str">
        <f t="shared" si="25"/>
        <v/>
      </c>
      <c r="BI73" s="138" t="str">
        <f t="shared" si="26"/>
        <v/>
      </c>
      <c r="BJ73" s="287"/>
      <c r="BK73" s="132">
        <f t="shared" si="27"/>
        <v>0</v>
      </c>
      <c r="BL73" s="4">
        <f t="shared" si="28"/>
        <v>0</v>
      </c>
      <c r="BM73" s="130">
        <f t="shared" si="29"/>
        <v>0</v>
      </c>
      <c r="BN73" s="4">
        <f t="shared" si="30"/>
        <v>0</v>
      </c>
      <c r="BO73" s="130">
        <f t="shared" si="31"/>
        <v>0</v>
      </c>
      <c r="BP73" s="133">
        <f t="shared" si="32"/>
        <v>0</v>
      </c>
      <c r="BQ73" s="58"/>
      <c r="BR73" s="58"/>
      <c r="BS73" s="58"/>
      <c r="BT73" s="58"/>
      <c r="BU73" s="16"/>
      <c r="CL73" s="290"/>
      <c r="CM73" s="290"/>
      <c r="CN73" s="290"/>
    </row>
    <row r="74" spans="1:92" ht="12.75" customHeight="1" x14ac:dyDescent="0.2">
      <c r="A74" s="3"/>
      <c r="B74" s="4">
        <f t="shared" si="33"/>
        <v>23</v>
      </c>
      <c r="C74" s="319"/>
      <c r="D74" s="320"/>
      <c r="E74" s="17"/>
      <c r="F74" s="69"/>
      <c r="G74" s="70">
        <f t="shared" si="2"/>
        <v>0</v>
      </c>
      <c r="H74" s="103"/>
      <c r="I74" s="70">
        <f t="shared" si="3"/>
        <v>0</v>
      </c>
      <c r="J74" s="69"/>
      <c r="K74" s="70">
        <f t="shared" si="4"/>
        <v>0</v>
      </c>
      <c r="L74" s="69"/>
      <c r="M74" s="70">
        <f t="shared" si="5"/>
        <v>0</v>
      </c>
      <c r="N74" s="69"/>
      <c r="O74" s="70">
        <f t="shared" si="6"/>
        <v>0</v>
      </c>
      <c r="P74" s="69"/>
      <c r="Q74" s="70">
        <f t="shared" si="7"/>
        <v>0</v>
      </c>
      <c r="R74" s="69"/>
      <c r="S74" s="70">
        <f t="shared" si="8"/>
        <v>0</v>
      </c>
      <c r="T74" s="69"/>
      <c r="U74" s="70">
        <f t="shared" si="9"/>
        <v>0</v>
      </c>
      <c r="V74" s="69"/>
      <c r="W74" s="70">
        <f t="shared" si="10"/>
        <v>0</v>
      </c>
      <c r="X74" s="69"/>
      <c r="Y74" s="70">
        <f t="shared" si="11"/>
        <v>0</v>
      </c>
      <c r="Z74" s="69"/>
      <c r="AA74" s="70">
        <f t="shared" si="12"/>
        <v>0</v>
      </c>
      <c r="AB74" s="69"/>
      <c r="AC74" s="70">
        <f t="shared" si="13"/>
        <v>0</v>
      </c>
      <c r="AD74" s="85"/>
      <c r="AE74" s="70">
        <f t="shared" si="14"/>
        <v>0</v>
      </c>
      <c r="AF74" s="69"/>
      <c r="AG74" s="70">
        <f t="shared" si="15"/>
        <v>0</v>
      </c>
      <c r="AH74" s="69"/>
      <c r="AI74" s="70">
        <f t="shared" si="16"/>
        <v>0</v>
      </c>
      <c r="AJ74" s="69"/>
      <c r="AK74" s="70">
        <f t="shared" si="17"/>
        <v>0</v>
      </c>
      <c r="AL74" s="69"/>
      <c r="AM74" s="70">
        <f t="shared" si="18"/>
        <v>0</v>
      </c>
      <c r="AN74" s="69"/>
      <c r="AO74" s="70">
        <f t="shared" si="19"/>
        <v>0</v>
      </c>
      <c r="AP74" s="69"/>
      <c r="AQ74" s="70">
        <f t="shared" si="20"/>
        <v>0</v>
      </c>
      <c r="AR74" s="69"/>
      <c r="AS74" s="70">
        <f t="shared" si="21"/>
        <v>0</v>
      </c>
      <c r="AT74" s="69"/>
      <c r="AU74" s="70"/>
      <c r="AV74" s="69"/>
      <c r="AW74" s="70"/>
      <c r="AX74" s="69"/>
      <c r="AY74" s="70"/>
      <c r="AZ74" s="69"/>
      <c r="BA74" s="70"/>
      <c r="BB74" s="69"/>
      <c r="BC74" s="70"/>
      <c r="BD74" s="4">
        <f t="shared" si="22"/>
        <v>0</v>
      </c>
      <c r="BE74" s="10">
        <f t="shared" si="1"/>
        <v>0</v>
      </c>
      <c r="BF74" s="11">
        <f t="shared" si="23"/>
        <v>2</v>
      </c>
      <c r="BG74" s="4">
        <f t="shared" si="24"/>
        <v>0</v>
      </c>
      <c r="BH74" s="138" t="str">
        <f t="shared" si="25"/>
        <v/>
      </c>
      <c r="BI74" s="138" t="str">
        <f t="shared" si="26"/>
        <v/>
      </c>
      <c r="BJ74" s="287"/>
      <c r="BK74" s="132">
        <f t="shared" si="27"/>
        <v>0</v>
      </c>
      <c r="BL74" s="4">
        <f t="shared" si="28"/>
        <v>0</v>
      </c>
      <c r="BM74" s="130">
        <f t="shared" si="29"/>
        <v>0</v>
      </c>
      <c r="BN74" s="4">
        <f t="shared" si="30"/>
        <v>0</v>
      </c>
      <c r="BO74" s="130">
        <f t="shared" si="31"/>
        <v>0</v>
      </c>
      <c r="BP74" s="133">
        <f t="shared" si="32"/>
        <v>0</v>
      </c>
      <c r="BQ74" s="58"/>
      <c r="BR74" s="58"/>
      <c r="BS74" s="58"/>
      <c r="BT74" s="58"/>
      <c r="BU74" s="16"/>
      <c r="CL74" s="290"/>
      <c r="CM74" s="290"/>
      <c r="CN74" s="290"/>
    </row>
    <row r="75" spans="1:92" ht="12.75" customHeight="1" x14ac:dyDescent="0.2">
      <c r="A75" s="3"/>
      <c r="B75" s="4">
        <f t="shared" si="33"/>
        <v>24</v>
      </c>
      <c r="C75" s="319"/>
      <c r="D75" s="320"/>
      <c r="E75" s="17"/>
      <c r="F75" s="69"/>
      <c r="G75" s="70">
        <f t="shared" si="2"/>
        <v>0</v>
      </c>
      <c r="H75" s="103"/>
      <c r="I75" s="70">
        <f t="shared" si="3"/>
        <v>0</v>
      </c>
      <c r="J75" s="69"/>
      <c r="K75" s="70">
        <f t="shared" si="4"/>
        <v>0</v>
      </c>
      <c r="L75" s="69"/>
      <c r="M75" s="70">
        <f t="shared" si="5"/>
        <v>0</v>
      </c>
      <c r="N75" s="69"/>
      <c r="O75" s="70">
        <f t="shared" si="6"/>
        <v>0</v>
      </c>
      <c r="P75" s="69"/>
      <c r="Q75" s="70">
        <f t="shared" si="7"/>
        <v>0</v>
      </c>
      <c r="R75" s="69"/>
      <c r="S75" s="70">
        <f t="shared" si="8"/>
        <v>0</v>
      </c>
      <c r="T75" s="69"/>
      <c r="U75" s="70">
        <f t="shared" si="9"/>
        <v>0</v>
      </c>
      <c r="V75" s="69"/>
      <c r="W75" s="70">
        <f t="shared" si="10"/>
        <v>0</v>
      </c>
      <c r="X75" s="69"/>
      <c r="Y75" s="70">
        <f t="shared" si="11"/>
        <v>0</v>
      </c>
      <c r="Z75" s="69"/>
      <c r="AA75" s="70">
        <f t="shared" si="12"/>
        <v>0</v>
      </c>
      <c r="AB75" s="69"/>
      <c r="AC75" s="70">
        <f t="shared" si="13"/>
        <v>0</v>
      </c>
      <c r="AD75" s="85"/>
      <c r="AE75" s="70">
        <f t="shared" si="14"/>
        <v>0</v>
      </c>
      <c r="AF75" s="69"/>
      <c r="AG75" s="70">
        <f t="shared" si="15"/>
        <v>0</v>
      </c>
      <c r="AH75" s="69"/>
      <c r="AI75" s="70">
        <f t="shared" si="16"/>
        <v>0</v>
      </c>
      <c r="AJ75" s="69"/>
      <c r="AK75" s="70">
        <f t="shared" si="17"/>
        <v>0</v>
      </c>
      <c r="AL75" s="69"/>
      <c r="AM75" s="70">
        <f t="shared" si="18"/>
        <v>0</v>
      </c>
      <c r="AN75" s="69"/>
      <c r="AO75" s="70">
        <f t="shared" si="19"/>
        <v>0</v>
      </c>
      <c r="AP75" s="69"/>
      <c r="AQ75" s="70">
        <f t="shared" si="20"/>
        <v>0</v>
      </c>
      <c r="AR75" s="69"/>
      <c r="AS75" s="70">
        <f t="shared" si="21"/>
        <v>0</v>
      </c>
      <c r="AT75" s="69"/>
      <c r="AU75" s="70"/>
      <c r="AV75" s="69"/>
      <c r="AW75" s="70"/>
      <c r="AX75" s="69"/>
      <c r="AY75" s="70"/>
      <c r="AZ75" s="69"/>
      <c r="BA75" s="70"/>
      <c r="BB75" s="69"/>
      <c r="BC75" s="70"/>
      <c r="BD75" s="4">
        <f t="shared" si="22"/>
        <v>0</v>
      </c>
      <c r="BE75" s="10">
        <f t="shared" si="1"/>
        <v>0</v>
      </c>
      <c r="BF75" s="11">
        <f t="shared" si="23"/>
        <v>2</v>
      </c>
      <c r="BG75" s="4">
        <f t="shared" si="24"/>
        <v>0</v>
      </c>
      <c r="BH75" s="138" t="str">
        <f t="shared" si="25"/>
        <v/>
      </c>
      <c r="BI75" s="138" t="str">
        <f t="shared" si="26"/>
        <v/>
      </c>
      <c r="BJ75" s="287"/>
      <c r="BK75" s="132">
        <f t="shared" si="27"/>
        <v>0</v>
      </c>
      <c r="BL75" s="4">
        <f t="shared" si="28"/>
        <v>0</v>
      </c>
      <c r="BM75" s="130">
        <f t="shared" si="29"/>
        <v>0</v>
      </c>
      <c r="BN75" s="4">
        <f t="shared" si="30"/>
        <v>0</v>
      </c>
      <c r="BO75" s="130">
        <f t="shared" si="31"/>
        <v>0</v>
      </c>
      <c r="BP75" s="133">
        <f t="shared" si="32"/>
        <v>0</v>
      </c>
      <c r="BQ75" s="58"/>
      <c r="BR75" s="58"/>
      <c r="BS75" s="58"/>
      <c r="BT75" s="58"/>
      <c r="BU75" s="16"/>
      <c r="CL75" s="151" t="str">
        <f>BK48</f>
        <v>GEOGRAFIA</v>
      </c>
      <c r="CM75" s="151"/>
      <c r="CN75" s="150"/>
    </row>
    <row r="76" spans="1:92" ht="12.75" customHeight="1" x14ac:dyDescent="0.2">
      <c r="A76" s="3"/>
      <c r="B76" s="4">
        <f t="shared" si="33"/>
        <v>25</v>
      </c>
      <c r="C76" s="319"/>
      <c r="D76" s="320"/>
      <c r="E76" s="17"/>
      <c r="F76" s="69"/>
      <c r="G76" s="70">
        <f t="shared" si="2"/>
        <v>0</v>
      </c>
      <c r="H76" s="103"/>
      <c r="I76" s="70">
        <f t="shared" si="3"/>
        <v>0</v>
      </c>
      <c r="J76" s="69"/>
      <c r="K76" s="70">
        <f t="shared" si="4"/>
        <v>0</v>
      </c>
      <c r="L76" s="69"/>
      <c r="M76" s="70">
        <f t="shared" si="5"/>
        <v>0</v>
      </c>
      <c r="N76" s="69"/>
      <c r="O76" s="70">
        <f t="shared" si="6"/>
        <v>0</v>
      </c>
      <c r="P76" s="69"/>
      <c r="Q76" s="70">
        <f t="shared" si="7"/>
        <v>0</v>
      </c>
      <c r="R76" s="69"/>
      <c r="S76" s="70">
        <f t="shared" si="8"/>
        <v>0</v>
      </c>
      <c r="T76" s="69"/>
      <c r="U76" s="70">
        <f t="shared" si="9"/>
        <v>0</v>
      </c>
      <c r="V76" s="69"/>
      <c r="W76" s="70">
        <f t="shared" si="10"/>
        <v>0</v>
      </c>
      <c r="X76" s="69"/>
      <c r="Y76" s="70">
        <f t="shared" si="11"/>
        <v>0</v>
      </c>
      <c r="Z76" s="69"/>
      <c r="AA76" s="70">
        <f t="shared" si="12"/>
        <v>0</v>
      </c>
      <c r="AB76" s="69"/>
      <c r="AC76" s="70">
        <f t="shared" si="13"/>
        <v>0</v>
      </c>
      <c r="AD76" s="85"/>
      <c r="AE76" s="70">
        <f t="shared" si="14"/>
        <v>0</v>
      </c>
      <c r="AF76" s="69"/>
      <c r="AG76" s="70">
        <f t="shared" si="15"/>
        <v>0</v>
      </c>
      <c r="AH76" s="69"/>
      <c r="AI76" s="70">
        <f t="shared" si="16"/>
        <v>0</v>
      </c>
      <c r="AJ76" s="69"/>
      <c r="AK76" s="70">
        <f t="shared" si="17"/>
        <v>0</v>
      </c>
      <c r="AL76" s="69"/>
      <c r="AM76" s="70">
        <f t="shared" si="18"/>
        <v>0</v>
      </c>
      <c r="AN76" s="69"/>
      <c r="AO76" s="70">
        <f t="shared" si="19"/>
        <v>0</v>
      </c>
      <c r="AP76" s="69"/>
      <c r="AQ76" s="70">
        <f t="shared" si="20"/>
        <v>0</v>
      </c>
      <c r="AR76" s="69"/>
      <c r="AS76" s="70">
        <f t="shared" si="21"/>
        <v>0</v>
      </c>
      <c r="AT76" s="69"/>
      <c r="AU76" s="70"/>
      <c r="AV76" s="69"/>
      <c r="AW76" s="70"/>
      <c r="AX76" s="69"/>
      <c r="AY76" s="70"/>
      <c r="AZ76" s="69"/>
      <c r="BA76" s="70"/>
      <c r="BB76" s="69"/>
      <c r="BC76" s="70"/>
      <c r="BD76" s="4">
        <f t="shared" si="22"/>
        <v>0</v>
      </c>
      <c r="BE76" s="10">
        <f t="shared" si="1"/>
        <v>0</v>
      </c>
      <c r="BF76" s="11">
        <f t="shared" si="23"/>
        <v>2</v>
      </c>
      <c r="BG76" s="4">
        <f t="shared" si="24"/>
        <v>0</v>
      </c>
      <c r="BH76" s="138" t="str">
        <f t="shared" si="25"/>
        <v/>
      </c>
      <c r="BI76" s="138" t="str">
        <f t="shared" si="26"/>
        <v/>
      </c>
      <c r="BJ76" s="287"/>
      <c r="BK76" s="132">
        <f t="shared" si="27"/>
        <v>0</v>
      </c>
      <c r="BL76" s="4">
        <f t="shared" si="28"/>
        <v>0</v>
      </c>
      <c r="BM76" s="130">
        <f t="shared" si="29"/>
        <v>0</v>
      </c>
      <c r="BN76" s="4">
        <f t="shared" si="30"/>
        <v>0</v>
      </c>
      <c r="BO76" s="130">
        <f t="shared" si="31"/>
        <v>0</v>
      </c>
      <c r="BP76" s="133">
        <f t="shared" si="32"/>
        <v>0</v>
      </c>
      <c r="BQ76" s="58"/>
      <c r="BR76" s="58"/>
      <c r="BS76" s="58"/>
      <c r="BT76" s="58"/>
      <c r="BU76" s="16"/>
      <c r="CL76" s="151" t="str">
        <f>BM48</f>
        <v>HISTORIA</v>
      </c>
      <c r="CM76" s="151"/>
      <c r="CN76" s="150"/>
    </row>
    <row r="77" spans="1:92" ht="12.75" customHeight="1" x14ac:dyDescent="0.2">
      <c r="A77" s="3"/>
      <c r="B77" s="4">
        <f t="shared" si="33"/>
        <v>26</v>
      </c>
      <c r="C77" s="319"/>
      <c r="D77" s="320"/>
      <c r="E77" s="17"/>
      <c r="F77" s="69"/>
      <c r="G77" s="70">
        <f t="shared" si="2"/>
        <v>0</v>
      </c>
      <c r="H77" s="103"/>
      <c r="I77" s="70">
        <f t="shared" si="3"/>
        <v>0</v>
      </c>
      <c r="J77" s="69"/>
      <c r="K77" s="70">
        <f t="shared" si="4"/>
        <v>0</v>
      </c>
      <c r="L77" s="69"/>
      <c r="M77" s="70">
        <f t="shared" si="5"/>
        <v>0</v>
      </c>
      <c r="N77" s="69"/>
      <c r="O77" s="70">
        <f t="shared" si="6"/>
        <v>0</v>
      </c>
      <c r="P77" s="69"/>
      <c r="Q77" s="70">
        <f t="shared" si="7"/>
        <v>0</v>
      </c>
      <c r="R77" s="69"/>
      <c r="S77" s="70">
        <f t="shared" si="8"/>
        <v>0</v>
      </c>
      <c r="T77" s="69"/>
      <c r="U77" s="70">
        <f t="shared" si="9"/>
        <v>0</v>
      </c>
      <c r="V77" s="69"/>
      <c r="W77" s="70">
        <f t="shared" si="10"/>
        <v>0</v>
      </c>
      <c r="X77" s="69"/>
      <c r="Y77" s="70">
        <f t="shared" si="11"/>
        <v>0</v>
      </c>
      <c r="Z77" s="69"/>
      <c r="AA77" s="70">
        <f t="shared" si="12"/>
        <v>0</v>
      </c>
      <c r="AB77" s="69"/>
      <c r="AC77" s="70">
        <f t="shared" si="13"/>
        <v>0</v>
      </c>
      <c r="AD77" s="85"/>
      <c r="AE77" s="70">
        <f t="shared" si="14"/>
        <v>0</v>
      </c>
      <c r="AF77" s="69"/>
      <c r="AG77" s="70">
        <f t="shared" si="15"/>
        <v>0</v>
      </c>
      <c r="AH77" s="69"/>
      <c r="AI77" s="70">
        <f t="shared" si="16"/>
        <v>0</v>
      </c>
      <c r="AJ77" s="69"/>
      <c r="AK77" s="70">
        <f t="shared" si="17"/>
        <v>0</v>
      </c>
      <c r="AL77" s="69"/>
      <c r="AM77" s="70">
        <f t="shared" si="18"/>
        <v>0</v>
      </c>
      <c r="AN77" s="69"/>
      <c r="AO77" s="70">
        <f t="shared" si="19"/>
        <v>0</v>
      </c>
      <c r="AP77" s="69"/>
      <c r="AQ77" s="70">
        <f t="shared" si="20"/>
        <v>0</v>
      </c>
      <c r="AR77" s="69"/>
      <c r="AS77" s="70">
        <f t="shared" si="21"/>
        <v>0</v>
      </c>
      <c r="AT77" s="69"/>
      <c r="AU77" s="70"/>
      <c r="AV77" s="69"/>
      <c r="AW77" s="70"/>
      <c r="AX77" s="69"/>
      <c r="AY77" s="70"/>
      <c r="AZ77" s="69"/>
      <c r="BA77" s="70"/>
      <c r="BB77" s="69"/>
      <c r="BC77" s="70"/>
      <c r="BD77" s="4">
        <f t="shared" si="22"/>
        <v>0</v>
      </c>
      <c r="BE77" s="10">
        <f t="shared" si="1"/>
        <v>0</v>
      </c>
      <c r="BF77" s="11">
        <f t="shared" si="23"/>
        <v>2</v>
      </c>
      <c r="BG77" s="4">
        <f t="shared" si="24"/>
        <v>0</v>
      </c>
      <c r="BH77" s="138" t="str">
        <f t="shared" si="25"/>
        <v/>
      </c>
      <c r="BI77" s="138" t="str">
        <f t="shared" si="26"/>
        <v/>
      </c>
      <c r="BJ77" s="287"/>
      <c r="BK77" s="132">
        <f t="shared" si="27"/>
        <v>0</v>
      </c>
      <c r="BL77" s="4">
        <f t="shared" si="28"/>
        <v>0</v>
      </c>
      <c r="BM77" s="130">
        <f t="shared" si="29"/>
        <v>0</v>
      </c>
      <c r="BN77" s="4">
        <f t="shared" si="30"/>
        <v>0</v>
      </c>
      <c r="BO77" s="130">
        <f t="shared" si="31"/>
        <v>0</v>
      </c>
      <c r="BP77" s="133">
        <f t="shared" si="32"/>
        <v>0</v>
      </c>
      <c r="BQ77" s="58"/>
      <c r="BR77" s="58"/>
      <c r="BS77" s="58"/>
      <c r="BT77" s="58"/>
      <c r="BU77" s="16"/>
      <c r="CL77" s="151" t="str">
        <f>BO48</f>
        <v>FORMACION CIUDADANA</v>
      </c>
      <c r="CM77" s="151"/>
      <c r="CN77" s="150"/>
    </row>
    <row r="78" spans="1:92" ht="12.75" customHeight="1" x14ac:dyDescent="0.2">
      <c r="A78" s="3"/>
      <c r="B78" s="4">
        <f t="shared" si="33"/>
        <v>27</v>
      </c>
      <c r="C78" s="319"/>
      <c r="D78" s="320"/>
      <c r="E78" s="17"/>
      <c r="F78" s="69"/>
      <c r="G78" s="70">
        <f t="shared" si="2"/>
        <v>0</v>
      </c>
      <c r="H78" s="103"/>
      <c r="I78" s="70">
        <f t="shared" si="3"/>
        <v>0</v>
      </c>
      <c r="J78" s="69"/>
      <c r="K78" s="70">
        <f t="shared" si="4"/>
        <v>0</v>
      </c>
      <c r="L78" s="69"/>
      <c r="M78" s="70">
        <f t="shared" si="5"/>
        <v>0</v>
      </c>
      <c r="N78" s="69"/>
      <c r="O78" s="70">
        <f t="shared" si="6"/>
        <v>0</v>
      </c>
      <c r="P78" s="69"/>
      <c r="Q78" s="70">
        <f t="shared" si="7"/>
        <v>0</v>
      </c>
      <c r="R78" s="69"/>
      <c r="S78" s="70">
        <f t="shared" si="8"/>
        <v>0</v>
      </c>
      <c r="T78" s="69"/>
      <c r="U78" s="70">
        <f t="shared" si="9"/>
        <v>0</v>
      </c>
      <c r="V78" s="69"/>
      <c r="W78" s="70">
        <f t="shared" si="10"/>
        <v>0</v>
      </c>
      <c r="X78" s="69"/>
      <c r="Y78" s="70">
        <f t="shared" si="11"/>
        <v>0</v>
      </c>
      <c r="Z78" s="69"/>
      <c r="AA78" s="70">
        <f t="shared" si="12"/>
        <v>0</v>
      </c>
      <c r="AB78" s="69"/>
      <c r="AC78" s="70">
        <f t="shared" si="13"/>
        <v>0</v>
      </c>
      <c r="AD78" s="85"/>
      <c r="AE78" s="70">
        <f t="shared" si="14"/>
        <v>0</v>
      </c>
      <c r="AF78" s="69"/>
      <c r="AG78" s="70">
        <f t="shared" si="15"/>
        <v>0</v>
      </c>
      <c r="AH78" s="69"/>
      <c r="AI78" s="70">
        <f t="shared" si="16"/>
        <v>0</v>
      </c>
      <c r="AJ78" s="69"/>
      <c r="AK78" s="70">
        <f t="shared" si="17"/>
        <v>0</v>
      </c>
      <c r="AL78" s="69"/>
      <c r="AM78" s="70">
        <f t="shared" si="18"/>
        <v>0</v>
      </c>
      <c r="AN78" s="69"/>
      <c r="AO78" s="70">
        <f t="shared" si="19"/>
        <v>0</v>
      </c>
      <c r="AP78" s="69"/>
      <c r="AQ78" s="70">
        <f t="shared" si="20"/>
        <v>0</v>
      </c>
      <c r="AR78" s="69"/>
      <c r="AS78" s="70">
        <f t="shared" si="21"/>
        <v>0</v>
      </c>
      <c r="AT78" s="69"/>
      <c r="AU78" s="70"/>
      <c r="AV78" s="69"/>
      <c r="AW78" s="70"/>
      <c r="AX78" s="69"/>
      <c r="AY78" s="70"/>
      <c r="AZ78" s="69"/>
      <c r="BA78" s="70"/>
      <c r="BB78" s="69"/>
      <c r="BC78" s="70"/>
      <c r="BD78" s="4">
        <f t="shared" si="22"/>
        <v>0</v>
      </c>
      <c r="BE78" s="10">
        <f t="shared" si="1"/>
        <v>0</v>
      </c>
      <c r="BF78" s="11">
        <f t="shared" si="23"/>
        <v>2</v>
      </c>
      <c r="BG78" s="4">
        <f t="shared" si="24"/>
        <v>0</v>
      </c>
      <c r="BH78" s="138" t="str">
        <f t="shared" si="25"/>
        <v/>
      </c>
      <c r="BI78" s="138" t="str">
        <f t="shared" si="26"/>
        <v/>
      </c>
      <c r="BJ78" s="287"/>
      <c r="BK78" s="132">
        <f t="shared" si="27"/>
        <v>0</v>
      </c>
      <c r="BL78" s="4">
        <f t="shared" si="28"/>
        <v>0</v>
      </c>
      <c r="BM78" s="130">
        <f t="shared" si="29"/>
        <v>0</v>
      </c>
      <c r="BN78" s="4">
        <f t="shared" si="30"/>
        <v>0</v>
      </c>
      <c r="BO78" s="130">
        <f t="shared" si="31"/>
        <v>0</v>
      </c>
      <c r="BP78" s="133">
        <f t="shared" si="32"/>
        <v>0</v>
      </c>
      <c r="BQ78" s="58"/>
      <c r="BR78" s="58"/>
      <c r="BS78" s="58"/>
      <c r="BT78" s="58"/>
      <c r="BU78" s="16"/>
      <c r="CL78" s="45"/>
      <c r="CM78" s="45"/>
    </row>
    <row r="79" spans="1:92" ht="12.75" customHeight="1" x14ac:dyDescent="0.2">
      <c r="A79" s="3"/>
      <c r="B79" s="4">
        <f t="shared" si="33"/>
        <v>28</v>
      </c>
      <c r="C79" s="319"/>
      <c r="D79" s="320"/>
      <c r="E79" s="17"/>
      <c r="F79" s="69"/>
      <c r="G79" s="70">
        <f t="shared" si="2"/>
        <v>0</v>
      </c>
      <c r="H79" s="103"/>
      <c r="I79" s="70">
        <f t="shared" si="3"/>
        <v>0</v>
      </c>
      <c r="J79" s="69"/>
      <c r="K79" s="70">
        <f t="shared" si="4"/>
        <v>0</v>
      </c>
      <c r="L79" s="69"/>
      <c r="M79" s="70">
        <f t="shared" si="5"/>
        <v>0</v>
      </c>
      <c r="N79" s="69"/>
      <c r="O79" s="70">
        <f t="shared" si="6"/>
        <v>0</v>
      </c>
      <c r="P79" s="69"/>
      <c r="Q79" s="70">
        <f t="shared" si="7"/>
        <v>0</v>
      </c>
      <c r="R79" s="69"/>
      <c r="S79" s="70">
        <f t="shared" si="8"/>
        <v>0</v>
      </c>
      <c r="T79" s="69"/>
      <c r="U79" s="70">
        <f t="shared" si="9"/>
        <v>0</v>
      </c>
      <c r="V79" s="69"/>
      <c r="W79" s="70">
        <f t="shared" si="10"/>
        <v>0</v>
      </c>
      <c r="X79" s="69"/>
      <c r="Y79" s="70">
        <f t="shared" si="11"/>
        <v>0</v>
      </c>
      <c r="Z79" s="69"/>
      <c r="AA79" s="70">
        <f t="shared" si="12"/>
        <v>0</v>
      </c>
      <c r="AB79" s="69"/>
      <c r="AC79" s="70">
        <f t="shared" si="13"/>
        <v>0</v>
      </c>
      <c r="AD79" s="85"/>
      <c r="AE79" s="70">
        <f t="shared" si="14"/>
        <v>0</v>
      </c>
      <c r="AF79" s="69"/>
      <c r="AG79" s="70">
        <f t="shared" si="15"/>
        <v>0</v>
      </c>
      <c r="AH79" s="69"/>
      <c r="AI79" s="70">
        <f t="shared" si="16"/>
        <v>0</v>
      </c>
      <c r="AJ79" s="69"/>
      <c r="AK79" s="70">
        <f t="shared" si="17"/>
        <v>0</v>
      </c>
      <c r="AL79" s="69"/>
      <c r="AM79" s="70">
        <f t="shared" si="18"/>
        <v>0</v>
      </c>
      <c r="AN79" s="69"/>
      <c r="AO79" s="70">
        <f t="shared" si="19"/>
        <v>0</v>
      </c>
      <c r="AP79" s="69"/>
      <c r="AQ79" s="70">
        <f t="shared" si="20"/>
        <v>0</v>
      </c>
      <c r="AR79" s="69"/>
      <c r="AS79" s="70">
        <f t="shared" si="21"/>
        <v>0</v>
      </c>
      <c r="AT79" s="69"/>
      <c r="AU79" s="70"/>
      <c r="AV79" s="69"/>
      <c r="AW79" s="70"/>
      <c r="AX79" s="69"/>
      <c r="AY79" s="70"/>
      <c r="AZ79" s="69"/>
      <c r="BA79" s="70"/>
      <c r="BB79" s="69"/>
      <c r="BC79" s="70"/>
      <c r="BD79" s="4">
        <f t="shared" si="22"/>
        <v>0</v>
      </c>
      <c r="BE79" s="10">
        <f t="shared" si="1"/>
        <v>0</v>
      </c>
      <c r="BF79" s="11">
        <f t="shared" si="23"/>
        <v>2</v>
      </c>
      <c r="BG79" s="4">
        <f t="shared" si="24"/>
        <v>0</v>
      </c>
      <c r="BH79" s="138" t="str">
        <f t="shared" si="25"/>
        <v/>
      </c>
      <c r="BI79" s="138" t="str">
        <f t="shared" si="26"/>
        <v/>
      </c>
      <c r="BJ79" s="287"/>
      <c r="BK79" s="132">
        <f t="shared" si="27"/>
        <v>0</v>
      </c>
      <c r="BL79" s="4">
        <f t="shared" si="28"/>
        <v>0</v>
      </c>
      <c r="BM79" s="130">
        <f t="shared" si="29"/>
        <v>0</v>
      </c>
      <c r="BN79" s="4">
        <f t="shared" si="30"/>
        <v>0</v>
      </c>
      <c r="BO79" s="130">
        <f t="shared" si="31"/>
        <v>0</v>
      </c>
      <c r="BP79" s="133">
        <f t="shared" si="32"/>
        <v>0</v>
      </c>
      <c r="BQ79" s="58"/>
      <c r="BR79" s="381" t="s">
        <v>81</v>
      </c>
      <c r="BS79" s="381" t="s">
        <v>82</v>
      </c>
      <c r="BT79" s="381" t="s">
        <v>83</v>
      </c>
      <c r="BU79" s="16"/>
    </row>
    <row r="80" spans="1:92" ht="12.75" customHeight="1" x14ac:dyDescent="0.2">
      <c r="A80" s="3"/>
      <c r="B80" s="4">
        <f t="shared" si="33"/>
        <v>29</v>
      </c>
      <c r="C80" s="319"/>
      <c r="D80" s="320"/>
      <c r="E80" s="17"/>
      <c r="F80" s="69"/>
      <c r="G80" s="70">
        <f t="shared" si="2"/>
        <v>0</v>
      </c>
      <c r="H80" s="103"/>
      <c r="I80" s="70">
        <f t="shared" si="3"/>
        <v>0</v>
      </c>
      <c r="J80" s="69"/>
      <c r="K80" s="70">
        <f t="shared" si="4"/>
        <v>0</v>
      </c>
      <c r="L80" s="69"/>
      <c r="M80" s="70">
        <f t="shared" si="5"/>
        <v>0</v>
      </c>
      <c r="N80" s="69"/>
      <c r="O80" s="70">
        <f t="shared" si="6"/>
        <v>0</v>
      </c>
      <c r="P80" s="69"/>
      <c r="Q80" s="70">
        <f t="shared" si="7"/>
        <v>0</v>
      </c>
      <c r="R80" s="69"/>
      <c r="S80" s="70">
        <f t="shared" si="8"/>
        <v>0</v>
      </c>
      <c r="T80" s="69"/>
      <c r="U80" s="70">
        <f t="shared" si="9"/>
        <v>0</v>
      </c>
      <c r="V80" s="69"/>
      <c r="W80" s="70">
        <f t="shared" si="10"/>
        <v>0</v>
      </c>
      <c r="X80" s="69"/>
      <c r="Y80" s="70">
        <f t="shared" si="11"/>
        <v>0</v>
      </c>
      <c r="Z80" s="69"/>
      <c r="AA80" s="70">
        <f t="shared" si="12"/>
        <v>0</v>
      </c>
      <c r="AB80" s="69"/>
      <c r="AC80" s="70">
        <f t="shared" si="13"/>
        <v>0</v>
      </c>
      <c r="AD80" s="85"/>
      <c r="AE80" s="70">
        <f t="shared" si="14"/>
        <v>0</v>
      </c>
      <c r="AF80" s="69"/>
      <c r="AG80" s="70">
        <f t="shared" si="15"/>
        <v>0</v>
      </c>
      <c r="AH80" s="69"/>
      <c r="AI80" s="70">
        <f t="shared" si="16"/>
        <v>0</v>
      </c>
      <c r="AJ80" s="69"/>
      <c r="AK80" s="70">
        <f t="shared" si="17"/>
        <v>0</v>
      </c>
      <c r="AL80" s="69"/>
      <c r="AM80" s="70">
        <f t="shared" si="18"/>
        <v>0</v>
      </c>
      <c r="AN80" s="69"/>
      <c r="AO80" s="70">
        <f t="shared" si="19"/>
        <v>0</v>
      </c>
      <c r="AP80" s="69"/>
      <c r="AQ80" s="70">
        <f t="shared" si="20"/>
        <v>0</v>
      </c>
      <c r="AR80" s="69"/>
      <c r="AS80" s="70">
        <f t="shared" si="21"/>
        <v>0</v>
      </c>
      <c r="AT80" s="69"/>
      <c r="AU80" s="70"/>
      <c r="AV80" s="69"/>
      <c r="AW80" s="70"/>
      <c r="AX80" s="69"/>
      <c r="AY80" s="70"/>
      <c r="AZ80" s="69"/>
      <c r="BA80" s="70"/>
      <c r="BB80" s="69"/>
      <c r="BC80" s="70"/>
      <c r="BD80" s="4">
        <f t="shared" si="22"/>
        <v>0</v>
      </c>
      <c r="BE80" s="10">
        <f t="shared" si="1"/>
        <v>0</v>
      </c>
      <c r="BF80" s="11">
        <f t="shared" si="23"/>
        <v>2</v>
      </c>
      <c r="BG80" s="4">
        <f t="shared" si="24"/>
        <v>0</v>
      </c>
      <c r="BH80" s="138" t="str">
        <f t="shared" si="25"/>
        <v/>
      </c>
      <c r="BI80" s="138" t="str">
        <f t="shared" si="26"/>
        <v/>
      </c>
      <c r="BJ80" s="287"/>
      <c r="BK80" s="132">
        <f t="shared" si="27"/>
        <v>0</v>
      </c>
      <c r="BL80" s="4">
        <f t="shared" si="28"/>
        <v>0</v>
      </c>
      <c r="BM80" s="130">
        <f t="shared" si="29"/>
        <v>0</v>
      </c>
      <c r="BN80" s="4">
        <f t="shared" si="30"/>
        <v>0</v>
      </c>
      <c r="BO80" s="130">
        <f t="shared" si="31"/>
        <v>0</v>
      </c>
      <c r="BP80" s="133">
        <f t="shared" si="32"/>
        <v>0</v>
      </c>
      <c r="BQ80" s="58"/>
      <c r="BR80" s="382"/>
      <c r="BS80" s="382"/>
      <c r="BT80" s="382"/>
      <c r="BU80" s="16"/>
    </row>
    <row r="81" spans="1:73" ht="12.75" customHeight="1" x14ac:dyDescent="0.2">
      <c r="A81" s="3"/>
      <c r="B81" s="4">
        <f t="shared" si="33"/>
        <v>30</v>
      </c>
      <c r="C81" s="319"/>
      <c r="D81" s="320"/>
      <c r="E81" s="17"/>
      <c r="F81" s="69"/>
      <c r="G81" s="70">
        <f t="shared" si="2"/>
        <v>0</v>
      </c>
      <c r="H81" s="103"/>
      <c r="I81" s="70">
        <f t="shared" si="3"/>
        <v>0</v>
      </c>
      <c r="J81" s="69"/>
      <c r="K81" s="70">
        <f t="shared" si="4"/>
        <v>0</v>
      </c>
      <c r="L81" s="69"/>
      <c r="M81" s="70">
        <f t="shared" si="5"/>
        <v>0</v>
      </c>
      <c r="N81" s="69"/>
      <c r="O81" s="70">
        <f t="shared" si="6"/>
        <v>0</v>
      </c>
      <c r="P81" s="69"/>
      <c r="Q81" s="70">
        <f t="shared" si="7"/>
        <v>0</v>
      </c>
      <c r="R81" s="69"/>
      <c r="S81" s="70">
        <f t="shared" si="8"/>
        <v>0</v>
      </c>
      <c r="T81" s="69"/>
      <c r="U81" s="70">
        <f t="shared" si="9"/>
        <v>0</v>
      </c>
      <c r="V81" s="69"/>
      <c r="W81" s="70">
        <f t="shared" si="10"/>
        <v>0</v>
      </c>
      <c r="X81" s="69"/>
      <c r="Y81" s="70">
        <f t="shared" si="11"/>
        <v>0</v>
      </c>
      <c r="Z81" s="69"/>
      <c r="AA81" s="70">
        <f t="shared" si="12"/>
        <v>0</v>
      </c>
      <c r="AB81" s="69"/>
      <c r="AC81" s="70">
        <f t="shared" si="13"/>
        <v>0</v>
      </c>
      <c r="AD81" s="85"/>
      <c r="AE81" s="70">
        <f t="shared" si="14"/>
        <v>0</v>
      </c>
      <c r="AF81" s="69"/>
      <c r="AG81" s="70">
        <f t="shared" si="15"/>
        <v>0</v>
      </c>
      <c r="AH81" s="69"/>
      <c r="AI81" s="70">
        <f t="shared" si="16"/>
        <v>0</v>
      </c>
      <c r="AJ81" s="69"/>
      <c r="AK81" s="70">
        <f t="shared" si="17"/>
        <v>0</v>
      </c>
      <c r="AL81" s="69"/>
      <c r="AM81" s="70">
        <f t="shared" si="18"/>
        <v>0</v>
      </c>
      <c r="AN81" s="69"/>
      <c r="AO81" s="70">
        <f t="shared" si="19"/>
        <v>0</v>
      </c>
      <c r="AP81" s="69"/>
      <c r="AQ81" s="70">
        <f t="shared" si="20"/>
        <v>0</v>
      </c>
      <c r="AR81" s="69"/>
      <c r="AS81" s="70">
        <f t="shared" si="21"/>
        <v>0</v>
      </c>
      <c r="AT81" s="69"/>
      <c r="AU81" s="70"/>
      <c r="AV81" s="69"/>
      <c r="AW81" s="70"/>
      <c r="AX81" s="69"/>
      <c r="AY81" s="70"/>
      <c r="AZ81" s="69"/>
      <c r="BA81" s="70"/>
      <c r="BB81" s="69"/>
      <c r="BC81" s="70"/>
      <c r="BD81" s="4">
        <f t="shared" si="22"/>
        <v>0</v>
      </c>
      <c r="BE81" s="10">
        <f t="shared" si="1"/>
        <v>0</v>
      </c>
      <c r="BF81" s="11">
        <f t="shared" si="23"/>
        <v>2</v>
      </c>
      <c r="BG81" s="4">
        <f t="shared" si="24"/>
        <v>0</v>
      </c>
      <c r="BH81" s="138" t="str">
        <f t="shared" si="25"/>
        <v/>
      </c>
      <c r="BI81" s="138" t="str">
        <f t="shared" si="26"/>
        <v/>
      </c>
      <c r="BJ81" s="287"/>
      <c r="BK81" s="132">
        <f t="shared" si="27"/>
        <v>0</v>
      </c>
      <c r="BL81" s="4">
        <f t="shared" si="28"/>
        <v>0</v>
      </c>
      <c r="BM81" s="130">
        <f t="shared" si="29"/>
        <v>0</v>
      </c>
      <c r="BN81" s="4">
        <f t="shared" si="30"/>
        <v>0</v>
      </c>
      <c r="BO81" s="130">
        <f t="shared" si="31"/>
        <v>0</v>
      </c>
      <c r="BP81" s="133">
        <f t="shared" si="32"/>
        <v>0</v>
      </c>
      <c r="BQ81" s="58"/>
      <c r="BR81" s="382"/>
      <c r="BS81" s="382"/>
      <c r="BT81" s="382"/>
      <c r="BU81" s="16"/>
    </row>
    <row r="82" spans="1:73" ht="12.75" customHeight="1" x14ac:dyDescent="0.2">
      <c r="A82" s="3"/>
      <c r="B82" s="4">
        <f t="shared" si="33"/>
        <v>31</v>
      </c>
      <c r="C82" s="319"/>
      <c r="D82" s="320"/>
      <c r="E82" s="17"/>
      <c r="F82" s="69"/>
      <c r="G82" s="70">
        <f t="shared" si="2"/>
        <v>0</v>
      </c>
      <c r="H82" s="103"/>
      <c r="I82" s="70">
        <f t="shared" si="3"/>
        <v>0</v>
      </c>
      <c r="J82" s="69"/>
      <c r="K82" s="70">
        <f t="shared" si="4"/>
        <v>0</v>
      </c>
      <c r="L82" s="69"/>
      <c r="M82" s="70">
        <f t="shared" si="5"/>
        <v>0</v>
      </c>
      <c r="N82" s="69"/>
      <c r="O82" s="70">
        <f t="shared" si="6"/>
        <v>0</v>
      </c>
      <c r="P82" s="69"/>
      <c r="Q82" s="70">
        <f t="shared" si="7"/>
        <v>0</v>
      </c>
      <c r="R82" s="69"/>
      <c r="S82" s="70">
        <f t="shared" si="8"/>
        <v>0</v>
      </c>
      <c r="T82" s="69"/>
      <c r="U82" s="70">
        <f t="shared" si="9"/>
        <v>0</v>
      </c>
      <c r="V82" s="69"/>
      <c r="W82" s="70">
        <f t="shared" si="10"/>
        <v>0</v>
      </c>
      <c r="X82" s="69"/>
      <c r="Y82" s="70">
        <f t="shared" si="11"/>
        <v>0</v>
      </c>
      <c r="Z82" s="69"/>
      <c r="AA82" s="70">
        <f t="shared" si="12"/>
        <v>0</v>
      </c>
      <c r="AB82" s="69"/>
      <c r="AC82" s="70">
        <f t="shared" si="13"/>
        <v>0</v>
      </c>
      <c r="AD82" s="85"/>
      <c r="AE82" s="70">
        <f t="shared" si="14"/>
        <v>0</v>
      </c>
      <c r="AF82" s="69"/>
      <c r="AG82" s="70">
        <f t="shared" si="15"/>
        <v>0</v>
      </c>
      <c r="AH82" s="69"/>
      <c r="AI82" s="70">
        <f t="shared" si="16"/>
        <v>0</v>
      </c>
      <c r="AJ82" s="69"/>
      <c r="AK82" s="70">
        <f t="shared" si="17"/>
        <v>0</v>
      </c>
      <c r="AL82" s="69"/>
      <c r="AM82" s="70">
        <f t="shared" si="18"/>
        <v>0</v>
      </c>
      <c r="AN82" s="69"/>
      <c r="AO82" s="70">
        <f t="shared" si="19"/>
        <v>0</v>
      </c>
      <c r="AP82" s="69"/>
      <c r="AQ82" s="70">
        <f t="shared" si="20"/>
        <v>0</v>
      </c>
      <c r="AR82" s="69"/>
      <c r="AS82" s="70">
        <f t="shared" si="21"/>
        <v>0</v>
      </c>
      <c r="AT82" s="69"/>
      <c r="AU82" s="70"/>
      <c r="AV82" s="69"/>
      <c r="AW82" s="70"/>
      <c r="AX82" s="69"/>
      <c r="AY82" s="70"/>
      <c r="AZ82" s="69"/>
      <c r="BA82" s="70"/>
      <c r="BB82" s="69"/>
      <c r="BC82" s="70"/>
      <c r="BD82" s="4">
        <f t="shared" si="22"/>
        <v>0</v>
      </c>
      <c r="BE82" s="10">
        <f t="shared" si="1"/>
        <v>0</v>
      </c>
      <c r="BF82" s="11">
        <f t="shared" si="23"/>
        <v>2</v>
      </c>
      <c r="BG82" s="4">
        <f t="shared" si="24"/>
        <v>0</v>
      </c>
      <c r="BH82" s="138" t="str">
        <f t="shared" si="25"/>
        <v/>
      </c>
      <c r="BI82" s="138" t="str">
        <f t="shared" si="26"/>
        <v/>
      </c>
      <c r="BJ82" s="287"/>
      <c r="BK82" s="132">
        <f t="shared" si="27"/>
        <v>0</v>
      </c>
      <c r="BL82" s="4">
        <f t="shared" si="28"/>
        <v>0</v>
      </c>
      <c r="BM82" s="130">
        <f t="shared" si="29"/>
        <v>0</v>
      </c>
      <c r="BN82" s="4">
        <f t="shared" si="30"/>
        <v>0</v>
      </c>
      <c r="BO82" s="130">
        <f t="shared" si="31"/>
        <v>0</v>
      </c>
      <c r="BP82" s="133">
        <f t="shared" si="32"/>
        <v>0</v>
      </c>
      <c r="BQ82" s="58"/>
      <c r="BR82" s="383"/>
      <c r="BS82" s="383"/>
      <c r="BT82" s="383"/>
      <c r="BU82" s="16"/>
    </row>
    <row r="83" spans="1:73" ht="12.75" customHeight="1" x14ac:dyDescent="0.2">
      <c r="A83" s="3"/>
      <c r="B83" s="4">
        <f t="shared" si="33"/>
        <v>32</v>
      </c>
      <c r="C83" s="319"/>
      <c r="D83" s="320"/>
      <c r="E83" s="17"/>
      <c r="F83" s="69"/>
      <c r="G83" s="70">
        <f t="shared" si="2"/>
        <v>0</v>
      </c>
      <c r="H83" s="103"/>
      <c r="I83" s="70">
        <f t="shared" si="3"/>
        <v>0</v>
      </c>
      <c r="J83" s="69"/>
      <c r="K83" s="70">
        <f t="shared" si="4"/>
        <v>0</v>
      </c>
      <c r="L83" s="69"/>
      <c r="M83" s="70">
        <f t="shared" si="5"/>
        <v>0</v>
      </c>
      <c r="N83" s="69"/>
      <c r="O83" s="70">
        <f t="shared" si="6"/>
        <v>0</v>
      </c>
      <c r="P83" s="69"/>
      <c r="Q83" s="70">
        <f t="shared" si="7"/>
        <v>0</v>
      </c>
      <c r="R83" s="69"/>
      <c r="S83" s="70">
        <f t="shared" si="8"/>
        <v>0</v>
      </c>
      <c r="T83" s="69"/>
      <c r="U83" s="70">
        <f t="shared" si="9"/>
        <v>0</v>
      </c>
      <c r="V83" s="69"/>
      <c r="W83" s="70">
        <f t="shared" si="10"/>
        <v>0</v>
      </c>
      <c r="X83" s="69"/>
      <c r="Y83" s="70">
        <f t="shared" si="11"/>
        <v>0</v>
      </c>
      <c r="Z83" s="69"/>
      <c r="AA83" s="70">
        <f t="shared" si="12"/>
        <v>0</v>
      </c>
      <c r="AB83" s="69"/>
      <c r="AC83" s="70">
        <f t="shared" si="13"/>
        <v>0</v>
      </c>
      <c r="AD83" s="85"/>
      <c r="AE83" s="70">
        <f t="shared" si="14"/>
        <v>0</v>
      </c>
      <c r="AF83" s="69"/>
      <c r="AG83" s="70">
        <f t="shared" si="15"/>
        <v>0</v>
      </c>
      <c r="AH83" s="69"/>
      <c r="AI83" s="70">
        <f t="shared" si="16"/>
        <v>0</v>
      </c>
      <c r="AJ83" s="69"/>
      <c r="AK83" s="70">
        <f t="shared" si="17"/>
        <v>0</v>
      </c>
      <c r="AL83" s="69"/>
      <c r="AM83" s="70">
        <f t="shared" si="18"/>
        <v>0</v>
      </c>
      <c r="AN83" s="69"/>
      <c r="AO83" s="70">
        <f t="shared" si="19"/>
        <v>0</v>
      </c>
      <c r="AP83" s="69"/>
      <c r="AQ83" s="70">
        <f t="shared" si="20"/>
        <v>0</v>
      </c>
      <c r="AR83" s="69"/>
      <c r="AS83" s="70">
        <f t="shared" si="21"/>
        <v>0</v>
      </c>
      <c r="AT83" s="69"/>
      <c r="AU83" s="70"/>
      <c r="AV83" s="69"/>
      <c r="AW83" s="70"/>
      <c r="AX83" s="69"/>
      <c r="AY83" s="70"/>
      <c r="AZ83" s="69"/>
      <c r="BA83" s="70"/>
      <c r="BB83" s="69"/>
      <c r="BC83" s="70"/>
      <c r="BD83" s="4">
        <f t="shared" si="22"/>
        <v>0</v>
      </c>
      <c r="BE83" s="10">
        <f t="shared" si="1"/>
        <v>0</v>
      </c>
      <c r="BF83" s="11">
        <f t="shared" si="23"/>
        <v>2</v>
      </c>
      <c r="BG83" s="4">
        <f t="shared" si="24"/>
        <v>0</v>
      </c>
      <c r="BH83" s="138" t="str">
        <f t="shared" si="25"/>
        <v/>
      </c>
      <c r="BI83" s="138" t="str">
        <f t="shared" si="26"/>
        <v/>
      </c>
      <c r="BJ83" s="287"/>
      <c r="BK83" s="132">
        <f t="shared" si="27"/>
        <v>0</v>
      </c>
      <c r="BL83" s="4">
        <f t="shared" si="28"/>
        <v>0</v>
      </c>
      <c r="BM83" s="130">
        <f t="shared" si="29"/>
        <v>0</v>
      </c>
      <c r="BN83" s="4">
        <f t="shared" si="30"/>
        <v>0</v>
      </c>
      <c r="BO83" s="130">
        <f t="shared" si="31"/>
        <v>0</v>
      </c>
      <c r="BP83" s="133">
        <f t="shared" si="32"/>
        <v>0</v>
      </c>
      <c r="BQ83" s="58"/>
      <c r="BR83" s="167">
        <f>IF(BE52:BE98&lt;="49",COUNTIF($BG$52:$BG$98,"INICIAL"))</f>
        <v>0</v>
      </c>
      <c r="BS83" s="167">
        <f>COUNTIF($BG$52:$BG$98,"INTERMEDIO")</f>
        <v>0</v>
      </c>
      <c r="BT83" s="167">
        <f>COUNTIF($BG$52:$BG$98,"AVANZADO")</f>
        <v>0</v>
      </c>
      <c r="BU83" s="16"/>
    </row>
    <row r="84" spans="1:73" ht="12.75" customHeight="1" x14ac:dyDescent="0.2">
      <c r="A84" s="3"/>
      <c r="B84" s="4">
        <f t="shared" si="33"/>
        <v>33</v>
      </c>
      <c r="C84" s="319"/>
      <c r="D84" s="320"/>
      <c r="E84" s="17"/>
      <c r="F84" s="69"/>
      <c r="G84" s="70">
        <f t="shared" si="2"/>
        <v>0</v>
      </c>
      <c r="H84" s="103"/>
      <c r="I84" s="70">
        <f t="shared" si="3"/>
        <v>0</v>
      </c>
      <c r="J84" s="69"/>
      <c r="K84" s="70">
        <f t="shared" si="4"/>
        <v>0</v>
      </c>
      <c r="L84" s="69"/>
      <c r="M84" s="70">
        <f t="shared" si="5"/>
        <v>0</v>
      </c>
      <c r="N84" s="69"/>
      <c r="O84" s="70">
        <f t="shared" si="6"/>
        <v>0</v>
      </c>
      <c r="P84" s="69"/>
      <c r="Q84" s="70">
        <f t="shared" si="7"/>
        <v>0</v>
      </c>
      <c r="R84" s="69"/>
      <c r="S84" s="70">
        <f t="shared" si="8"/>
        <v>0</v>
      </c>
      <c r="T84" s="69"/>
      <c r="U84" s="70">
        <f t="shared" si="9"/>
        <v>0</v>
      </c>
      <c r="V84" s="69"/>
      <c r="W84" s="70">
        <f t="shared" si="10"/>
        <v>0</v>
      </c>
      <c r="X84" s="69"/>
      <c r="Y84" s="70">
        <f t="shared" si="11"/>
        <v>0</v>
      </c>
      <c r="Z84" s="69"/>
      <c r="AA84" s="70">
        <f t="shared" si="12"/>
        <v>0</v>
      </c>
      <c r="AB84" s="69"/>
      <c r="AC84" s="70">
        <f t="shared" si="13"/>
        <v>0</v>
      </c>
      <c r="AD84" s="85"/>
      <c r="AE84" s="70">
        <f t="shared" si="14"/>
        <v>0</v>
      </c>
      <c r="AF84" s="69"/>
      <c r="AG84" s="70">
        <f t="shared" si="15"/>
        <v>0</v>
      </c>
      <c r="AH84" s="69"/>
      <c r="AI84" s="70">
        <f t="shared" si="16"/>
        <v>0</v>
      </c>
      <c r="AJ84" s="69"/>
      <c r="AK84" s="70">
        <f t="shared" si="17"/>
        <v>0</v>
      </c>
      <c r="AL84" s="69"/>
      <c r="AM84" s="70">
        <f t="shared" si="18"/>
        <v>0</v>
      </c>
      <c r="AN84" s="69"/>
      <c r="AO84" s="70">
        <f t="shared" si="19"/>
        <v>0</v>
      </c>
      <c r="AP84" s="69"/>
      <c r="AQ84" s="70">
        <f t="shared" si="20"/>
        <v>0</v>
      </c>
      <c r="AR84" s="69"/>
      <c r="AS84" s="70">
        <f t="shared" si="21"/>
        <v>0</v>
      </c>
      <c r="AT84" s="69"/>
      <c r="AU84" s="70"/>
      <c r="AV84" s="69"/>
      <c r="AW84" s="70"/>
      <c r="AX84" s="69"/>
      <c r="AY84" s="70"/>
      <c r="AZ84" s="69"/>
      <c r="BA84" s="70"/>
      <c r="BB84" s="69"/>
      <c r="BC84" s="70"/>
      <c r="BD84" s="4">
        <f t="shared" si="22"/>
        <v>0</v>
      </c>
      <c r="BE84" s="10">
        <f t="shared" si="1"/>
        <v>0</v>
      </c>
      <c r="BF84" s="11">
        <f t="shared" si="23"/>
        <v>2</v>
      </c>
      <c r="BG84" s="4">
        <f t="shared" si="24"/>
        <v>0</v>
      </c>
      <c r="BH84" s="138" t="str">
        <f t="shared" si="25"/>
        <v/>
      </c>
      <c r="BI84" s="138" t="str">
        <f t="shared" si="26"/>
        <v/>
      </c>
      <c r="BJ84" s="287"/>
      <c r="BK84" s="132">
        <f t="shared" si="27"/>
        <v>0</v>
      </c>
      <c r="BL84" s="4">
        <f t="shared" si="28"/>
        <v>0</v>
      </c>
      <c r="BM84" s="130">
        <f t="shared" si="29"/>
        <v>0</v>
      </c>
      <c r="BN84" s="4">
        <f t="shared" si="30"/>
        <v>0</v>
      </c>
      <c r="BO84" s="130">
        <f t="shared" si="31"/>
        <v>0</v>
      </c>
      <c r="BP84" s="133">
        <f t="shared" si="32"/>
        <v>0</v>
      </c>
      <c r="BQ84" s="58"/>
      <c r="BR84" s="168" t="e">
        <f>BR83*1/$F$11</f>
        <v>#DIV/0!</v>
      </c>
      <c r="BS84" s="168" t="e">
        <f>BS83*1/$F$11</f>
        <v>#DIV/0!</v>
      </c>
      <c r="BT84" s="168" t="e">
        <f>BT83*1/$F$11</f>
        <v>#DIV/0!</v>
      </c>
      <c r="BU84" s="16"/>
    </row>
    <row r="85" spans="1:73" ht="12.75" customHeight="1" x14ac:dyDescent="0.2">
      <c r="A85" s="3"/>
      <c r="B85" s="4">
        <f t="shared" si="33"/>
        <v>34</v>
      </c>
      <c r="C85" s="319"/>
      <c r="D85" s="320"/>
      <c r="E85" s="17"/>
      <c r="F85" s="69"/>
      <c r="G85" s="70">
        <f t="shared" si="2"/>
        <v>0</v>
      </c>
      <c r="H85" s="103"/>
      <c r="I85" s="70">
        <f t="shared" si="3"/>
        <v>0</v>
      </c>
      <c r="J85" s="69"/>
      <c r="K85" s="70">
        <f t="shared" si="4"/>
        <v>0</v>
      </c>
      <c r="L85" s="69"/>
      <c r="M85" s="70">
        <f t="shared" si="5"/>
        <v>0</v>
      </c>
      <c r="N85" s="69"/>
      <c r="O85" s="70">
        <f t="shared" si="6"/>
        <v>0</v>
      </c>
      <c r="P85" s="69"/>
      <c r="Q85" s="70">
        <f t="shared" si="7"/>
        <v>0</v>
      </c>
      <c r="R85" s="69"/>
      <c r="S85" s="70">
        <f t="shared" si="8"/>
        <v>0</v>
      </c>
      <c r="T85" s="69"/>
      <c r="U85" s="70">
        <f t="shared" si="9"/>
        <v>0</v>
      </c>
      <c r="V85" s="69"/>
      <c r="W85" s="70">
        <f t="shared" si="10"/>
        <v>0</v>
      </c>
      <c r="X85" s="69"/>
      <c r="Y85" s="70">
        <f t="shared" si="11"/>
        <v>0</v>
      </c>
      <c r="Z85" s="69"/>
      <c r="AA85" s="70">
        <f t="shared" si="12"/>
        <v>0</v>
      </c>
      <c r="AB85" s="69"/>
      <c r="AC85" s="70">
        <f t="shared" si="13"/>
        <v>0</v>
      </c>
      <c r="AD85" s="85"/>
      <c r="AE85" s="70">
        <f t="shared" si="14"/>
        <v>0</v>
      </c>
      <c r="AF85" s="69"/>
      <c r="AG85" s="70">
        <f t="shared" si="15"/>
        <v>0</v>
      </c>
      <c r="AH85" s="69"/>
      <c r="AI85" s="70">
        <f t="shared" si="16"/>
        <v>0</v>
      </c>
      <c r="AJ85" s="69"/>
      <c r="AK85" s="70">
        <f t="shared" si="17"/>
        <v>0</v>
      </c>
      <c r="AL85" s="69"/>
      <c r="AM85" s="70">
        <f t="shared" si="18"/>
        <v>0</v>
      </c>
      <c r="AN85" s="69"/>
      <c r="AO85" s="70">
        <f t="shared" si="19"/>
        <v>0</v>
      </c>
      <c r="AP85" s="69"/>
      <c r="AQ85" s="70">
        <f t="shared" si="20"/>
        <v>0</v>
      </c>
      <c r="AR85" s="69"/>
      <c r="AS85" s="70">
        <f t="shared" si="21"/>
        <v>0</v>
      </c>
      <c r="AT85" s="69"/>
      <c r="AU85" s="70"/>
      <c r="AV85" s="69"/>
      <c r="AW85" s="70"/>
      <c r="AX85" s="69"/>
      <c r="AY85" s="70"/>
      <c r="AZ85" s="69"/>
      <c r="BA85" s="70"/>
      <c r="BB85" s="69"/>
      <c r="BC85" s="70"/>
      <c r="BD85" s="4">
        <f t="shared" si="22"/>
        <v>0</v>
      </c>
      <c r="BE85" s="10">
        <f t="shared" si="1"/>
        <v>0</v>
      </c>
      <c r="BF85" s="11">
        <f t="shared" si="23"/>
        <v>2</v>
      </c>
      <c r="BG85" s="4">
        <f t="shared" si="24"/>
        <v>0</v>
      </c>
      <c r="BH85" s="138" t="str">
        <f t="shared" si="25"/>
        <v/>
      </c>
      <c r="BI85" s="138" t="str">
        <f t="shared" si="26"/>
        <v/>
      </c>
      <c r="BJ85" s="287"/>
      <c r="BK85" s="132">
        <f t="shared" si="27"/>
        <v>0</v>
      </c>
      <c r="BL85" s="4">
        <f t="shared" si="28"/>
        <v>0</v>
      </c>
      <c r="BM85" s="130">
        <f t="shared" si="29"/>
        <v>0</v>
      </c>
      <c r="BN85" s="4">
        <f t="shared" si="30"/>
        <v>0</v>
      </c>
      <c r="BO85" s="130">
        <f t="shared" si="31"/>
        <v>0</v>
      </c>
      <c r="BP85" s="133">
        <f t="shared" si="32"/>
        <v>0</v>
      </c>
      <c r="BQ85" s="58"/>
      <c r="BR85" s="58"/>
      <c r="BS85" s="58"/>
      <c r="BT85" s="58"/>
      <c r="BU85" s="16"/>
    </row>
    <row r="86" spans="1:73" ht="12.75" customHeight="1" x14ac:dyDescent="0.2">
      <c r="A86" s="3"/>
      <c r="B86" s="4">
        <f t="shared" si="33"/>
        <v>35</v>
      </c>
      <c r="C86" s="319"/>
      <c r="D86" s="320"/>
      <c r="E86" s="17"/>
      <c r="F86" s="69"/>
      <c r="G86" s="70">
        <f t="shared" si="2"/>
        <v>0</v>
      </c>
      <c r="H86" s="103"/>
      <c r="I86" s="70">
        <f t="shared" si="3"/>
        <v>0</v>
      </c>
      <c r="J86" s="69"/>
      <c r="K86" s="70">
        <f t="shared" si="4"/>
        <v>0</v>
      </c>
      <c r="L86" s="69"/>
      <c r="M86" s="70">
        <f t="shared" si="5"/>
        <v>0</v>
      </c>
      <c r="N86" s="69"/>
      <c r="O86" s="70">
        <f t="shared" si="6"/>
        <v>0</v>
      </c>
      <c r="P86" s="69"/>
      <c r="Q86" s="70">
        <f t="shared" si="7"/>
        <v>0</v>
      </c>
      <c r="R86" s="69"/>
      <c r="S86" s="70">
        <f t="shared" si="8"/>
        <v>0</v>
      </c>
      <c r="T86" s="69"/>
      <c r="U86" s="70">
        <f t="shared" si="9"/>
        <v>0</v>
      </c>
      <c r="V86" s="69"/>
      <c r="W86" s="70">
        <f t="shared" si="10"/>
        <v>0</v>
      </c>
      <c r="X86" s="69"/>
      <c r="Y86" s="70">
        <f t="shared" si="11"/>
        <v>0</v>
      </c>
      <c r="Z86" s="69"/>
      <c r="AA86" s="70">
        <f t="shared" si="12"/>
        <v>0</v>
      </c>
      <c r="AB86" s="69"/>
      <c r="AC86" s="70">
        <f t="shared" si="13"/>
        <v>0</v>
      </c>
      <c r="AD86" s="85"/>
      <c r="AE86" s="70">
        <f t="shared" si="14"/>
        <v>0</v>
      </c>
      <c r="AF86" s="69"/>
      <c r="AG86" s="70">
        <f t="shared" si="15"/>
        <v>0</v>
      </c>
      <c r="AH86" s="69"/>
      <c r="AI86" s="70">
        <f t="shared" si="16"/>
        <v>0</v>
      </c>
      <c r="AJ86" s="69"/>
      <c r="AK86" s="70">
        <f t="shared" si="17"/>
        <v>0</v>
      </c>
      <c r="AL86" s="69"/>
      <c r="AM86" s="70">
        <f t="shared" si="18"/>
        <v>0</v>
      </c>
      <c r="AN86" s="69"/>
      <c r="AO86" s="70">
        <f t="shared" si="19"/>
        <v>0</v>
      </c>
      <c r="AP86" s="69"/>
      <c r="AQ86" s="70">
        <f t="shared" si="20"/>
        <v>0</v>
      </c>
      <c r="AR86" s="69"/>
      <c r="AS86" s="70">
        <f t="shared" si="21"/>
        <v>0</v>
      </c>
      <c r="AT86" s="69"/>
      <c r="AU86" s="70"/>
      <c r="AV86" s="69"/>
      <c r="AW86" s="70"/>
      <c r="AX86" s="69"/>
      <c r="AY86" s="70"/>
      <c r="AZ86" s="69"/>
      <c r="BA86" s="70"/>
      <c r="BB86" s="69"/>
      <c r="BC86" s="70"/>
      <c r="BD86" s="4">
        <f t="shared" si="22"/>
        <v>0</v>
      </c>
      <c r="BE86" s="10">
        <f t="shared" si="1"/>
        <v>0</v>
      </c>
      <c r="BF86" s="11">
        <f t="shared" si="23"/>
        <v>2</v>
      </c>
      <c r="BG86" s="4">
        <f t="shared" si="24"/>
        <v>0</v>
      </c>
      <c r="BH86" s="138" t="str">
        <f t="shared" si="25"/>
        <v/>
      </c>
      <c r="BI86" s="138" t="str">
        <f t="shared" si="26"/>
        <v/>
      </c>
      <c r="BJ86" s="287"/>
      <c r="BK86" s="132">
        <f t="shared" si="27"/>
        <v>0</v>
      </c>
      <c r="BL86" s="4">
        <f t="shared" si="28"/>
        <v>0</v>
      </c>
      <c r="BM86" s="130">
        <f t="shared" si="29"/>
        <v>0</v>
      </c>
      <c r="BN86" s="4">
        <f t="shared" si="30"/>
        <v>0</v>
      </c>
      <c r="BO86" s="130">
        <f t="shared" si="31"/>
        <v>0</v>
      </c>
      <c r="BP86" s="133">
        <f t="shared" si="32"/>
        <v>0</v>
      </c>
      <c r="BQ86" s="58"/>
      <c r="BR86" s="58"/>
      <c r="BS86" s="58"/>
      <c r="BT86" s="58"/>
      <c r="BU86" s="16"/>
    </row>
    <row r="87" spans="1:73" ht="12.75" customHeight="1" x14ac:dyDescent="0.2">
      <c r="A87" s="3"/>
      <c r="B87" s="4">
        <f t="shared" si="33"/>
        <v>36</v>
      </c>
      <c r="C87" s="319"/>
      <c r="D87" s="320"/>
      <c r="E87" s="17"/>
      <c r="F87" s="69"/>
      <c r="G87" s="70">
        <f t="shared" si="2"/>
        <v>0</v>
      </c>
      <c r="H87" s="103"/>
      <c r="I87" s="70">
        <f t="shared" si="3"/>
        <v>0</v>
      </c>
      <c r="J87" s="69"/>
      <c r="K87" s="70">
        <f t="shared" si="4"/>
        <v>0</v>
      </c>
      <c r="L87" s="69"/>
      <c r="M87" s="70">
        <f t="shared" si="5"/>
        <v>0</v>
      </c>
      <c r="N87" s="69"/>
      <c r="O87" s="70">
        <f t="shared" si="6"/>
        <v>0</v>
      </c>
      <c r="P87" s="69"/>
      <c r="Q87" s="70">
        <f t="shared" si="7"/>
        <v>0</v>
      </c>
      <c r="R87" s="69"/>
      <c r="S87" s="70">
        <f t="shared" si="8"/>
        <v>0</v>
      </c>
      <c r="T87" s="69"/>
      <c r="U87" s="70">
        <f t="shared" si="9"/>
        <v>0</v>
      </c>
      <c r="V87" s="69"/>
      <c r="W87" s="70">
        <f t="shared" si="10"/>
        <v>0</v>
      </c>
      <c r="X87" s="69"/>
      <c r="Y87" s="70">
        <f t="shared" si="11"/>
        <v>0</v>
      </c>
      <c r="Z87" s="69"/>
      <c r="AA87" s="70">
        <f t="shared" si="12"/>
        <v>0</v>
      </c>
      <c r="AB87" s="69"/>
      <c r="AC87" s="70">
        <f t="shared" si="13"/>
        <v>0</v>
      </c>
      <c r="AD87" s="85"/>
      <c r="AE87" s="70">
        <f t="shared" si="14"/>
        <v>0</v>
      </c>
      <c r="AF87" s="69"/>
      <c r="AG87" s="70">
        <f t="shared" si="15"/>
        <v>0</v>
      </c>
      <c r="AH87" s="69"/>
      <c r="AI87" s="70">
        <f t="shared" si="16"/>
        <v>0</v>
      </c>
      <c r="AJ87" s="69"/>
      <c r="AK87" s="70">
        <f t="shared" si="17"/>
        <v>0</v>
      </c>
      <c r="AL87" s="69"/>
      <c r="AM87" s="70">
        <f t="shared" si="18"/>
        <v>0</v>
      </c>
      <c r="AN87" s="69"/>
      <c r="AO87" s="70">
        <f t="shared" si="19"/>
        <v>0</v>
      </c>
      <c r="AP87" s="69"/>
      <c r="AQ87" s="70">
        <f t="shared" si="20"/>
        <v>0</v>
      </c>
      <c r="AR87" s="69"/>
      <c r="AS87" s="70">
        <f t="shared" si="21"/>
        <v>0</v>
      </c>
      <c r="AT87" s="69"/>
      <c r="AU87" s="70"/>
      <c r="AV87" s="69"/>
      <c r="AW87" s="70"/>
      <c r="AX87" s="69"/>
      <c r="AY87" s="70"/>
      <c r="AZ87" s="69"/>
      <c r="BA87" s="70"/>
      <c r="BB87" s="69"/>
      <c r="BC87" s="70"/>
      <c r="BD87" s="4">
        <f t="shared" si="22"/>
        <v>0</v>
      </c>
      <c r="BE87" s="10">
        <f t="shared" si="1"/>
        <v>0</v>
      </c>
      <c r="BF87" s="11">
        <f t="shared" si="23"/>
        <v>2</v>
      </c>
      <c r="BG87" s="4">
        <f t="shared" si="24"/>
        <v>0</v>
      </c>
      <c r="BH87" s="138" t="str">
        <f t="shared" si="25"/>
        <v/>
      </c>
      <c r="BI87" s="138" t="str">
        <f t="shared" si="26"/>
        <v/>
      </c>
      <c r="BJ87" s="287"/>
      <c r="BK87" s="132">
        <f t="shared" si="27"/>
        <v>0</v>
      </c>
      <c r="BL87" s="4">
        <f t="shared" si="28"/>
        <v>0</v>
      </c>
      <c r="BM87" s="130">
        <f t="shared" si="29"/>
        <v>0</v>
      </c>
      <c r="BN87" s="4">
        <f t="shared" si="30"/>
        <v>0</v>
      </c>
      <c r="BO87" s="130">
        <f t="shared" si="31"/>
        <v>0</v>
      </c>
      <c r="BP87" s="133">
        <f t="shared" si="32"/>
        <v>0</v>
      </c>
      <c r="BQ87" s="58"/>
      <c r="BR87" s="58"/>
      <c r="BS87" s="58"/>
      <c r="BT87" s="58"/>
      <c r="BU87" s="16"/>
    </row>
    <row r="88" spans="1:73" ht="12.75" customHeight="1" x14ac:dyDescent="0.2">
      <c r="A88" s="3"/>
      <c r="B88" s="4">
        <f t="shared" si="33"/>
        <v>37</v>
      </c>
      <c r="C88" s="319"/>
      <c r="D88" s="320"/>
      <c r="E88" s="17"/>
      <c r="F88" s="69"/>
      <c r="G88" s="70">
        <f t="shared" si="2"/>
        <v>0</v>
      </c>
      <c r="H88" s="103"/>
      <c r="I88" s="70">
        <f t="shared" si="3"/>
        <v>0</v>
      </c>
      <c r="J88" s="69"/>
      <c r="K88" s="70">
        <f t="shared" si="4"/>
        <v>0</v>
      </c>
      <c r="L88" s="69"/>
      <c r="M88" s="70">
        <f t="shared" si="5"/>
        <v>0</v>
      </c>
      <c r="N88" s="69"/>
      <c r="O88" s="70">
        <f t="shared" si="6"/>
        <v>0</v>
      </c>
      <c r="P88" s="69"/>
      <c r="Q88" s="70">
        <f t="shared" si="7"/>
        <v>0</v>
      </c>
      <c r="R88" s="69"/>
      <c r="S88" s="70">
        <f t="shared" si="8"/>
        <v>0</v>
      </c>
      <c r="T88" s="69"/>
      <c r="U88" s="70">
        <f t="shared" si="9"/>
        <v>0</v>
      </c>
      <c r="V88" s="69"/>
      <c r="W88" s="70">
        <f t="shared" si="10"/>
        <v>0</v>
      </c>
      <c r="X88" s="69"/>
      <c r="Y88" s="70">
        <f t="shared" si="11"/>
        <v>0</v>
      </c>
      <c r="Z88" s="69"/>
      <c r="AA88" s="70">
        <f t="shared" si="12"/>
        <v>0</v>
      </c>
      <c r="AB88" s="69"/>
      <c r="AC88" s="70">
        <f t="shared" si="13"/>
        <v>0</v>
      </c>
      <c r="AD88" s="85"/>
      <c r="AE88" s="70">
        <f t="shared" si="14"/>
        <v>0</v>
      </c>
      <c r="AF88" s="69"/>
      <c r="AG88" s="70">
        <f t="shared" si="15"/>
        <v>0</v>
      </c>
      <c r="AH88" s="69"/>
      <c r="AI88" s="70">
        <f t="shared" si="16"/>
        <v>0</v>
      </c>
      <c r="AJ88" s="69"/>
      <c r="AK88" s="70">
        <f t="shared" si="17"/>
        <v>0</v>
      </c>
      <c r="AL88" s="69"/>
      <c r="AM88" s="70">
        <f t="shared" si="18"/>
        <v>0</v>
      </c>
      <c r="AN88" s="69"/>
      <c r="AO88" s="70">
        <f t="shared" si="19"/>
        <v>0</v>
      </c>
      <c r="AP88" s="69"/>
      <c r="AQ88" s="70">
        <f t="shared" si="20"/>
        <v>0</v>
      </c>
      <c r="AR88" s="69"/>
      <c r="AS88" s="70">
        <f t="shared" si="21"/>
        <v>0</v>
      </c>
      <c r="AT88" s="69"/>
      <c r="AU88" s="70"/>
      <c r="AV88" s="69"/>
      <c r="AW88" s="70"/>
      <c r="AX88" s="69"/>
      <c r="AY88" s="70"/>
      <c r="AZ88" s="69"/>
      <c r="BA88" s="70"/>
      <c r="BB88" s="69"/>
      <c r="BC88" s="70"/>
      <c r="BD88" s="4">
        <f t="shared" si="22"/>
        <v>0</v>
      </c>
      <c r="BE88" s="10">
        <f t="shared" si="1"/>
        <v>0</v>
      </c>
      <c r="BF88" s="11">
        <f t="shared" si="23"/>
        <v>2</v>
      </c>
      <c r="BG88" s="4">
        <f t="shared" si="24"/>
        <v>0</v>
      </c>
      <c r="BH88" s="138" t="str">
        <f t="shared" si="25"/>
        <v/>
      </c>
      <c r="BI88" s="138" t="str">
        <f t="shared" si="26"/>
        <v/>
      </c>
      <c r="BJ88" s="287"/>
      <c r="BK88" s="132">
        <f t="shared" si="27"/>
        <v>0</v>
      </c>
      <c r="BL88" s="4">
        <f t="shared" si="28"/>
        <v>0</v>
      </c>
      <c r="BM88" s="130">
        <f t="shared" si="29"/>
        <v>0</v>
      </c>
      <c r="BN88" s="4">
        <f t="shared" si="30"/>
        <v>0</v>
      </c>
      <c r="BO88" s="130">
        <f t="shared" si="31"/>
        <v>0</v>
      </c>
      <c r="BP88" s="133">
        <f t="shared" si="32"/>
        <v>0</v>
      </c>
      <c r="BQ88" s="58"/>
      <c r="BR88" s="58"/>
      <c r="BS88" s="58"/>
      <c r="BT88" s="58"/>
      <c r="BU88" s="16"/>
    </row>
    <row r="89" spans="1:73" ht="12.75" customHeight="1" x14ac:dyDescent="0.2">
      <c r="A89" s="3"/>
      <c r="B89" s="4">
        <f t="shared" si="33"/>
        <v>38</v>
      </c>
      <c r="C89" s="319"/>
      <c r="D89" s="320"/>
      <c r="E89" s="17"/>
      <c r="F89" s="69"/>
      <c r="G89" s="70">
        <f t="shared" si="2"/>
        <v>0</v>
      </c>
      <c r="H89" s="103"/>
      <c r="I89" s="70">
        <f t="shared" si="3"/>
        <v>0</v>
      </c>
      <c r="J89" s="69"/>
      <c r="K89" s="70">
        <f t="shared" si="4"/>
        <v>0</v>
      </c>
      <c r="L89" s="69"/>
      <c r="M89" s="70">
        <f t="shared" si="5"/>
        <v>0</v>
      </c>
      <c r="N89" s="69"/>
      <c r="O89" s="70">
        <f t="shared" si="6"/>
        <v>0</v>
      </c>
      <c r="P89" s="69"/>
      <c r="Q89" s="70">
        <f t="shared" si="7"/>
        <v>0</v>
      </c>
      <c r="R89" s="69"/>
      <c r="S89" s="70">
        <f t="shared" si="8"/>
        <v>0</v>
      </c>
      <c r="T89" s="69"/>
      <c r="U89" s="70">
        <f t="shared" si="9"/>
        <v>0</v>
      </c>
      <c r="V89" s="69"/>
      <c r="W89" s="70">
        <f t="shared" si="10"/>
        <v>0</v>
      </c>
      <c r="X89" s="69"/>
      <c r="Y89" s="70">
        <f t="shared" si="11"/>
        <v>0</v>
      </c>
      <c r="Z89" s="69"/>
      <c r="AA89" s="70">
        <f t="shared" si="12"/>
        <v>0</v>
      </c>
      <c r="AB89" s="69"/>
      <c r="AC89" s="70">
        <f t="shared" si="13"/>
        <v>0</v>
      </c>
      <c r="AD89" s="85"/>
      <c r="AE89" s="70">
        <f t="shared" si="14"/>
        <v>0</v>
      </c>
      <c r="AF89" s="69"/>
      <c r="AG89" s="70">
        <f t="shared" si="15"/>
        <v>0</v>
      </c>
      <c r="AH89" s="69"/>
      <c r="AI89" s="70">
        <f t="shared" si="16"/>
        <v>0</v>
      </c>
      <c r="AJ89" s="69"/>
      <c r="AK89" s="70">
        <f t="shared" si="17"/>
        <v>0</v>
      </c>
      <c r="AL89" s="69"/>
      <c r="AM89" s="70">
        <f t="shared" si="18"/>
        <v>0</v>
      </c>
      <c r="AN89" s="69"/>
      <c r="AO89" s="70">
        <f t="shared" si="19"/>
        <v>0</v>
      </c>
      <c r="AP89" s="69"/>
      <c r="AQ89" s="70">
        <f t="shared" si="20"/>
        <v>0</v>
      </c>
      <c r="AR89" s="69"/>
      <c r="AS89" s="70">
        <f t="shared" si="21"/>
        <v>0</v>
      </c>
      <c r="AT89" s="69"/>
      <c r="AU89" s="70"/>
      <c r="AV89" s="69"/>
      <c r="AW89" s="70"/>
      <c r="AX89" s="69"/>
      <c r="AY89" s="70"/>
      <c r="AZ89" s="69"/>
      <c r="BA89" s="70"/>
      <c r="BB89" s="69"/>
      <c r="BC89" s="70"/>
      <c r="BD89" s="4">
        <f t="shared" si="22"/>
        <v>0</v>
      </c>
      <c r="BE89" s="10">
        <f t="shared" si="1"/>
        <v>0</v>
      </c>
      <c r="BF89" s="11">
        <f t="shared" si="23"/>
        <v>2</v>
      </c>
      <c r="BG89" s="4">
        <f t="shared" si="24"/>
        <v>0</v>
      </c>
      <c r="BH89" s="138" t="str">
        <f t="shared" si="25"/>
        <v/>
      </c>
      <c r="BI89" s="138" t="str">
        <f t="shared" si="26"/>
        <v/>
      </c>
      <c r="BJ89" s="287"/>
      <c r="BK89" s="132">
        <f t="shared" si="27"/>
        <v>0</v>
      </c>
      <c r="BL89" s="4">
        <f t="shared" si="28"/>
        <v>0</v>
      </c>
      <c r="BM89" s="130">
        <f t="shared" si="29"/>
        <v>0</v>
      </c>
      <c r="BN89" s="4">
        <f t="shared" si="30"/>
        <v>0</v>
      </c>
      <c r="BO89" s="130">
        <f t="shared" si="31"/>
        <v>0</v>
      </c>
      <c r="BP89" s="133">
        <f t="shared" si="32"/>
        <v>0</v>
      </c>
      <c r="BQ89" s="58"/>
      <c r="BR89" s="58"/>
      <c r="BS89" s="58"/>
      <c r="BT89" s="58"/>
      <c r="BU89" s="16"/>
    </row>
    <row r="90" spans="1:73" ht="12.75" customHeight="1" x14ac:dyDescent="0.2">
      <c r="A90" s="3"/>
      <c r="B90" s="4">
        <f t="shared" si="33"/>
        <v>39</v>
      </c>
      <c r="C90" s="319"/>
      <c r="D90" s="320"/>
      <c r="E90" s="17"/>
      <c r="F90" s="69"/>
      <c r="G90" s="70">
        <f t="shared" si="2"/>
        <v>0</v>
      </c>
      <c r="H90" s="103"/>
      <c r="I90" s="70">
        <f t="shared" si="3"/>
        <v>0</v>
      </c>
      <c r="J90" s="69"/>
      <c r="K90" s="70">
        <f t="shared" si="4"/>
        <v>0</v>
      </c>
      <c r="L90" s="69"/>
      <c r="M90" s="70">
        <f t="shared" si="5"/>
        <v>0</v>
      </c>
      <c r="N90" s="69"/>
      <c r="O90" s="70">
        <f t="shared" si="6"/>
        <v>0</v>
      </c>
      <c r="P90" s="69"/>
      <c r="Q90" s="70">
        <f t="shared" si="7"/>
        <v>0</v>
      </c>
      <c r="R90" s="69"/>
      <c r="S90" s="70">
        <f t="shared" si="8"/>
        <v>0</v>
      </c>
      <c r="T90" s="69"/>
      <c r="U90" s="70">
        <f t="shared" si="9"/>
        <v>0</v>
      </c>
      <c r="V90" s="69"/>
      <c r="W90" s="70">
        <f t="shared" si="10"/>
        <v>0</v>
      </c>
      <c r="X90" s="69"/>
      <c r="Y90" s="70">
        <f t="shared" si="11"/>
        <v>0</v>
      </c>
      <c r="Z90" s="69"/>
      <c r="AA90" s="70">
        <f t="shared" si="12"/>
        <v>0</v>
      </c>
      <c r="AB90" s="69"/>
      <c r="AC90" s="70">
        <f t="shared" si="13"/>
        <v>0</v>
      </c>
      <c r="AD90" s="85"/>
      <c r="AE90" s="70">
        <f t="shared" si="14"/>
        <v>0</v>
      </c>
      <c r="AF90" s="69"/>
      <c r="AG90" s="70">
        <f t="shared" si="15"/>
        <v>0</v>
      </c>
      <c r="AH90" s="69"/>
      <c r="AI90" s="70">
        <f t="shared" si="16"/>
        <v>0</v>
      </c>
      <c r="AJ90" s="69"/>
      <c r="AK90" s="70">
        <f t="shared" si="17"/>
        <v>0</v>
      </c>
      <c r="AL90" s="69"/>
      <c r="AM90" s="70">
        <f t="shared" si="18"/>
        <v>0</v>
      </c>
      <c r="AN90" s="69"/>
      <c r="AO90" s="70">
        <f t="shared" si="19"/>
        <v>0</v>
      </c>
      <c r="AP90" s="69"/>
      <c r="AQ90" s="70">
        <f t="shared" si="20"/>
        <v>0</v>
      </c>
      <c r="AR90" s="69"/>
      <c r="AS90" s="70">
        <f t="shared" si="21"/>
        <v>0</v>
      </c>
      <c r="AT90" s="69"/>
      <c r="AU90" s="70"/>
      <c r="AV90" s="69"/>
      <c r="AW90" s="70"/>
      <c r="AX90" s="69"/>
      <c r="AY90" s="70"/>
      <c r="AZ90" s="69"/>
      <c r="BA90" s="70"/>
      <c r="BB90" s="69"/>
      <c r="BC90" s="70"/>
      <c r="BD90" s="4">
        <f t="shared" si="22"/>
        <v>0</v>
      </c>
      <c r="BE90" s="10">
        <f t="shared" si="1"/>
        <v>0</v>
      </c>
      <c r="BF90" s="11">
        <f t="shared" si="23"/>
        <v>2</v>
      </c>
      <c r="BG90" s="4">
        <f t="shared" si="24"/>
        <v>0</v>
      </c>
      <c r="BH90" s="138" t="str">
        <f t="shared" si="25"/>
        <v/>
      </c>
      <c r="BI90" s="138" t="str">
        <f t="shared" si="26"/>
        <v/>
      </c>
      <c r="BJ90" s="287"/>
      <c r="BK90" s="132">
        <f t="shared" si="27"/>
        <v>0</v>
      </c>
      <c r="BL90" s="4">
        <f t="shared" si="28"/>
        <v>0</v>
      </c>
      <c r="BM90" s="130">
        <f t="shared" si="29"/>
        <v>0</v>
      </c>
      <c r="BN90" s="4">
        <f t="shared" si="30"/>
        <v>0</v>
      </c>
      <c r="BO90" s="130">
        <f t="shared" si="31"/>
        <v>0</v>
      </c>
      <c r="BP90" s="133">
        <f t="shared" si="32"/>
        <v>0</v>
      </c>
      <c r="BQ90" s="58"/>
      <c r="BR90" s="58"/>
      <c r="BS90" s="58"/>
      <c r="BT90" s="58"/>
      <c r="BU90" s="16"/>
    </row>
    <row r="91" spans="1:73" ht="12.75" customHeight="1" x14ac:dyDescent="0.2">
      <c r="A91" s="3"/>
      <c r="B91" s="4">
        <f t="shared" si="33"/>
        <v>40</v>
      </c>
      <c r="C91" s="319"/>
      <c r="D91" s="320"/>
      <c r="E91" s="17"/>
      <c r="F91" s="69"/>
      <c r="G91" s="70">
        <f t="shared" si="2"/>
        <v>0</v>
      </c>
      <c r="H91" s="103"/>
      <c r="I91" s="70">
        <f t="shared" si="3"/>
        <v>0</v>
      </c>
      <c r="J91" s="69"/>
      <c r="K91" s="70">
        <f t="shared" si="4"/>
        <v>0</v>
      </c>
      <c r="L91" s="69"/>
      <c r="M91" s="70">
        <f t="shared" si="5"/>
        <v>0</v>
      </c>
      <c r="N91" s="69"/>
      <c r="O91" s="70">
        <f t="shared" si="6"/>
        <v>0</v>
      </c>
      <c r="P91" s="69"/>
      <c r="Q91" s="70">
        <f t="shared" si="7"/>
        <v>0</v>
      </c>
      <c r="R91" s="69"/>
      <c r="S91" s="70">
        <f t="shared" si="8"/>
        <v>0</v>
      </c>
      <c r="T91" s="69"/>
      <c r="U91" s="70">
        <f t="shared" si="9"/>
        <v>0</v>
      </c>
      <c r="V91" s="69"/>
      <c r="W91" s="70">
        <f t="shared" si="10"/>
        <v>0</v>
      </c>
      <c r="X91" s="69"/>
      <c r="Y91" s="70">
        <f t="shared" si="11"/>
        <v>0</v>
      </c>
      <c r="Z91" s="69"/>
      <c r="AA91" s="70">
        <f t="shared" si="12"/>
        <v>0</v>
      </c>
      <c r="AB91" s="69"/>
      <c r="AC91" s="70">
        <f t="shared" si="13"/>
        <v>0</v>
      </c>
      <c r="AD91" s="85"/>
      <c r="AE91" s="70">
        <f t="shared" si="14"/>
        <v>0</v>
      </c>
      <c r="AF91" s="69"/>
      <c r="AG91" s="70">
        <f t="shared" si="15"/>
        <v>0</v>
      </c>
      <c r="AH91" s="69"/>
      <c r="AI91" s="70">
        <f t="shared" si="16"/>
        <v>0</v>
      </c>
      <c r="AJ91" s="69"/>
      <c r="AK91" s="70">
        <f t="shared" si="17"/>
        <v>0</v>
      </c>
      <c r="AL91" s="69"/>
      <c r="AM91" s="70">
        <f t="shared" si="18"/>
        <v>0</v>
      </c>
      <c r="AN91" s="69"/>
      <c r="AO91" s="70">
        <f t="shared" si="19"/>
        <v>0</v>
      </c>
      <c r="AP91" s="69"/>
      <c r="AQ91" s="70">
        <f t="shared" si="20"/>
        <v>0</v>
      </c>
      <c r="AR91" s="69"/>
      <c r="AS91" s="70">
        <f t="shared" si="21"/>
        <v>0</v>
      </c>
      <c r="AT91" s="69"/>
      <c r="AU91" s="70"/>
      <c r="AV91" s="69"/>
      <c r="AW91" s="70"/>
      <c r="AX91" s="69"/>
      <c r="AY91" s="70"/>
      <c r="AZ91" s="69"/>
      <c r="BA91" s="70"/>
      <c r="BB91" s="69"/>
      <c r="BC91" s="70"/>
      <c r="BD91" s="4">
        <f t="shared" si="22"/>
        <v>0</v>
      </c>
      <c r="BE91" s="10">
        <f t="shared" si="1"/>
        <v>0</v>
      </c>
      <c r="BF91" s="11">
        <f t="shared" si="23"/>
        <v>2</v>
      </c>
      <c r="BG91" s="4">
        <f t="shared" si="24"/>
        <v>0</v>
      </c>
      <c r="BH91" s="138" t="str">
        <f t="shared" si="25"/>
        <v/>
      </c>
      <c r="BI91" s="138" t="str">
        <f t="shared" si="26"/>
        <v/>
      </c>
      <c r="BJ91" s="287"/>
      <c r="BK91" s="132">
        <f t="shared" si="27"/>
        <v>0</v>
      </c>
      <c r="BL91" s="4">
        <f t="shared" si="28"/>
        <v>0</v>
      </c>
      <c r="BM91" s="130">
        <f t="shared" si="29"/>
        <v>0</v>
      </c>
      <c r="BN91" s="4">
        <f t="shared" si="30"/>
        <v>0</v>
      </c>
      <c r="BO91" s="130">
        <f t="shared" si="31"/>
        <v>0</v>
      </c>
      <c r="BP91" s="133">
        <f t="shared" si="32"/>
        <v>0</v>
      </c>
      <c r="BQ91" s="58"/>
      <c r="BR91" s="58"/>
      <c r="BS91" s="58"/>
      <c r="BT91" s="58"/>
      <c r="BU91" s="16"/>
    </row>
    <row r="92" spans="1:73" ht="12.75" customHeight="1" x14ac:dyDescent="0.2">
      <c r="A92" s="3"/>
      <c r="B92" s="4">
        <f t="shared" si="33"/>
        <v>41</v>
      </c>
      <c r="C92" s="319"/>
      <c r="D92" s="320"/>
      <c r="E92" s="17"/>
      <c r="F92" s="69"/>
      <c r="G92" s="70">
        <f t="shared" si="2"/>
        <v>0</v>
      </c>
      <c r="H92" s="103"/>
      <c r="I92" s="70">
        <f t="shared" si="3"/>
        <v>0</v>
      </c>
      <c r="J92" s="69"/>
      <c r="K92" s="70">
        <f t="shared" si="4"/>
        <v>0</v>
      </c>
      <c r="L92" s="69"/>
      <c r="M92" s="70">
        <f t="shared" si="5"/>
        <v>0</v>
      </c>
      <c r="N92" s="69"/>
      <c r="O92" s="70">
        <f t="shared" si="6"/>
        <v>0</v>
      </c>
      <c r="P92" s="69"/>
      <c r="Q92" s="70">
        <f t="shared" si="7"/>
        <v>0</v>
      </c>
      <c r="R92" s="69"/>
      <c r="S92" s="70">
        <f t="shared" si="8"/>
        <v>0</v>
      </c>
      <c r="T92" s="69"/>
      <c r="U92" s="70">
        <f t="shared" si="9"/>
        <v>0</v>
      </c>
      <c r="V92" s="69"/>
      <c r="W92" s="70">
        <f t="shared" si="10"/>
        <v>0</v>
      </c>
      <c r="X92" s="69"/>
      <c r="Y92" s="70">
        <f t="shared" si="11"/>
        <v>0</v>
      </c>
      <c r="Z92" s="69"/>
      <c r="AA92" s="70">
        <f t="shared" si="12"/>
        <v>0</v>
      </c>
      <c r="AB92" s="69"/>
      <c r="AC92" s="70">
        <f t="shared" si="13"/>
        <v>0</v>
      </c>
      <c r="AD92" s="85"/>
      <c r="AE92" s="70">
        <f t="shared" si="14"/>
        <v>0</v>
      </c>
      <c r="AF92" s="69"/>
      <c r="AG92" s="70">
        <f t="shared" si="15"/>
        <v>0</v>
      </c>
      <c r="AH92" s="69"/>
      <c r="AI92" s="70">
        <f t="shared" si="16"/>
        <v>0</v>
      </c>
      <c r="AJ92" s="69"/>
      <c r="AK92" s="70">
        <f t="shared" si="17"/>
        <v>0</v>
      </c>
      <c r="AL92" s="69"/>
      <c r="AM92" s="70">
        <f t="shared" si="18"/>
        <v>0</v>
      </c>
      <c r="AN92" s="69"/>
      <c r="AO92" s="70">
        <f t="shared" si="19"/>
        <v>0</v>
      </c>
      <c r="AP92" s="69"/>
      <c r="AQ92" s="70">
        <f t="shared" si="20"/>
        <v>0</v>
      </c>
      <c r="AR92" s="69"/>
      <c r="AS92" s="70">
        <f t="shared" si="21"/>
        <v>0</v>
      </c>
      <c r="AT92" s="69"/>
      <c r="AU92" s="70"/>
      <c r="AV92" s="69"/>
      <c r="AW92" s="70"/>
      <c r="AX92" s="69"/>
      <c r="AY92" s="70"/>
      <c r="AZ92" s="69"/>
      <c r="BA92" s="70"/>
      <c r="BB92" s="69"/>
      <c r="BC92" s="70"/>
      <c r="BD92" s="4">
        <f t="shared" si="22"/>
        <v>0</v>
      </c>
      <c r="BE92" s="10">
        <f t="shared" si="1"/>
        <v>0</v>
      </c>
      <c r="BF92" s="11">
        <f t="shared" si="23"/>
        <v>2</v>
      </c>
      <c r="BG92" s="4">
        <f t="shared" si="24"/>
        <v>0</v>
      </c>
      <c r="BH92" s="138" t="str">
        <f t="shared" si="25"/>
        <v/>
      </c>
      <c r="BI92" s="138" t="str">
        <f t="shared" si="26"/>
        <v/>
      </c>
      <c r="BJ92" s="287"/>
      <c r="BK92" s="132">
        <f t="shared" si="27"/>
        <v>0</v>
      </c>
      <c r="BL92" s="4">
        <f t="shared" si="28"/>
        <v>0</v>
      </c>
      <c r="BM92" s="130">
        <f t="shared" si="29"/>
        <v>0</v>
      </c>
      <c r="BN92" s="4">
        <f t="shared" si="30"/>
        <v>0</v>
      </c>
      <c r="BO92" s="130">
        <f t="shared" si="31"/>
        <v>0</v>
      </c>
      <c r="BP92" s="133">
        <f t="shared" si="32"/>
        <v>0</v>
      </c>
      <c r="BQ92" s="58"/>
      <c r="BR92" s="58"/>
      <c r="BS92" s="58"/>
      <c r="BT92" s="58"/>
      <c r="BU92" s="16"/>
    </row>
    <row r="93" spans="1:73" ht="12.75" customHeight="1" x14ac:dyDescent="0.2">
      <c r="A93" s="3"/>
      <c r="B93" s="4">
        <f t="shared" si="33"/>
        <v>42</v>
      </c>
      <c r="C93" s="319"/>
      <c r="D93" s="320"/>
      <c r="E93" s="17"/>
      <c r="F93" s="69"/>
      <c r="G93" s="70">
        <f t="shared" si="2"/>
        <v>0</v>
      </c>
      <c r="H93" s="103"/>
      <c r="I93" s="70">
        <f t="shared" si="3"/>
        <v>0</v>
      </c>
      <c r="J93" s="69"/>
      <c r="K93" s="70">
        <f t="shared" si="4"/>
        <v>0</v>
      </c>
      <c r="L93" s="69"/>
      <c r="M93" s="70">
        <f t="shared" si="5"/>
        <v>0</v>
      </c>
      <c r="N93" s="69"/>
      <c r="O93" s="70">
        <f t="shared" si="6"/>
        <v>0</v>
      </c>
      <c r="P93" s="69"/>
      <c r="Q93" s="70">
        <f t="shared" si="7"/>
        <v>0</v>
      </c>
      <c r="R93" s="69"/>
      <c r="S93" s="70">
        <f t="shared" si="8"/>
        <v>0</v>
      </c>
      <c r="T93" s="69"/>
      <c r="U93" s="70">
        <f t="shared" si="9"/>
        <v>0</v>
      </c>
      <c r="V93" s="69"/>
      <c r="W93" s="70">
        <f t="shared" si="10"/>
        <v>0</v>
      </c>
      <c r="X93" s="69"/>
      <c r="Y93" s="70">
        <f t="shared" si="11"/>
        <v>0</v>
      </c>
      <c r="Z93" s="69"/>
      <c r="AA93" s="70">
        <f t="shared" si="12"/>
        <v>0</v>
      </c>
      <c r="AB93" s="69"/>
      <c r="AC93" s="70">
        <f t="shared" si="13"/>
        <v>0</v>
      </c>
      <c r="AD93" s="85"/>
      <c r="AE93" s="70">
        <f t="shared" si="14"/>
        <v>0</v>
      </c>
      <c r="AF93" s="69"/>
      <c r="AG93" s="70">
        <f t="shared" si="15"/>
        <v>0</v>
      </c>
      <c r="AH93" s="69"/>
      <c r="AI93" s="70">
        <f t="shared" si="16"/>
        <v>0</v>
      </c>
      <c r="AJ93" s="69"/>
      <c r="AK93" s="70">
        <f t="shared" si="17"/>
        <v>0</v>
      </c>
      <c r="AL93" s="69"/>
      <c r="AM93" s="70">
        <f t="shared" si="18"/>
        <v>0</v>
      </c>
      <c r="AN93" s="69"/>
      <c r="AO93" s="70">
        <f t="shared" si="19"/>
        <v>0</v>
      </c>
      <c r="AP93" s="69"/>
      <c r="AQ93" s="70">
        <f t="shared" si="20"/>
        <v>0</v>
      </c>
      <c r="AR93" s="69"/>
      <c r="AS93" s="70">
        <f t="shared" si="21"/>
        <v>0</v>
      </c>
      <c r="AT93" s="69"/>
      <c r="AU93" s="70"/>
      <c r="AV93" s="69"/>
      <c r="AW93" s="70"/>
      <c r="AX93" s="69"/>
      <c r="AY93" s="70"/>
      <c r="AZ93" s="69"/>
      <c r="BA93" s="70"/>
      <c r="BB93" s="69"/>
      <c r="BC93" s="70"/>
      <c r="BD93" s="4">
        <f t="shared" si="22"/>
        <v>0</v>
      </c>
      <c r="BE93" s="10">
        <f t="shared" si="1"/>
        <v>0</v>
      </c>
      <c r="BF93" s="11">
        <f t="shared" si="23"/>
        <v>2</v>
      </c>
      <c r="BG93" s="4">
        <f t="shared" si="24"/>
        <v>0</v>
      </c>
      <c r="BH93" s="138" t="str">
        <f t="shared" si="25"/>
        <v/>
      </c>
      <c r="BI93" s="138" t="str">
        <f t="shared" si="26"/>
        <v/>
      </c>
      <c r="BJ93" s="287"/>
      <c r="BK93" s="132">
        <f t="shared" si="27"/>
        <v>0</v>
      </c>
      <c r="BL93" s="4">
        <f t="shared" si="28"/>
        <v>0</v>
      </c>
      <c r="BM93" s="130">
        <f t="shared" si="29"/>
        <v>0</v>
      </c>
      <c r="BN93" s="4">
        <f t="shared" si="30"/>
        <v>0</v>
      </c>
      <c r="BO93" s="130">
        <f t="shared" si="31"/>
        <v>0</v>
      </c>
      <c r="BP93" s="133">
        <f t="shared" si="32"/>
        <v>0</v>
      </c>
      <c r="BQ93" s="58"/>
      <c r="BR93" s="58"/>
      <c r="BS93" s="58"/>
      <c r="BT93" s="58"/>
      <c r="BU93" s="16"/>
    </row>
    <row r="94" spans="1:73" ht="12.75" customHeight="1" x14ac:dyDescent="0.2">
      <c r="A94" s="3"/>
      <c r="B94" s="4">
        <f t="shared" si="33"/>
        <v>43</v>
      </c>
      <c r="C94" s="319"/>
      <c r="D94" s="320"/>
      <c r="E94" s="17"/>
      <c r="F94" s="69"/>
      <c r="G94" s="70">
        <f t="shared" si="2"/>
        <v>0</v>
      </c>
      <c r="H94" s="103"/>
      <c r="I94" s="70">
        <f t="shared" si="3"/>
        <v>0</v>
      </c>
      <c r="J94" s="69"/>
      <c r="K94" s="70">
        <f t="shared" si="4"/>
        <v>0</v>
      </c>
      <c r="L94" s="69"/>
      <c r="M94" s="70">
        <f t="shared" si="5"/>
        <v>0</v>
      </c>
      <c r="N94" s="69"/>
      <c r="O94" s="70">
        <f t="shared" si="6"/>
        <v>0</v>
      </c>
      <c r="P94" s="69"/>
      <c r="Q94" s="70">
        <f t="shared" si="7"/>
        <v>0</v>
      </c>
      <c r="R94" s="69"/>
      <c r="S94" s="70">
        <f t="shared" si="8"/>
        <v>0</v>
      </c>
      <c r="T94" s="69"/>
      <c r="U94" s="70">
        <f t="shared" si="9"/>
        <v>0</v>
      </c>
      <c r="V94" s="69"/>
      <c r="W94" s="70">
        <f t="shared" si="10"/>
        <v>0</v>
      </c>
      <c r="X94" s="69"/>
      <c r="Y94" s="70">
        <f t="shared" si="11"/>
        <v>0</v>
      </c>
      <c r="Z94" s="69"/>
      <c r="AA94" s="70">
        <f t="shared" si="12"/>
        <v>0</v>
      </c>
      <c r="AB94" s="69"/>
      <c r="AC94" s="70">
        <f t="shared" si="13"/>
        <v>0</v>
      </c>
      <c r="AD94" s="85"/>
      <c r="AE94" s="70">
        <f t="shared" si="14"/>
        <v>0</v>
      </c>
      <c r="AF94" s="69"/>
      <c r="AG94" s="70">
        <f t="shared" si="15"/>
        <v>0</v>
      </c>
      <c r="AH94" s="69"/>
      <c r="AI94" s="70">
        <f t="shared" si="16"/>
        <v>0</v>
      </c>
      <c r="AJ94" s="69"/>
      <c r="AK94" s="70">
        <f t="shared" si="17"/>
        <v>0</v>
      </c>
      <c r="AL94" s="69"/>
      <c r="AM94" s="70">
        <f t="shared" si="18"/>
        <v>0</v>
      </c>
      <c r="AN94" s="69"/>
      <c r="AO94" s="70">
        <f t="shared" si="19"/>
        <v>0</v>
      </c>
      <c r="AP94" s="69"/>
      <c r="AQ94" s="70">
        <f t="shared" si="20"/>
        <v>0</v>
      </c>
      <c r="AR94" s="69"/>
      <c r="AS94" s="70">
        <f t="shared" si="21"/>
        <v>0</v>
      </c>
      <c r="AT94" s="69"/>
      <c r="AU94" s="70"/>
      <c r="AV94" s="69"/>
      <c r="AW94" s="70"/>
      <c r="AX94" s="69"/>
      <c r="AY94" s="70"/>
      <c r="AZ94" s="69"/>
      <c r="BA94" s="70"/>
      <c r="BB94" s="69"/>
      <c r="BC94" s="70"/>
      <c r="BD94" s="4">
        <f t="shared" si="22"/>
        <v>0</v>
      </c>
      <c r="BE94" s="10">
        <f t="shared" si="1"/>
        <v>0</v>
      </c>
      <c r="BF94" s="11">
        <f t="shared" si="23"/>
        <v>2</v>
      </c>
      <c r="BG94" s="4">
        <f t="shared" si="24"/>
        <v>0</v>
      </c>
      <c r="BH94" s="138" t="str">
        <f t="shared" si="25"/>
        <v/>
      </c>
      <c r="BI94" s="138" t="str">
        <f t="shared" si="26"/>
        <v/>
      </c>
      <c r="BJ94" s="287"/>
      <c r="BK94" s="132">
        <f t="shared" si="27"/>
        <v>0</v>
      </c>
      <c r="BL94" s="4">
        <f t="shared" si="28"/>
        <v>0</v>
      </c>
      <c r="BM94" s="130">
        <f t="shared" si="29"/>
        <v>0</v>
      </c>
      <c r="BN94" s="4">
        <f t="shared" si="30"/>
        <v>0</v>
      </c>
      <c r="BO94" s="130">
        <f t="shared" si="31"/>
        <v>0</v>
      </c>
      <c r="BP94" s="133">
        <f t="shared" si="32"/>
        <v>0</v>
      </c>
      <c r="BQ94" s="58"/>
      <c r="BR94" s="58"/>
      <c r="BS94" s="58"/>
      <c r="BT94" s="58"/>
      <c r="BU94" s="16"/>
    </row>
    <row r="95" spans="1:73" ht="12.75" customHeight="1" x14ac:dyDescent="0.2">
      <c r="A95" s="3"/>
      <c r="B95" s="4">
        <f t="shared" si="33"/>
        <v>44</v>
      </c>
      <c r="C95" s="319"/>
      <c r="D95" s="320"/>
      <c r="E95" s="17"/>
      <c r="F95" s="69"/>
      <c r="G95" s="70">
        <f t="shared" si="2"/>
        <v>0</v>
      </c>
      <c r="H95" s="103"/>
      <c r="I95" s="70">
        <f t="shared" si="3"/>
        <v>0</v>
      </c>
      <c r="J95" s="69"/>
      <c r="K95" s="70">
        <f t="shared" si="4"/>
        <v>0</v>
      </c>
      <c r="L95" s="69"/>
      <c r="M95" s="70">
        <f t="shared" si="5"/>
        <v>0</v>
      </c>
      <c r="N95" s="69"/>
      <c r="O95" s="70">
        <f t="shared" si="6"/>
        <v>0</v>
      </c>
      <c r="P95" s="69"/>
      <c r="Q95" s="70">
        <f t="shared" si="7"/>
        <v>0</v>
      </c>
      <c r="R95" s="69"/>
      <c r="S95" s="70">
        <f t="shared" si="8"/>
        <v>0</v>
      </c>
      <c r="T95" s="69"/>
      <c r="U95" s="70">
        <f t="shared" si="9"/>
        <v>0</v>
      </c>
      <c r="V95" s="69"/>
      <c r="W95" s="70">
        <f t="shared" si="10"/>
        <v>0</v>
      </c>
      <c r="X95" s="69"/>
      <c r="Y95" s="70">
        <f t="shared" si="11"/>
        <v>0</v>
      </c>
      <c r="Z95" s="69"/>
      <c r="AA95" s="70">
        <f t="shared" si="12"/>
        <v>0</v>
      </c>
      <c r="AB95" s="69"/>
      <c r="AC95" s="70">
        <f t="shared" si="13"/>
        <v>0</v>
      </c>
      <c r="AD95" s="85"/>
      <c r="AE95" s="70">
        <f t="shared" si="14"/>
        <v>0</v>
      </c>
      <c r="AF95" s="69"/>
      <c r="AG95" s="70">
        <f t="shared" si="15"/>
        <v>0</v>
      </c>
      <c r="AH95" s="69"/>
      <c r="AI95" s="70">
        <f t="shared" si="16"/>
        <v>0</v>
      </c>
      <c r="AJ95" s="69"/>
      <c r="AK95" s="70">
        <f t="shared" si="17"/>
        <v>0</v>
      </c>
      <c r="AL95" s="69"/>
      <c r="AM95" s="70">
        <f t="shared" si="18"/>
        <v>0</v>
      </c>
      <c r="AN95" s="69"/>
      <c r="AO95" s="70">
        <f t="shared" si="19"/>
        <v>0</v>
      </c>
      <c r="AP95" s="69"/>
      <c r="AQ95" s="70">
        <f t="shared" si="20"/>
        <v>0</v>
      </c>
      <c r="AR95" s="69"/>
      <c r="AS95" s="70">
        <f t="shared" si="21"/>
        <v>0</v>
      </c>
      <c r="AT95" s="69"/>
      <c r="AU95" s="70"/>
      <c r="AV95" s="69"/>
      <c r="AW95" s="70"/>
      <c r="AX95" s="69"/>
      <c r="AY95" s="70"/>
      <c r="AZ95" s="69"/>
      <c r="BA95" s="70"/>
      <c r="BB95" s="69"/>
      <c r="BC95" s="70"/>
      <c r="BD95" s="4">
        <f t="shared" si="22"/>
        <v>0</v>
      </c>
      <c r="BE95" s="10">
        <f t="shared" si="1"/>
        <v>0</v>
      </c>
      <c r="BF95" s="11">
        <f t="shared" si="23"/>
        <v>2</v>
      </c>
      <c r="BG95" s="4">
        <f t="shared" si="24"/>
        <v>0</v>
      </c>
      <c r="BH95" s="138" t="str">
        <f t="shared" si="25"/>
        <v/>
      </c>
      <c r="BI95" s="138" t="str">
        <f t="shared" si="26"/>
        <v/>
      </c>
      <c r="BJ95" s="287"/>
      <c r="BK95" s="132">
        <f t="shared" si="27"/>
        <v>0</v>
      </c>
      <c r="BL95" s="4">
        <f t="shared" si="28"/>
        <v>0</v>
      </c>
      <c r="BM95" s="130">
        <f t="shared" si="29"/>
        <v>0</v>
      </c>
      <c r="BN95" s="4">
        <f t="shared" si="30"/>
        <v>0</v>
      </c>
      <c r="BO95" s="130">
        <f t="shared" si="31"/>
        <v>0</v>
      </c>
      <c r="BP95" s="133">
        <f t="shared" si="32"/>
        <v>0</v>
      </c>
      <c r="BQ95" s="58"/>
      <c r="BR95" s="58"/>
      <c r="BS95" s="58"/>
      <c r="BT95" s="58"/>
      <c r="BU95" s="16"/>
    </row>
    <row r="96" spans="1:73" ht="12.75" customHeight="1" x14ac:dyDescent="0.2">
      <c r="A96" s="3"/>
      <c r="B96" s="4">
        <f t="shared" si="33"/>
        <v>45</v>
      </c>
      <c r="C96" s="319"/>
      <c r="D96" s="320"/>
      <c r="E96" s="17"/>
      <c r="F96" s="69"/>
      <c r="G96" s="70">
        <f t="shared" si="2"/>
        <v>0</v>
      </c>
      <c r="H96" s="103"/>
      <c r="I96" s="70">
        <f t="shared" si="3"/>
        <v>0</v>
      </c>
      <c r="J96" s="69"/>
      <c r="K96" s="70">
        <f t="shared" si="4"/>
        <v>0</v>
      </c>
      <c r="L96" s="69"/>
      <c r="M96" s="70">
        <f t="shared" si="5"/>
        <v>0</v>
      </c>
      <c r="N96" s="69"/>
      <c r="O96" s="70">
        <f t="shared" si="6"/>
        <v>0</v>
      </c>
      <c r="P96" s="69"/>
      <c r="Q96" s="70">
        <f t="shared" si="7"/>
        <v>0</v>
      </c>
      <c r="R96" s="69"/>
      <c r="S96" s="70">
        <f t="shared" si="8"/>
        <v>0</v>
      </c>
      <c r="T96" s="69"/>
      <c r="U96" s="70">
        <f t="shared" si="9"/>
        <v>0</v>
      </c>
      <c r="V96" s="69"/>
      <c r="W96" s="70">
        <f t="shared" si="10"/>
        <v>0</v>
      </c>
      <c r="X96" s="69"/>
      <c r="Y96" s="70">
        <f t="shared" si="11"/>
        <v>0</v>
      </c>
      <c r="Z96" s="69"/>
      <c r="AA96" s="70">
        <f t="shared" si="12"/>
        <v>0</v>
      </c>
      <c r="AB96" s="69"/>
      <c r="AC96" s="70">
        <f t="shared" si="13"/>
        <v>0</v>
      </c>
      <c r="AD96" s="85"/>
      <c r="AE96" s="70">
        <f t="shared" si="14"/>
        <v>0</v>
      </c>
      <c r="AF96" s="69"/>
      <c r="AG96" s="70">
        <f t="shared" si="15"/>
        <v>0</v>
      </c>
      <c r="AH96" s="69"/>
      <c r="AI96" s="70">
        <f t="shared" si="16"/>
        <v>0</v>
      </c>
      <c r="AJ96" s="69"/>
      <c r="AK96" s="70">
        <f t="shared" si="17"/>
        <v>0</v>
      </c>
      <c r="AL96" s="69"/>
      <c r="AM96" s="70">
        <f t="shared" si="18"/>
        <v>0</v>
      </c>
      <c r="AN96" s="69"/>
      <c r="AO96" s="70">
        <f t="shared" si="19"/>
        <v>0</v>
      </c>
      <c r="AP96" s="69"/>
      <c r="AQ96" s="70">
        <f t="shared" si="20"/>
        <v>0</v>
      </c>
      <c r="AR96" s="69"/>
      <c r="AS96" s="70">
        <f t="shared" si="21"/>
        <v>0</v>
      </c>
      <c r="AT96" s="69"/>
      <c r="AU96" s="70"/>
      <c r="AV96" s="69"/>
      <c r="AW96" s="70"/>
      <c r="AX96" s="69"/>
      <c r="AY96" s="70"/>
      <c r="AZ96" s="69"/>
      <c r="BA96" s="70"/>
      <c r="BB96" s="69"/>
      <c r="BC96" s="70"/>
      <c r="BD96" s="4">
        <f t="shared" si="22"/>
        <v>0</v>
      </c>
      <c r="BE96" s="10">
        <f t="shared" si="1"/>
        <v>0</v>
      </c>
      <c r="BF96" s="11">
        <f t="shared" si="23"/>
        <v>2</v>
      </c>
      <c r="BG96" s="4">
        <f t="shared" si="24"/>
        <v>0</v>
      </c>
      <c r="BH96" s="138" t="str">
        <f t="shared" si="25"/>
        <v/>
      </c>
      <c r="BI96" s="138" t="str">
        <f t="shared" si="26"/>
        <v/>
      </c>
      <c r="BJ96" s="287"/>
      <c r="BK96" s="132">
        <f t="shared" si="27"/>
        <v>0</v>
      </c>
      <c r="BL96" s="4">
        <f t="shared" si="28"/>
        <v>0</v>
      </c>
      <c r="BM96" s="130">
        <f t="shared" si="29"/>
        <v>0</v>
      </c>
      <c r="BN96" s="4">
        <f t="shared" si="30"/>
        <v>0</v>
      </c>
      <c r="BO96" s="130">
        <f t="shared" si="31"/>
        <v>0</v>
      </c>
      <c r="BP96" s="133">
        <f t="shared" si="32"/>
        <v>0</v>
      </c>
      <c r="BQ96" s="58"/>
      <c r="BR96" s="58"/>
      <c r="BS96" s="58"/>
      <c r="BT96" s="58"/>
      <c r="BU96" s="16"/>
    </row>
    <row r="97" spans="1:73" ht="12.75" customHeight="1" x14ac:dyDescent="0.2">
      <c r="A97" s="3"/>
      <c r="B97" s="4">
        <f t="shared" si="33"/>
        <v>46</v>
      </c>
      <c r="C97" s="319"/>
      <c r="D97" s="320"/>
      <c r="E97" s="17"/>
      <c r="F97" s="69"/>
      <c r="G97" s="70">
        <f t="shared" si="2"/>
        <v>0</v>
      </c>
      <c r="H97" s="103"/>
      <c r="I97" s="70">
        <f t="shared" si="3"/>
        <v>0</v>
      </c>
      <c r="J97" s="69"/>
      <c r="K97" s="70">
        <f t="shared" si="4"/>
        <v>0</v>
      </c>
      <c r="L97" s="69"/>
      <c r="M97" s="70">
        <f t="shared" si="5"/>
        <v>0</v>
      </c>
      <c r="N97" s="69"/>
      <c r="O97" s="70">
        <f t="shared" si="6"/>
        <v>0</v>
      </c>
      <c r="P97" s="69"/>
      <c r="Q97" s="70">
        <f t="shared" si="7"/>
        <v>0</v>
      </c>
      <c r="R97" s="69"/>
      <c r="S97" s="70">
        <f t="shared" si="8"/>
        <v>0</v>
      </c>
      <c r="T97" s="69"/>
      <c r="U97" s="70">
        <f t="shared" si="9"/>
        <v>0</v>
      </c>
      <c r="V97" s="69"/>
      <c r="W97" s="70">
        <f t="shared" si="10"/>
        <v>0</v>
      </c>
      <c r="X97" s="69"/>
      <c r="Y97" s="70">
        <f t="shared" si="11"/>
        <v>0</v>
      </c>
      <c r="Z97" s="69"/>
      <c r="AA97" s="70">
        <f t="shared" si="12"/>
        <v>0</v>
      </c>
      <c r="AB97" s="69"/>
      <c r="AC97" s="70">
        <f t="shared" si="13"/>
        <v>0</v>
      </c>
      <c r="AD97" s="85"/>
      <c r="AE97" s="70">
        <f t="shared" si="14"/>
        <v>0</v>
      </c>
      <c r="AF97" s="69"/>
      <c r="AG97" s="70">
        <f t="shared" si="15"/>
        <v>0</v>
      </c>
      <c r="AH97" s="69"/>
      <c r="AI97" s="70">
        <f t="shared" si="16"/>
        <v>0</v>
      </c>
      <c r="AJ97" s="69"/>
      <c r="AK97" s="70">
        <f t="shared" si="17"/>
        <v>0</v>
      </c>
      <c r="AL97" s="69"/>
      <c r="AM97" s="70">
        <f t="shared" si="18"/>
        <v>0</v>
      </c>
      <c r="AN97" s="69"/>
      <c r="AO97" s="70">
        <f t="shared" si="19"/>
        <v>0</v>
      </c>
      <c r="AP97" s="69"/>
      <c r="AQ97" s="70">
        <f t="shared" si="20"/>
        <v>0</v>
      </c>
      <c r="AR97" s="69"/>
      <c r="AS97" s="70">
        <f t="shared" si="21"/>
        <v>0</v>
      </c>
      <c r="AT97" s="69"/>
      <c r="AU97" s="70"/>
      <c r="AV97" s="69"/>
      <c r="AW97" s="70"/>
      <c r="AX97" s="69"/>
      <c r="AY97" s="70"/>
      <c r="AZ97" s="69"/>
      <c r="BA97" s="70"/>
      <c r="BB97" s="69"/>
      <c r="BC97" s="70"/>
      <c r="BD97" s="4">
        <f t="shared" si="22"/>
        <v>0</v>
      </c>
      <c r="BE97" s="10">
        <f t="shared" si="1"/>
        <v>0</v>
      </c>
      <c r="BF97" s="11">
        <f t="shared" si="23"/>
        <v>2</v>
      </c>
      <c r="BG97" s="4">
        <f t="shared" si="24"/>
        <v>0</v>
      </c>
      <c r="BH97" s="138" t="str">
        <f t="shared" si="25"/>
        <v/>
      </c>
      <c r="BI97" s="138" t="str">
        <f t="shared" si="26"/>
        <v/>
      </c>
      <c r="BJ97" s="287"/>
      <c r="BK97" s="132">
        <f t="shared" si="27"/>
        <v>0</v>
      </c>
      <c r="BL97" s="4">
        <f t="shared" si="28"/>
        <v>0</v>
      </c>
      <c r="BM97" s="130">
        <f t="shared" si="29"/>
        <v>0</v>
      </c>
      <c r="BN97" s="4">
        <f t="shared" si="30"/>
        <v>0</v>
      </c>
      <c r="BO97" s="130">
        <f t="shared" si="31"/>
        <v>0</v>
      </c>
      <c r="BP97" s="133">
        <f t="shared" si="32"/>
        <v>0</v>
      </c>
      <c r="BQ97" s="58"/>
      <c r="BR97" s="58"/>
      <c r="BS97" s="58"/>
      <c r="BT97" s="58"/>
      <c r="BU97" s="16"/>
    </row>
    <row r="98" spans="1:73" ht="12.75" customHeight="1" thickBot="1" x14ac:dyDescent="0.25">
      <c r="A98" s="3"/>
      <c r="B98" s="4">
        <v>47</v>
      </c>
      <c r="C98" s="319"/>
      <c r="D98" s="320"/>
      <c r="E98" s="17"/>
      <c r="F98" s="69"/>
      <c r="G98" s="70">
        <f t="shared" si="2"/>
        <v>0</v>
      </c>
      <c r="H98" s="103"/>
      <c r="I98" s="70">
        <f t="shared" si="3"/>
        <v>0</v>
      </c>
      <c r="J98" s="69"/>
      <c r="K98" s="70">
        <f t="shared" si="4"/>
        <v>0</v>
      </c>
      <c r="L98" s="69"/>
      <c r="M98" s="70">
        <f t="shared" si="5"/>
        <v>0</v>
      </c>
      <c r="N98" s="69"/>
      <c r="O98" s="70">
        <f t="shared" si="6"/>
        <v>0</v>
      </c>
      <c r="P98" s="69"/>
      <c r="Q98" s="70">
        <f t="shared" si="7"/>
        <v>0</v>
      </c>
      <c r="R98" s="69"/>
      <c r="S98" s="70">
        <f t="shared" si="8"/>
        <v>0</v>
      </c>
      <c r="T98" s="69"/>
      <c r="U98" s="70">
        <f t="shared" si="9"/>
        <v>0</v>
      </c>
      <c r="V98" s="69"/>
      <c r="W98" s="70">
        <f t="shared" si="10"/>
        <v>0</v>
      </c>
      <c r="X98" s="69"/>
      <c r="Y98" s="70">
        <f t="shared" si="11"/>
        <v>0</v>
      </c>
      <c r="Z98" s="69"/>
      <c r="AA98" s="70">
        <f t="shared" si="12"/>
        <v>0</v>
      </c>
      <c r="AB98" s="69"/>
      <c r="AC98" s="70">
        <f t="shared" si="13"/>
        <v>0</v>
      </c>
      <c r="AD98" s="85"/>
      <c r="AE98" s="70">
        <f t="shared" si="14"/>
        <v>0</v>
      </c>
      <c r="AF98" s="69"/>
      <c r="AG98" s="70">
        <f t="shared" si="15"/>
        <v>0</v>
      </c>
      <c r="AH98" s="69"/>
      <c r="AI98" s="70">
        <f t="shared" si="16"/>
        <v>0</v>
      </c>
      <c r="AJ98" s="69"/>
      <c r="AK98" s="70">
        <f t="shared" si="17"/>
        <v>0</v>
      </c>
      <c r="AL98" s="69"/>
      <c r="AM98" s="70">
        <f t="shared" si="18"/>
        <v>0</v>
      </c>
      <c r="AN98" s="69"/>
      <c r="AO98" s="70">
        <f t="shared" si="19"/>
        <v>0</v>
      </c>
      <c r="AP98" s="69"/>
      <c r="AQ98" s="70">
        <f t="shared" si="20"/>
        <v>0</v>
      </c>
      <c r="AR98" s="69"/>
      <c r="AS98" s="70">
        <f t="shared" si="21"/>
        <v>0</v>
      </c>
      <c r="AT98" s="69"/>
      <c r="AU98" s="70"/>
      <c r="AV98" s="69"/>
      <c r="AW98" s="70"/>
      <c r="AX98" s="69"/>
      <c r="AY98" s="70"/>
      <c r="AZ98" s="69"/>
      <c r="BA98" s="70"/>
      <c r="BB98" s="69"/>
      <c r="BC98" s="70"/>
      <c r="BD98" s="4">
        <f t="shared" si="22"/>
        <v>0</v>
      </c>
      <c r="BE98" s="10">
        <f t="shared" si="1"/>
        <v>0</v>
      </c>
      <c r="BF98" s="11">
        <f t="shared" si="23"/>
        <v>2</v>
      </c>
      <c r="BG98" s="4">
        <f t="shared" si="24"/>
        <v>0</v>
      </c>
      <c r="BH98" s="138" t="str">
        <f t="shared" si="25"/>
        <v/>
      </c>
      <c r="BI98" s="138" t="str">
        <f t="shared" si="26"/>
        <v/>
      </c>
      <c r="BJ98" s="287"/>
      <c r="BK98" s="134">
        <f t="shared" si="27"/>
        <v>0</v>
      </c>
      <c r="BL98" s="135">
        <f t="shared" si="28"/>
        <v>0</v>
      </c>
      <c r="BM98" s="136">
        <f t="shared" si="29"/>
        <v>0</v>
      </c>
      <c r="BN98" s="135">
        <f t="shared" si="30"/>
        <v>0</v>
      </c>
      <c r="BO98" s="136">
        <f t="shared" si="31"/>
        <v>0</v>
      </c>
      <c r="BP98" s="137">
        <f t="shared" si="32"/>
        <v>0</v>
      </c>
      <c r="BQ98" s="58"/>
      <c r="BR98" s="58"/>
      <c r="BS98" s="58"/>
      <c r="BT98" s="58"/>
      <c r="BU98" s="16"/>
    </row>
    <row r="99" spans="1:73" ht="12.75" customHeight="1" x14ac:dyDescent="0.2">
      <c r="B99" s="8"/>
      <c r="C99" s="397"/>
      <c r="D99" s="397"/>
      <c r="E99" s="20"/>
      <c r="F99" s="90">
        <v>1</v>
      </c>
      <c r="G99" s="141"/>
      <c r="H99" s="90">
        <v>2</v>
      </c>
      <c r="I99" s="90"/>
      <c r="J99" s="90">
        <v>3</v>
      </c>
      <c r="K99" s="90"/>
      <c r="L99" s="90">
        <v>4</v>
      </c>
      <c r="M99" s="90"/>
      <c r="N99" s="90">
        <v>5</v>
      </c>
      <c r="O99" s="90"/>
      <c r="P99" s="90">
        <v>6</v>
      </c>
      <c r="Q99" s="90"/>
      <c r="R99" s="90">
        <v>7</v>
      </c>
      <c r="S99" s="90"/>
      <c r="T99" s="90">
        <v>8</v>
      </c>
      <c r="U99" s="90"/>
      <c r="V99" s="90">
        <v>9</v>
      </c>
      <c r="W99" s="90"/>
      <c r="X99" s="90">
        <v>10</v>
      </c>
      <c r="Y99" s="90"/>
      <c r="Z99" s="90">
        <v>11</v>
      </c>
      <c r="AA99" s="90"/>
      <c r="AB99" s="90">
        <v>12</v>
      </c>
      <c r="AC99" s="90"/>
      <c r="AD99" s="90">
        <v>13</v>
      </c>
      <c r="AE99" s="90"/>
      <c r="AF99" s="90">
        <v>14</v>
      </c>
      <c r="AG99" s="90"/>
      <c r="AH99" s="90">
        <v>15</v>
      </c>
      <c r="AI99" s="90"/>
      <c r="AJ99" s="90">
        <v>16</v>
      </c>
      <c r="AK99" s="90"/>
      <c r="AL99" s="90">
        <v>17</v>
      </c>
      <c r="AM99" s="90"/>
      <c r="AN99" s="90">
        <v>18</v>
      </c>
      <c r="AO99" s="90"/>
      <c r="AP99" s="90">
        <v>19</v>
      </c>
      <c r="AQ99" s="90"/>
      <c r="AR99" s="90">
        <v>20</v>
      </c>
      <c r="AS99" s="90"/>
      <c r="AT99" s="90">
        <v>21</v>
      </c>
      <c r="AU99" s="90"/>
      <c r="AV99" s="90">
        <v>22</v>
      </c>
      <c r="AW99" s="90"/>
      <c r="AX99" s="90">
        <v>23</v>
      </c>
      <c r="AY99" s="90"/>
      <c r="AZ99" s="90">
        <v>24</v>
      </c>
      <c r="BA99" s="90"/>
      <c r="BB99" s="90">
        <v>25</v>
      </c>
      <c r="BC99" s="90"/>
      <c r="BD99" s="8"/>
      <c r="BE99" s="9"/>
      <c r="BF99" s="9"/>
      <c r="BG99" s="8"/>
      <c r="BH99" s="64"/>
      <c r="BI99" s="64"/>
      <c r="BJ99" s="64"/>
      <c r="BK99" s="16"/>
      <c r="BL99" s="16"/>
      <c r="BM99" s="16"/>
      <c r="BN99" s="16"/>
      <c r="BO99" s="16"/>
      <c r="BP99" s="16"/>
      <c r="BQ99" s="16"/>
      <c r="BR99" s="16"/>
      <c r="BS99" s="16"/>
      <c r="BT99" s="16"/>
    </row>
    <row r="100" spans="1:73" ht="12.75" customHeight="1" x14ac:dyDescent="0.2">
      <c r="B100" s="3"/>
      <c r="C100" s="354" t="s">
        <v>3</v>
      </c>
      <c r="D100" s="398"/>
      <c r="E100" s="355"/>
      <c r="F100" s="87">
        <f>SUMIF($E$52:$E$98,"=P",G52:G98)</f>
        <v>0</v>
      </c>
      <c r="G100" s="87"/>
      <c r="H100" s="87">
        <f>SUMIF($E$52:$E$98,"=P",I52:I98)</f>
        <v>0</v>
      </c>
      <c r="I100" s="87"/>
      <c r="J100" s="86">
        <f>SUMIF($E$52:$E$98,"=P",K52:K98)</f>
        <v>0</v>
      </c>
      <c r="K100" s="86"/>
      <c r="L100" s="87">
        <f>SUMIF($E$52:$E$98,"=P",M52:M98)</f>
        <v>0</v>
      </c>
      <c r="M100" s="87"/>
      <c r="N100" s="88">
        <f>SUMIF($E$52:$E$98,"=P",O52:O98)</f>
        <v>0</v>
      </c>
      <c r="O100" s="88"/>
      <c r="P100" s="88">
        <f>SUMIF($E$52:$E$98,"=P",Q52:Q98)</f>
        <v>0</v>
      </c>
      <c r="Q100" s="88"/>
      <c r="R100" s="88">
        <f>SUMIF($E$52:$E$98,"=P",S52:S98)</f>
        <v>0</v>
      </c>
      <c r="S100" s="88"/>
      <c r="T100" s="87">
        <f>SUMIF($E$52:$E$98,"=P",U52:U98)</f>
        <v>0</v>
      </c>
      <c r="U100" s="87"/>
      <c r="V100" s="87">
        <f>SUMIF($E$52:$E$98,"=P",W52:W98)</f>
        <v>0</v>
      </c>
      <c r="W100" s="87"/>
      <c r="X100" s="86">
        <f>SUMIF($E$52:$E$98,"=P",Y52:Y98)</f>
        <v>0</v>
      </c>
      <c r="Y100" s="86"/>
      <c r="Z100" s="88">
        <f>SUMIF($E$52:$E$98,"=P",AA52:AA98)</f>
        <v>0</v>
      </c>
      <c r="AA100" s="88"/>
      <c r="AB100" s="87">
        <f>SUMIF($E$52:$E$98,"=P",AC52:AC98)</f>
        <v>0</v>
      </c>
      <c r="AC100" s="87"/>
      <c r="AD100" s="86">
        <f>SUMIF($E$52:$E$98,"=P",AE52:AE98)</f>
        <v>0</v>
      </c>
      <c r="AE100" s="86"/>
      <c r="AF100" s="86">
        <f>SUMIF($E$52:$E$98,"=P",AG52:AG98)</f>
        <v>0</v>
      </c>
      <c r="AG100" s="86"/>
      <c r="AH100" s="87">
        <f>SUMIF($E$52:$E$98,"=P",AI52:AI98)</f>
        <v>0</v>
      </c>
      <c r="AI100" s="87"/>
      <c r="AJ100" s="87">
        <f>SUMIF($E$52:$E$98,"=P",AK52:AK98)</f>
        <v>0</v>
      </c>
      <c r="AK100" s="87"/>
      <c r="AL100" s="87">
        <f>SUMIF($E$52:$E$98,"=P",AM52:AM98)</f>
        <v>0</v>
      </c>
      <c r="AM100" s="87"/>
      <c r="AN100" s="87">
        <f>SUMIF($E$52:$E$98,"=P",AO52:AO98)</f>
        <v>0</v>
      </c>
      <c r="AO100" s="87"/>
      <c r="AP100" s="87">
        <f>SUMIF($E$52:$E$98,"=P",AQ52:AQ98)</f>
        <v>0</v>
      </c>
      <c r="AQ100" s="87"/>
      <c r="AR100" s="88">
        <f>SUMIF($E$52:$E$98,"=P",AS52:AS98)</f>
        <v>0</v>
      </c>
      <c r="AS100" s="88"/>
      <c r="AT100" s="88">
        <f>SUMIF($E$52:$E$98,"=P",AT52:AT98)</f>
        <v>0</v>
      </c>
      <c r="AU100" s="88"/>
      <c r="AV100" s="88">
        <f>SUMIF($E$52:$E$98,"=P",AV52:AV98)</f>
        <v>0</v>
      </c>
      <c r="AW100" s="88"/>
      <c r="AX100" s="88">
        <f>SUMIF($E$52:$E$98,"=P",AX52:AX98)</f>
        <v>0</v>
      </c>
      <c r="AY100" s="88"/>
      <c r="AZ100" s="88">
        <f>SUMIF($E$52:$E$98,"=P",AZ52:AZ98)</f>
        <v>0</v>
      </c>
      <c r="BA100" s="88"/>
      <c r="BB100" s="88">
        <f>SUMIF($E$52:$E$98,"=P",BB52:BB98)</f>
        <v>0</v>
      </c>
      <c r="BC100" s="88"/>
      <c r="BD100" s="5"/>
      <c r="BE100" s="12" t="s">
        <v>28</v>
      </c>
      <c r="BF100" s="12" t="s">
        <v>27</v>
      </c>
      <c r="BG100" s="7"/>
      <c r="BH100" s="64"/>
      <c r="BI100" s="64"/>
      <c r="BJ100" s="64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</row>
    <row r="101" spans="1:73" ht="12.75" customHeight="1" x14ac:dyDescent="0.2">
      <c r="B101" s="3"/>
      <c r="C101" s="396" t="s">
        <v>32</v>
      </c>
      <c r="D101" s="396"/>
      <c r="E101" s="396"/>
      <c r="F101" s="10" t="e">
        <f>(F100*100)/(C16*$F$11)</f>
        <v>#DIV/0!</v>
      </c>
      <c r="G101" s="43"/>
      <c r="H101" s="10" t="e">
        <f>(H100*100)/(C17*F11)</f>
        <v>#DIV/0!</v>
      </c>
      <c r="I101" s="10"/>
      <c r="J101" s="10" t="e">
        <f>(J100*100)/(C18*F11)</f>
        <v>#DIV/0!</v>
      </c>
      <c r="K101" s="10"/>
      <c r="L101" s="10" t="e">
        <f>(L100*100)/(C19*F11)</f>
        <v>#DIV/0!</v>
      </c>
      <c r="M101" s="10"/>
      <c r="N101" s="10" t="e">
        <f>(N100*100)/(C20*F11)</f>
        <v>#DIV/0!</v>
      </c>
      <c r="O101" s="10"/>
      <c r="P101" s="10" t="e">
        <f>(P100*100)/(C21*F11)</f>
        <v>#DIV/0!</v>
      </c>
      <c r="Q101" s="10"/>
      <c r="R101" s="10" t="e">
        <f>(R100*100)/(C22*F11)</f>
        <v>#DIV/0!</v>
      </c>
      <c r="S101" s="10"/>
      <c r="T101" s="10" t="e">
        <f>(T100*100)/(C23*F11)</f>
        <v>#DIV/0!</v>
      </c>
      <c r="U101" s="10"/>
      <c r="V101" s="10" t="e">
        <f>(V100*100)/(C24*F11)</f>
        <v>#DIV/0!</v>
      </c>
      <c r="W101" s="10"/>
      <c r="X101" s="10" t="e">
        <f>(X100*100)/(C25*F11)</f>
        <v>#DIV/0!</v>
      </c>
      <c r="Y101" s="10"/>
      <c r="Z101" s="10" t="e">
        <f>(Z100*100)/(C26*F11)</f>
        <v>#DIV/0!</v>
      </c>
      <c r="AA101" s="10"/>
      <c r="AB101" s="10" t="e">
        <f>(AB100*100)/(C27*F11)</f>
        <v>#DIV/0!</v>
      </c>
      <c r="AC101" s="10"/>
      <c r="AD101" s="10" t="e">
        <f>(AD100*100)/(C28*F11)</f>
        <v>#DIV/0!</v>
      </c>
      <c r="AE101" s="10"/>
      <c r="AF101" s="10" t="e">
        <f>(AF100*100)/(C29*F11)</f>
        <v>#DIV/0!</v>
      </c>
      <c r="AG101" s="10"/>
      <c r="AH101" s="10" t="e">
        <f>(AH100*100)/(C30*F11)</f>
        <v>#DIV/0!</v>
      </c>
      <c r="AI101" s="11"/>
      <c r="AJ101" s="10" t="e">
        <f>(AJ100*100)/(C31*F11)</f>
        <v>#DIV/0!</v>
      </c>
      <c r="AK101" s="11"/>
      <c r="AL101" s="10" t="e">
        <f>(AL100*100)/(C32*F11)</f>
        <v>#DIV/0!</v>
      </c>
      <c r="AM101" s="11"/>
      <c r="AN101" s="10" t="e">
        <f>(AN100*100)/(C33*F11)</f>
        <v>#DIV/0!</v>
      </c>
      <c r="AO101" s="11"/>
      <c r="AP101" s="10" t="e">
        <f>(AP100*100)/(C34*F11)</f>
        <v>#DIV/0!</v>
      </c>
      <c r="AQ101" s="11"/>
      <c r="AR101" s="10" t="e">
        <f>(AR100*100)/(C35*F11)</f>
        <v>#DIV/0!</v>
      </c>
      <c r="AS101" s="10"/>
      <c r="AT101" s="10" t="e">
        <f>(AT100*100)/(C36*F11)</f>
        <v>#DIV/0!</v>
      </c>
      <c r="AU101" s="10"/>
      <c r="AV101" s="10" t="e">
        <f>(AV100*100)/(C37*F11)</f>
        <v>#DIV/0!</v>
      </c>
      <c r="AW101" s="10"/>
      <c r="AX101" s="10" t="e">
        <f>(AX100*100)/(C38*F11)</f>
        <v>#DIV/0!</v>
      </c>
      <c r="AY101" s="10"/>
      <c r="AZ101" s="10" t="e">
        <f>(AZ100*100)/(C39*$F$11)</f>
        <v>#DIV/0!</v>
      </c>
      <c r="BA101" s="10"/>
      <c r="BB101" s="10" t="e">
        <f>(BB100*100)/(C40*$F$11)</f>
        <v>#DIV/0!</v>
      </c>
      <c r="BC101" s="10"/>
      <c r="BD101" s="5"/>
      <c r="BE101" s="13" t="e">
        <f>SUM(BE52:BE98)/COUNTIF(BE52:BE98,"&gt;0")</f>
        <v>#DIV/0!</v>
      </c>
      <c r="BF101" s="14" t="e">
        <f>SUMIF($E$52:$E$98,"=P",$BF$52:$BF$98)/COUNTIF($E$52:$E$98,"=P")</f>
        <v>#DIV/0!</v>
      </c>
      <c r="BG101" s="7"/>
      <c r="BH101" s="64"/>
      <c r="BI101" s="64"/>
      <c r="BJ101" s="64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</row>
    <row r="102" spans="1:73" s="37" customFormat="1" ht="12.75" customHeight="1" x14ac:dyDescent="0.2">
      <c r="C102" s="392"/>
      <c r="D102" s="393"/>
      <c r="E102" s="393"/>
      <c r="F102" s="38"/>
      <c r="G102" s="16"/>
      <c r="H102" s="16"/>
      <c r="I102" s="16"/>
      <c r="J102" s="16"/>
      <c r="K102" s="16"/>
      <c r="L102" s="16"/>
      <c r="M102" s="36"/>
      <c r="N102" s="394"/>
      <c r="O102" s="395"/>
      <c r="P102" s="395"/>
      <c r="Q102" s="395"/>
      <c r="R102" s="395"/>
      <c r="S102" s="36"/>
      <c r="T102" s="39"/>
      <c r="U102" s="36"/>
      <c r="V102" s="394"/>
      <c r="W102" s="395"/>
      <c r="X102" s="395"/>
      <c r="Y102" s="395"/>
      <c r="Z102" s="395"/>
      <c r="AA102" s="36"/>
      <c r="AB102" s="39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E102" s="16"/>
      <c r="BF102" s="16"/>
      <c r="BH102" s="164"/>
      <c r="BI102" s="164"/>
      <c r="BJ102" s="165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</row>
    <row r="103" spans="1:73" ht="12.75" customHeight="1" x14ac:dyDescent="0.25">
      <c r="C103" s="388" t="s">
        <v>35</v>
      </c>
      <c r="D103" s="389"/>
      <c r="E103" s="390"/>
      <c r="F103" s="46" t="e">
        <f>AVERAGE(F101)</f>
        <v>#DIV/0!</v>
      </c>
      <c r="G103" s="46"/>
      <c r="H103" s="46" t="e">
        <f>AVERAGE(H101)</f>
        <v>#DIV/0!</v>
      </c>
      <c r="I103" s="46"/>
      <c r="J103" s="46" t="e">
        <f>AVERAGE(J101)</f>
        <v>#DIV/0!</v>
      </c>
      <c r="K103" s="46"/>
      <c r="L103" s="46" t="e">
        <f>AVERAGE(L101)</f>
        <v>#DIV/0!</v>
      </c>
      <c r="M103" s="46"/>
      <c r="N103" s="46" t="e">
        <f>AVERAGE(N101)</f>
        <v>#DIV/0!</v>
      </c>
      <c r="O103" s="46"/>
      <c r="P103" s="46" t="e">
        <f>AVERAGE(P101)</f>
        <v>#DIV/0!</v>
      </c>
      <c r="Q103" s="46"/>
      <c r="R103" s="46" t="e">
        <f>AVERAGE(R101)</f>
        <v>#DIV/0!</v>
      </c>
      <c r="S103" s="46"/>
      <c r="T103" s="46" t="e">
        <f>AVERAGE(T101)</f>
        <v>#DIV/0!</v>
      </c>
      <c r="U103" s="46"/>
      <c r="V103" s="46" t="e">
        <f>AVERAGE(V101)</f>
        <v>#DIV/0!</v>
      </c>
      <c r="W103" s="46"/>
      <c r="X103" s="46" t="e">
        <f>AVERAGE(X101)</f>
        <v>#DIV/0!</v>
      </c>
      <c r="Y103" s="46"/>
      <c r="Z103" s="46" t="e">
        <f>AVERAGE(Z101)</f>
        <v>#DIV/0!</v>
      </c>
      <c r="AA103" s="46"/>
      <c r="AB103" s="46" t="e">
        <f>AVERAGE(AB101)</f>
        <v>#DIV/0!</v>
      </c>
      <c r="AC103" s="46"/>
      <c r="AD103" s="46" t="e">
        <f>AVERAGE(AD101)</f>
        <v>#DIV/0!</v>
      </c>
      <c r="AE103" s="46"/>
      <c r="AF103" s="46" t="e">
        <f>AVERAGE(AF101)</f>
        <v>#DIV/0!</v>
      </c>
      <c r="AG103" s="46"/>
      <c r="AH103" s="46" t="e">
        <f>AVERAGE(AH101)</f>
        <v>#DIV/0!</v>
      </c>
      <c r="AI103" s="46"/>
      <c r="AJ103" s="46" t="e">
        <f>AVERAGE(AJ101)</f>
        <v>#DIV/0!</v>
      </c>
      <c r="AK103" s="46"/>
      <c r="AL103" s="46" t="e">
        <f>AVERAGE(AL101)</f>
        <v>#DIV/0!</v>
      </c>
      <c r="AM103" s="46"/>
      <c r="AN103" s="46" t="e">
        <f>AVERAGE(AN101)</f>
        <v>#DIV/0!</v>
      </c>
      <c r="AO103" s="46"/>
      <c r="AP103" s="46" t="e">
        <f>AVERAGE(AP101)</f>
        <v>#DIV/0!</v>
      </c>
      <c r="AQ103" s="46"/>
      <c r="AR103" s="46" t="e">
        <f>AVERAGE(AR101)</f>
        <v>#DIV/0!</v>
      </c>
      <c r="AS103" s="46"/>
      <c r="AT103" s="46" t="e">
        <f>AVERAGE(AT101)</f>
        <v>#DIV/0!</v>
      </c>
      <c r="AU103" s="46"/>
      <c r="AV103" s="46" t="e">
        <f>AVERAGE(AV101)</f>
        <v>#DIV/0!</v>
      </c>
      <c r="AW103" s="46"/>
      <c r="AX103" s="46" t="e">
        <f>AVERAGE(AX101)</f>
        <v>#DIV/0!</v>
      </c>
      <c r="AY103" s="46"/>
      <c r="AZ103" s="46" t="e">
        <f>AVERAGE(AZ101)</f>
        <v>#DIV/0!</v>
      </c>
      <c r="BA103" s="46"/>
      <c r="BB103" s="46" t="e">
        <f>AVERAGE(BB101)</f>
        <v>#DIV/0!</v>
      </c>
      <c r="BC103" s="46"/>
      <c r="BG103" s="73"/>
      <c r="BH103" s="157"/>
      <c r="BI103" s="157"/>
      <c r="BJ103" s="157"/>
      <c r="BK103" s="385"/>
      <c r="BL103" s="386"/>
      <c r="BM103" s="386"/>
      <c r="BN103" s="386"/>
      <c r="BO103" s="386"/>
      <c r="BP103" s="386"/>
    </row>
    <row r="104" spans="1:73" ht="12.75" customHeight="1" x14ac:dyDescent="0.25">
      <c r="C104" s="48"/>
      <c r="D104" s="48"/>
      <c r="E104" s="49"/>
      <c r="F104" s="391"/>
      <c r="G104" s="391"/>
      <c r="H104" s="391"/>
      <c r="I104" s="50"/>
      <c r="J104" s="49"/>
      <c r="K104" s="49"/>
      <c r="L104" s="49"/>
      <c r="M104" s="49"/>
      <c r="N104" s="49"/>
      <c r="O104" s="49"/>
      <c r="P104" s="52"/>
      <c r="Q104" s="52"/>
      <c r="R104" s="52"/>
      <c r="S104" s="52"/>
      <c r="T104" s="52"/>
      <c r="U104" s="52"/>
      <c r="V104" s="52"/>
      <c r="W104" s="45"/>
      <c r="X104" s="45"/>
      <c r="BG104" s="73"/>
      <c r="BH104" s="157"/>
      <c r="BI104" s="157"/>
      <c r="BJ104" s="157"/>
      <c r="BK104" s="387"/>
      <c r="BL104" s="387"/>
      <c r="BM104" s="387"/>
      <c r="BN104" s="387"/>
      <c r="BO104" s="387"/>
      <c r="BP104" s="387"/>
    </row>
    <row r="105" spans="1:73" ht="12.75" customHeight="1" x14ac:dyDescent="0.25">
      <c r="C105" s="388" t="s">
        <v>37</v>
      </c>
      <c r="D105" s="389"/>
      <c r="E105" s="390"/>
      <c r="F105" s="46" t="e">
        <f>AVERAGE(F101:Z101)</f>
        <v>#DIV/0!</v>
      </c>
      <c r="G105" s="47"/>
      <c r="H105" s="46" t="e">
        <f>AVERAGE(AB101:AN101,AT101,AV101,BB101)</f>
        <v>#DIV/0!</v>
      </c>
      <c r="I105" s="46"/>
      <c r="J105" s="46" t="e">
        <f>AVERAGE(AP101:AR101,AX101:AZ101)</f>
        <v>#DIV/0!</v>
      </c>
      <c r="K105" s="51"/>
      <c r="L105" s="51"/>
      <c r="M105" s="51"/>
      <c r="N105" s="51"/>
      <c r="O105" s="52"/>
      <c r="P105" s="51"/>
      <c r="Q105" s="49"/>
      <c r="R105" s="49"/>
      <c r="S105" s="49"/>
      <c r="T105" s="49"/>
      <c r="U105" s="49"/>
      <c r="V105" s="49"/>
      <c r="W105" s="45"/>
      <c r="X105" s="45"/>
      <c r="BG105" s="73"/>
      <c r="BH105" s="157"/>
      <c r="BI105" s="157"/>
      <c r="BJ105" s="157"/>
      <c r="BK105" s="387"/>
      <c r="BL105" s="387"/>
      <c r="BM105" s="387"/>
      <c r="BN105" s="387"/>
      <c r="BO105" s="387"/>
      <c r="BP105" s="387"/>
    </row>
    <row r="106" spans="1:73" ht="12.75" customHeight="1" x14ac:dyDescent="0.25">
      <c r="BG106" s="73"/>
      <c r="BH106" s="157"/>
      <c r="BI106" s="157"/>
      <c r="BJ106" s="157"/>
      <c r="BK106" s="387"/>
      <c r="BL106" s="387"/>
      <c r="BM106" s="387"/>
      <c r="BN106" s="387"/>
      <c r="BO106" s="387"/>
      <c r="BP106" s="387"/>
    </row>
    <row r="107" spans="1:73" ht="12.75" customHeight="1" x14ac:dyDescent="0.2">
      <c r="BG107" s="74"/>
      <c r="BH107" s="166"/>
      <c r="BI107" s="166"/>
      <c r="BJ107" s="166"/>
      <c r="BK107" s="75"/>
      <c r="BL107" s="75"/>
      <c r="BM107" s="75"/>
      <c r="BN107" s="75"/>
      <c r="BO107" s="75"/>
      <c r="BP107" s="75"/>
    </row>
    <row r="108" spans="1:73" ht="12.75" customHeight="1" x14ac:dyDescent="0.25">
      <c r="BG108" s="384"/>
      <c r="BH108" s="384"/>
      <c r="BI108" s="384"/>
      <c r="BJ108" s="384"/>
      <c r="BK108" s="76"/>
      <c r="BL108" s="77"/>
      <c r="BM108" s="76"/>
      <c r="BN108" s="77"/>
      <c r="BO108" s="76"/>
      <c r="BP108" s="77"/>
    </row>
    <row r="109" spans="1:73" ht="12.75" customHeight="1" x14ac:dyDescent="0.25">
      <c r="BG109" s="384"/>
      <c r="BH109" s="384"/>
      <c r="BI109" s="384"/>
      <c r="BJ109" s="384"/>
      <c r="BK109" s="76"/>
      <c r="BL109" s="77"/>
      <c r="BM109" s="76"/>
      <c r="BN109" s="77"/>
      <c r="BO109" s="76"/>
      <c r="BP109" s="77"/>
    </row>
    <row r="110" spans="1:73" ht="12.75" customHeight="1" x14ac:dyDescent="0.25">
      <c r="BG110" s="384"/>
      <c r="BH110" s="384"/>
      <c r="BI110" s="384"/>
      <c r="BJ110" s="384"/>
      <c r="BK110" s="76"/>
      <c r="BL110" s="77"/>
      <c r="BM110" s="76"/>
      <c r="BN110" s="77"/>
      <c r="BO110" s="76"/>
      <c r="BP110" s="77"/>
    </row>
    <row r="111" spans="1:73" ht="12.75" customHeight="1" x14ac:dyDescent="0.25">
      <c r="BG111" s="384"/>
      <c r="BH111" s="384"/>
      <c r="BI111" s="384"/>
      <c r="BJ111" s="384"/>
      <c r="BK111" s="76"/>
      <c r="BL111" s="77"/>
      <c r="BM111" s="76"/>
      <c r="BN111" s="77"/>
      <c r="BO111" s="76"/>
      <c r="BP111" s="77"/>
    </row>
  </sheetData>
  <sheetProtection password="88B8" sheet="1" scenarios="1" selectLockedCells="1"/>
  <dataConsolidate/>
  <mergeCells count="143">
    <mergeCell ref="BG108:BJ108"/>
    <mergeCell ref="BG109:BJ109"/>
    <mergeCell ref="BG110:BJ110"/>
    <mergeCell ref="BG111:BJ111"/>
    <mergeCell ref="C102:E102"/>
    <mergeCell ref="N102:R102"/>
    <mergeCell ref="V102:Z102"/>
    <mergeCell ref="C103:E103"/>
    <mergeCell ref="BK103:BP103"/>
    <mergeCell ref="F104:H104"/>
    <mergeCell ref="BK104:BL106"/>
    <mergeCell ref="BM104:BN106"/>
    <mergeCell ref="BO104:BP106"/>
    <mergeCell ref="C105:E105"/>
    <mergeCell ref="C96:D96"/>
    <mergeCell ref="C97:D97"/>
    <mergeCell ref="C98:D98"/>
    <mergeCell ref="C99:D99"/>
    <mergeCell ref="C100:E100"/>
    <mergeCell ref="C101:E101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BS79:BS82"/>
    <mergeCell ref="BT79:BT82"/>
    <mergeCell ref="C80:D80"/>
    <mergeCell ref="C81:D81"/>
    <mergeCell ref="C82:D82"/>
    <mergeCell ref="C83:D83"/>
    <mergeCell ref="C75:D75"/>
    <mergeCell ref="C76:D76"/>
    <mergeCell ref="C77:D77"/>
    <mergeCell ref="C78:D78"/>
    <mergeCell ref="C79:D79"/>
    <mergeCell ref="BR79:BR82"/>
    <mergeCell ref="C72:D72"/>
    <mergeCell ref="CL72:CN72"/>
    <mergeCell ref="C73:D73"/>
    <mergeCell ref="CL73:CN73"/>
    <mergeCell ref="C74:D74"/>
    <mergeCell ref="CL74:CN74"/>
    <mergeCell ref="C69:D69"/>
    <mergeCell ref="CL69:CN69"/>
    <mergeCell ref="C70:D70"/>
    <mergeCell ref="CL70:CN70"/>
    <mergeCell ref="C71:D71"/>
    <mergeCell ref="CL71:CN71"/>
    <mergeCell ref="C66:D66"/>
    <mergeCell ref="CL66:CN66"/>
    <mergeCell ref="C67:D67"/>
    <mergeCell ref="CL67:CN67"/>
    <mergeCell ref="C68:D68"/>
    <mergeCell ref="CL68:CN68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51:D51"/>
    <mergeCell ref="C52:D52"/>
    <mergeCell ref="C53:D53"/>
    <mergeCell ref="D44:E44"/>
    <mergeCell ref="H44:O44"/>
    <mergeCell ref="D45:E45"/>
    <mergeCell ref="J45:R45"/>
    <mergeCell ref="BK47:BP47"/>
    <mergeCell ref="F48:BC48"/>
    <mergeCell ref="BD48:BD51"/>
    <mergeCell ref="BE48:BE51"/>
    <mergeCell ref="BF48:BF51"/>
    <mergeCell ref="BG48:BG51"/>
    <mergeCell ref="D40:N40"/>
    <mergeCell ref="P40:AF40"/>
    <mergeCell ref="F41:BF41"/>
    <mergeCell ref="D34:N34"/>
    <mergeCell ref="P34:AF35"/>
    <mergeCell ref="D35:N35"/>
    <mergeCell ref="BK48:BL50"/>
    <mergeCell ref="BM48:BN50"/>
    <mergeCell ref="BO48:BP50"/>
    <mergeCell ref="D25:N25"/>
    <mergeCell ref="D26:N26"/>
    <mergeCell ref="B14:AF14"/>
    <mergeCell ref="D15:N15"/>
    <mergeCell ref="P15:AF15"/>
    <mergeCell ref="BK35:BP36"/>
    <mergeCell ref="D36:N36"/>
    <mergeCell ref="P36:AF37"/>
    <mergeCell ref="D37:N37"/>
    <mergeCell ref="BK37:BL39"/>
    <mergeCell ref="BM37:BN39"/>
    <mergeCell ref="BO37:BP39"/>
    <mergeCell ref="D27:N27"/>
    <mergeCell ref="P27:AF33"/>
    <mergeCell ref="D28:N28"/>
    <mergeCell ref="D29:N29"/>
    <mergeCell ref="D30:N30"/>
    <mergeCell ref="D31:N31"/>
    <mergeCell ref="D32:N32"/>
    <mergeCell ref="D33:N33"/>
    <mergeCell ref="D38:N38"/>
    <mergeCell ref="P38:AF39"/>
    <mergeCell ref="D39:N39"/>
    <mergeCell ref="C2:N2"/>
    <mergeCell ref="C3:N3"/>
    <mergeCell ref="C5:N5"/>
    <mergeCell ref="D7:H7"/>
    <mergeCell ref="N7:P7"/>
    <mergeCell ref="D8:H8"/>
    <mergeCell ref="AH15:BE15"/>
    <mergeCell ref="D16:N16"/>
    <mergeCell ref="P16:AF26"/>
    <mergeCell ref="D17:N17"/>
    <mergeCell ref="D18:N18"/>
    <mergeCell ref="D19:N19"/>
    <mergeCell ref="D20:N20"/>
    <mergeCell ref="D9:H9"/>
    <mergeCell ref="C10:E10"/>
    <mergeCell ref="F10:H10"/>
    <mergeCell ref="C11:E11"/>
    <mergeCell ref="F11:H11"/>
    <mergeCell ref="C12:E12"/>
    <mergeCell ref="F12:H12"/>
    <mergeCell ref="D21:N21"/>
    <mergeCell ref="D22:N22"/>
    <mergeCell ref="D23:N23"/>
    <mergeCell ref="D24:N24"/>
  </mergeCells>
  <conditionalFormatting sqref="BF101">
    <cfRule type="cellIs" dxfId="60" priority="44" stopIfTrue="1" operator="greaterThanOrEqual">
      <formula>3.95</formula>
    </cfRule>
    <cfRule type="cellIs" dxfId="59" priority="45" stopIfTrue="1" operator="between">
      <formula>2.05</formula>
      <formula>3.94</formula>
    </cfRule>
    <cfRule type="cellIs" dxfId="58" priority="46" stopIfTrue="1" operator="lessThanOrEqual">
      <formula>2</formula>
    </cfRule>
  </conditionalFormatting>
  <conditionalFormatting sqref="BF52:BF98">
    <cfRule type="cellIs" dxfId="57" priority="41" stopIfTrue="1" operator="greaterThanOrEqual">
      <formula>3.95</formula>
    </cfRule>
    <cfRule type="cellIs" dxfId="56" priority="42" stopIfTrue="1" operator="between">
      <formula>2.05</formula>
      <formula>3.94</formula>
    </cfRule>
    <cfRule type="cellIs" dxfId="55" priority="43" stopIfTrue="1" operator="lessThanOrEqual">
      <formula>2</formula>
    </cfRule>
  </conditionalFormatting>
  <conditionalFormatting sqref="H52:H98">
    <cfRule type="cellIs" dxfId="54" priority="47" stopIfTrue="1" operator="equal">
      <formula>$H$49</formula>
    </cfRule>
    <cfRule type="cellIs" dxfId="53" priority="48" stopIfTrue="1" operator="notEqual">
      <formula>$H$49</formula>
    </cfRule>
  </conditionalFormatting>
  <conditionalFormatting sqref="AD52:AD98">
    <cfRule type="cellIs" dxfId="52" priority="49" stopIfTrue="1" operator="equal">
      <formula>$AD$49</formula>
    </cfRule>
    <cfRule type="cellIs" dxfId="51" priority="50" stopIfTrue="1" operator="notEqual">
      <formula>$AD$49</formula>
    </cfRule>
  </conditionalFormatting>
  <conditionalFormatting sqref="AF52:AF98">
    <cfRule type="cellIs" dxfId="50" priority="51" stopIfTrue="1" operator="equal">
      <formula>$AF$49</formula>
    </cfRule>
    <cfRule type="cellIs" dxfId="49" priority="52" stopIfTrue="1" operator="notEqual">
      <formula>$AF$49</formula>
    </cfRule>
  </conditionalFormatting>
  <conditionalFormatting sqref="AH52:AH98">
    <cfRule type="cellIs" dxfId="48" priority="53" stopIfTrue="1" operator="equal">
      <formula>$AH$49</formula>
    </cfRule>
    <cfRule type="cellIs" dxfId="47" priority="54" stopIfTrue="1" operator="notEqual">
      <formula>$AH$49</formula>
    </cfRule>
  </conditionalFormatting>
  <conditionalFormatting sqref="AL52:AL98">
    <cfRule type="cellIs" dxfId="46" priority="55" stopIfTrue="1" operator="equal">
      <formula>$AL$49</formula>
    </cfRule>
    <cfRule type="cellIs" dxfId="45" priority="56" stopIfTrue="1" operator="notEqual">
      <formula>$AL$49</formula>
    </cfRule>
  </conditionalFormatting>
  <conditionalFormatting sqref="J52:J98">
    <cfRule type="cellIs" dxfId="44" priority="39" stopIfTrue="1" operator="equal">
      <formula>$J$49</formula>
    </cfRule>
    <cfRule type="cellIs" dxfId="43" priority="40" stopIfTrue="1" operator="notEqual">
      <formula>$J$49</formula>
    </cfRule>
  </conditionalFormatting>
  <conditionalFormatting sqref="N52:N98">
    <cfRule type="cellIs" dxfId="42" priority="37" stopIfTrue="1" operator="equal">
      <formula>$N$49</formula>
    </cfRule>
    <cfRule type="cellIs" dxfId="41" priority="38" stopIfTrue="1" operator="notEqual">
      <formula>$N$49</formula>
    </cfRule>
  </conditionalFormatting>
  <conditionalFormatting sqref="P52:P98">
    <cfRule type="cellIs" dxfId="40" priority="35" stopIfTrue="1" operator="equal">
      <formula>$P$49</formula>
    </cfRule>
    <cfRule type="cellIs" dxfId="39" priority="36" stopIfTrue="1" operator="notEqual">
      <formula>$P$49</formula>
    </cfRule>
  </conditionalFormatting>
  <conditionalFormatting sqref="R52:R98">
    <cfRule type="cellIs" dxfId="38" priority="33" stopIfTrue="1" operator="equal">
      <formula>$R$49</formula>
    </cfRule>
    <cfRule type="cellIs" dxfId="37" priority="34" stopIfTrue="1" operator="notEqual">
      <formula>$R$49</formula>
    </cfRule>
  </conditionalFormatting>
  <conditionalFormatting sqref="V52:V98">
    <cfRule type="cellIs" dxfId="36" priority="31" stopIfTrue="1" operator="equal">
      <formula>$V$49</formula>
    </cfRule>
    <cfRule type="cellIs" dxfId="35" priority="32" stopIfTrue="1" operator="notEqual">
      <formula>$V$49</formula>
    </cfRule>
  </conditionalFormatting>
  <conditionalFormatting sqref="X52:X98">
    <cfRule type="cellIs" dxfId="34" priority="29" stopIfTrue="1" operator="equal">
      <formula>$X$49</formula>
    </cfRule>
    <cfRule type="cellIs" dxfId="33" priority="30" stopIfTrue="1" operator="notEqual">
      <formula>$X$49</formula>
    </cfRule>
  </conditionalFormatting>
  <conditionalFormatting sqref="Z52:Z98">
    <cfRule type="cellIs" dxfId="32" priority="27" stopIfTrue="1" operator="equal">
      <formula>$Z$49</formula>
    </cfRule>
    <cfRule type="cellIs" dxfId="31" priority="28" stopIfTrue="1" operator="notEqual">
      <formula>$Z$49</formula>
    </cfRule>
  </conditionalFormatting>
  <conditionalFormatting sqref="AB52:AB98">
    <cfRule type="cellIs" dxfId="30" priority="25" stopIfTrue="1" operator="equal">
      <formula>$AB$49</formula>
    </cfRule>
    <cfRule type="cellIs" dxfId="29" priority="26" stopIfTrue="1" operator="notEqual">
      <formula>$AB$49</formula>
    </cfRule>
  </conditionalFormatting>
  <conditionalFormatting sqref="F52:F98">
    <cfRule type="cellIs" dxfId="28" priority="23" stopIfTrue="1" operator="equal">
      <formula>$F$49</formula>
    </cfRule>
    <cfRule type="cellIs" dxfId="27" priority="24" stopIfTrue="1" operator="notEqual">
      <formula>$F$49</formula>
    </cfRule>
  </conditionalFormatting>
  <conditionalFormatting sqref="L52:L98">
    <cfRule type="cellIs" dxfId="26" priority="21" stopIfTrue="1" operator="equal">
      <formula>$L$49</formula>
    </cfRule>
    <cfRule type="cellIs" dxfId="25" priority="22" stopIfTrue="1" operator="notEqual">
      <formula>$L$49</formula>
    </cfRule>
  </conditionalFormatting>
  <conditionalFormatting sqref="T52:T98">
    <cfRule type="cellIs" dxfId="24" priority="19" stopIfTrue="1" operator="equal">
      <formula>$T$49</formula>
    </cfRule>
    <cfRule type="cellIs" dxfId="23" priority="20" stopIfTrue="1" operator="notEqual">
      <formula>$T$49</formula>
    </cfRule>
  </conditionalFormatting>
  <conditionalFormatting sqref="AJ52:AJ98">
    <cfRule type="cellIs" dxfId="22" priority="17" stopIfTrue="1" operator="equal">
      <formula>$AJ$49</formula>
    </cfRule>
    <cfRule type="cellIs" dxfId="21" priority="18" stopIfTrue="1" operator="notEqual">
      <formula>$AJ$49</formula>
    </cfRule>
  </conditionalFormatting>
  <conditionalFormatting sqref="AX52:AX98">
    <cfRule type="cellIs" dxfId="20" priority="15" stopIfTrue="1" operator="equal">
      <formula>2</formula>
    </cfRule>
    <cfRule type="cellIs" dxfId="19" priority="16" stopIfTrue="1" operator="notEqual">
      <formula>2</formula>
    </cfRule>
  </conditionalFormatting>
  <conditionalFormatting sqref="BB52:BB98">
    <cfRule type="cellIs" dxfId="18" priority="13" stopIfTrue="1" operator="equal">
      <formula>2</formula>
    </cfRule>
    <cfRule type="cellIs" dxfId="17" priority="14" stopIfTrue="1" operator="notEqual">
      <formula>2</formula>
    </cfRule>
  </conditionalFormatting>
  <conditionalFormatting sqref="AN52:AN98">
    <cfRule type="cellIs" dxfId="16" priority="11" stopIfTrue="1" operator="equal">
      <formula>$AN$49</formula>
    </cfRule>
    <cfRule type="cellIs" dxfId="15" priority="12" stopIfTrue="1" operator="notEqual">
      <formula>$AN$49</formula>
    </cfRule>
  </conditionalFormatting>
  <conditionalFormatting sqref="AP52:AP98">
    <cfRule type="cellIs" dxfId="14" priority="9" stopIfTrue="1" operator="equal">
      <formula>$AP$49</formula>
    </cfRule>
    <cfRule type="cellIs" dxfId="13" priority="10" stopIfTrue="1" operator="notEqual">
      <formula>$AP$49</formula>
    </cfRule>
  </conditionalFormatting>
  <conditionalFormatting sqref="AT52:AT98">
    <cfRule type="cellIs" dxfId="12" priority="7" stopIfTrue="1" operator="equal">
      <formula>2</formula>
    </cfRule>
    <cfRule type="cellIs" dxfId="11" priority="8" stopIfTrue="1" operator="notEqual">
      <formula>2</formula>
    </cfRule>
  </conditionalFormatting>
  <conditionalFormatting sqref="AR52:AR98">
    <cfRule type="cellIs" dxfId="10" priority="5" stopIfTrue="1" operator="equal">
      <formula>$AR$49</formula>
    </cfRule>
    <cfRule type="cellIs" dxfId="9" priority="6" stopIfTrue="1" operator="notEqual">
      <formula>$AR$49</formula>
    </cfRule>
  </conditionalFormatting>
  <conditionalFormatting sqref="AV52:AV98">
    <cfRule type="cellIs" dxfId="8" priority="3" stopIfTrue="1" operator="equal">
      <formula>2</formula>
    </cfRule>
    <cfRule type="cellIs" dxfId="7" priority="4" stopIfTrue="1" operator="notEqual">
      <formula>2</formula>
    </cfRule>
  </conditionalFormatting>
  <conditionalFormatting sqref="AZ52:AZ98">
    <cfRule type="cellIs" dxfId="6" priority="1" stopIfTrue="1" operator="equal">
      <formula>2</formula>
    </cfRule>
    <cfRule type="cellIs" dxfId="5" priority="2" stopIfTrue="1" operator="notEqual">
      <formula>2</formula>
    </cfRule>
  </conditionalFormatting>
  <dataValidations count="6">
    <dataValidation type="decimal" allowBlank="1" showInputMessage="1" showErrorMessage="1" errorTitle="ERROR" error="Sólo se admiten valores decimales entre 0 y 2. Ingresar valores con coma decimal y no con punto, por ejemplo: 2,5 y no 2.5" sqref="Y52:Y98 AA52:AA98">
      <formula1>0</formula1>
      <formula2>2</formula2>
    </dataValidation>
    <dataValidation type="decimal" allowBlank="1" showInputMessage="1" showErrorMessage="1" errorTitle="ERROR" error="Sólo se admiten valores decimales entre 0 y 3. Ingresar valores con coma decimal y no con punto, por ejemplo: 2,5 y no 2.5" sqref="K52:K98">
      <formula1>0</formula1>
      <formula2>3</formula2>
    </dataValidation>
    <dataValidation type="decimal" allowBlank="1" showInputMessage="1" showErrorMessage="1" errorTitle="ERROR" error="Sólo se admiten valores decimales entre 0 y 2,5._x000a_Ingresar valores con coma decimal y no con punto, por ejemplo: 1,5 y no 1.5" sqref="W52:W98">
      <formula1>0</formula1>
      <formula2>2.5</formula2>
    </dataValidation>
    <dataValidation type="list" allowBlank="1" showInputMessage="1" showErrorMessage="1" errorTitle="ERROR" error="SOLO SE ADMITEN LAS ALTERNATIVAS: A, B, C y D." sqref="H52:H98 F52:F98 N52:N98 P52:P98 J52:J98 L52:L98 V52:V98 AL52:AL98 T52:T98 AB52:AB98 AD52:AD98 AF52:AF98 R52:R98 X52:X98 AH52:AH98 AN52:AN98 AJ52:AJ98 AP52:AP98 AR52:AR98 Z52:Z98">
      <formula1>$J$8:$J$11</formula1>
    </dataValidation>
    <dataValidation type="list" allowBlank="1" showInputMessage="1" showErrorMessage="1" errorTitle="ERROR" error="PREGUNTA ABIERTA: SOLO SE ADMITEN LAS RESPUESTAS NUMÉRICAS: 0, 1 ó 2." sqref="AT52:AT98 AV52:AV98 AX52:AX98 AZ52:AZ98 BB52:BB98">
      <formula1>$K$8:$K$10</formula1>
    </dataValidation>
    <dataValidation type="list" allowBlank="1" showInputMessage="1" showErrorMessage="1" errorTitle="Error" error="DIGITAR &quot;p o P&quot; SI ALUMNO SE ENCUENTRA PRESENTE O BIEN &quot;a o A&quot;  SI ESTÁ AUSENTE." sqref="E52:E98">
      <formula1>$N$9:$N$10</formula1>
    </dataValidation>
  </dataValidations>
  <printOptions horizontalCentered="1" verticalCentered="1"/>
  <pageMargins left="0.15748031496062992" right="0.27559055118110237" top="0.19685039370078741" bottom="0.19685039370078741" header="0.15748031496062992" footer="0.27559055118110237"/>
  <pageSetup paperSize="258" scale="30" orientation="landscape" horizontalDpi="300" verticalDpi="300" r:id="rId1"/>
  <headerFooter alignWithMargins="0"/>
  <colBreaks count="1" manualBreakCount="1">
    <brk id="59" max="10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70C0"/>
  </sheetPr>
  <dimension ref="B2:CI117"/>
  <sheetViews>
    <sheetView showGridLines="0" zoomScale="72" zoomScaleNormal="72" workbookViewId="0">
      <selection activeCell="D9" sqref="D9:G9"/>
    </sheetView>
  </sheetViews>
  <sheetFormatPr baseColWidth="10" defaultColWidth="9.140625" defaultRowHeight="12.75" x14ac:dyDescent="0.2"/>
  <cols>
    <col min="2" max="2" width="24.42578125" customWidth="1"/>
    <col min="3" max="3" width="26" customWidth="1"/>
    <col min="4" max="4" width="22.28515625" customWidth="1"/>
    <col min="5" max="5" width="30.7109375" style="19" customWidth="1"/>
    <col min="6" max="6" width="7.28515625" customWidth="1"/>
    <col min="7" max="7" width="7.7109375" customWidth="1"/>
    <col min="8" max="8" width="7.5703125" customWidth="1"/>
    <col min="9" max="9" width="13.28515625" customWidth="1"/>
    <col min="10" max="10" width="13.140625" style="19" customWidth="1"/>
    <col min="11" max="11" width="17.7109375" style="19" customWidth="1"/>
    <col min="12" max="12" width="6" style="19" customWidth="1"/>
    <col min="13" max="13" width="6.85546875" style="19" customWidth="1"/>
    <col min="14" max="33" width="6.85546875" customWidth="1"/>
    <col min="34" max="41" width="6.85546875" style="53" customWidth="1"/>
    <col min="42" max="42" width="8.140625" style="53" customWidth="1"/>
    <col min="43" max="43" width="13.140625" style="53" customWidth="1"/>
    <col min="44" max="44" width="13.42578125" style="152" customWidth="1"/>
    <col min="45" max="46" width="17" style="53" customWidth="1"/>
    <col min="47" max="48" width="17" style="152" customWidth="1"/>
    <col min="49" max="55" width="6.140625" style="152" customWidth="1"/>
    <col min="56" max="58" width="6.140625" style="19" customWidth="1"/>
    <col min="59" max="61" width="6.140625" customWidth="1"/>
    <col min="62" max="62" width="7.28515625" customWidth="1"/>
    <col min="63" max="63" width="44.7109375" customWidth="1"/>
    <col min="64" max="64" width="33.42578125" customWidth="1"/>
    <col min="65" max="76" width="9.28515625" customWidth="1"/>
    <col min="77" max="82" width="7.28515625" customWidth="1"/>
  </cols>
  <sheetData>
    <row r="2" spans="2:70" x14ac:dyDescent="0.2">
      <c r="C2" s="360"/>
      <c r="D2" s="360"/>
      <c r="E2" s="360"/>
      <c r="F2" s="360"/>
      <c r="G2" s="360"/>
      <c r="H2" s="360"/>
      <c r="I2" s="360"/>
      <c r="J2" s="360"/>
    </row>
    <row r="3" spans="2:70" ht="14.25" x14ac:dyDescent="0.2">
      <c r="C3" s="378"/>
      <c r="D3" s="379"/>
      <c r="E3" s="379"/>
      <c r="F3" s="379"/>
      <c r="G3" s="379"/>
      <c r="H3" s="379"/>
      <c r="I3" s="379"/>
      <c r="J3" s="379"/>
    </row>
    <row r="4" spans="2:70" x14ac:dyDescent="0.2">
      <c r="C4" s="1"/>
      <c r="D4" s="1"/>
      <c r="E4" s="1"/>
      <c r="F4" s="1"/>
      <c r="G4" s="1"/>
      <c r="H4" s="1"/>
      <c r="I4" s="1"/>
      <c r="J4" s="1"/>
    </row>
    <row r="5" spans="2:70" ht="18.75" thickBot="1" x14ac:dyDescent="0.25">
      <c r="C5" s="412" t="s">
        <v>107</v>
      </c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2"/>
      <c r="AA5" s="412"/>
      <c r="AB5" s="412"/>
      <c r="AC5" s="412"/>
      <c r="AD5" s="412"/>
      <c r="AE5" s="412"/>
      <c r="AF5" s="412"/>
      <c r="AG5" s="412"/>
      <c r="AH5" s="412"/>
      <c r="AI5" s="412"/>
      <c r="AX5" s="55"/>
      <c r="AY5" s="55"/>
      <c r="AZ5" s="55"/>
      <c r="BA5" s="55"/>
      <c r="BB5" s="55"/>
      <c r="BC5" s="55"/>
      <c r="BD5" s="55"/>
      <c r="BE5" s="55"/>
      <c r="BF5" s="55"/>
      <c r="BG5" s="57"/>
      <c r="BH5" s="57"/>
      <c r="BI5" s="57"/>
      <c r="BJ5" s="57"/>
      <c r="BK5" s="169"/>
      <c r="BL5" s="169"/>
    </row>
    <row r="6" spans="2:70" ht="55.5" customHeight="1" x14ac:dyDescent="0.2">
      <c r="C6" s="2"/>
      <c r="D6" s="2"/>
      <c r="E6" s="18"/>
      <c r="F6" s="2"/>
      <c r="G6" s="2"/>
      <c r="I6" s="16"/>
      <c r="J6" s="36"/>
      <c r="K6" s="36"/>
      <c r="AQ6" s="413" t="s">
        <v>115</v>
      </c>
      <c r="AR6" s="414"/>
      <c r="AU6" s="159"/>
      <c r="BK6" s="169"/>
      <c r="BL6" s="169"/>
      <c r="BM6" s="416" t="s">
        <v>86</v>
      </c>
      <c r="BN6" s="417"/>
      <c r="BO6" s="417"/>
      <c r="BP6" s="417"/>
      <c r="BQ6" s="417"/>
      <c r="BR6" s="418"/>
    </row>
    <row r="7" spans="2:70" ht="24" customHeight="1" thickBot="1" x14ac:dyDescent="0.25">
      <c r="B7" s="3"/>
      <c r="C7" s="170" t="s">
        <v>75</v>
      </c>
      <c r="D7" s="415"/>
      <c r="E7" s="415"/>
      <c r="F7" s="415"/>
      <c r="G7" s="415"/>
      <c r="H7" s="64"/>
      <c r="I7" s="33"/>
      <c r="J7" s="33"/>
      <c r="K7" s="171"/>
      <c r="L7" s="33"/>
      <c r="AQ7" s="172" t="s">
        <v>87</v>
      </c>
      <c r="AR7" s="172" t="s">
        <v>88</v>
      </c>
      <c r="AU7" s="159"/>
      <c r="BL7" s="173"/>
      <c r="BM7" s="419"/>
      <c r="BN7" s="420"/>
      <c r="BO7" s="420"/>
      <c r="BP7" s="420"/>
      <c r="BQ7" s="420"/>
      <c r="BR7" s="421"/>
    </row>
    <row r="8" spans="2:70" ht="24" customHeight="1" x14ac:dyDescent="0.2">
      <c r="B8" s="3"/>
      <c r="C8" s="170" t="s">
        <v>1</v>
      </c>
      <c r="D8" s="399"/>
      <c r="E8" s="400"/>
      <c r="F8" s="400"/>
      <c r="G8" s="401"/>
      <c r="H8" s="138"/>
      <c r="I8" s="33"/>
      <c r="J8" s="33"/>
      <c r="K8" s="171"/>
      <c r="L8" s="33"/>
      <c r="M8" s="33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Q8" s="172">
        <v>1</v>
      </c>
      <c r="AR8" s="174">
        <f>K18</f>
        <v>0</v>
      </c>
      <c r="AU8" s="159"/>
      <c r="BK8" s="175"/>
      <c r="BL8" s="176"/>
      <c r="BM8" s="402" t="s">
        <v>116</v>
      </c>
      <c r="BN8" s="403"/>
      <c r="BO8" s="406" t="s">
        <v>60</v>
      </c>
      <c r="BP8" s="406"/>
      <c r="BQ8" s="408" t="s">
        <v>117</v>
      </c>
      <c r="BR8" s="409"/>
    </row>
    <row r="9" spans="2:70" ht="24" customHeight="1" x14ac:dyDescent="0.2">
      <c r="B9" s="3"/>
      <c r="C9" s="170" t="s">
        <v>5</v>
      </c>
      <c r="D9" s="428">
        <f ca="1">TODAY()</f>
        <v>42446</v>
      </c>
      <c r="E9" s="429"/>
      <c r="F9" s="429"/>
      <c r="G9" s="430"/>
      <c r="H9" s="138"/>
      <c r="I9" s="33"/>
      <c r="J9" s="33"/>
      <c r="K9" s="171"/>
      <c r="L9" s="33"/>
      <c r="M9" s="33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Q9" s="172">
        <f>AQ8+1</f>
        <v>2</v>
      </c>
      <c r="AR9" s="174">
        <f t="shared" ref="AR9:AR32" si="0">K19</f>
        <v>0</v>
      </c>
      <c r="AU9" s="159"/>
      <c r="BK9" s="175"/>
      <c r="BL9" s="176"/>
      <c r="BM9" s="404"/>
      <c r="BN9" s="405"/>
      <c r="BO9" s="407"/>
      <c r="BP9" s="407"/>
      <c r="BQ9" s="410"/>
      <c r="BR9" s="411"/>
    </row>
    <row r="10" spans="2:70" ht="24" customHeight="1" x14ac:dyDescent="0.2">
      <c r="B10" s="3"/>
      <c r="C10" s="431" t="s">
        <v>89</v>
      </c>
      <c r="D10" s="432"/>
      <c r="E10" s="433"/>
      <c r="F10" s="434">
        <f>SUM('5º básico A'!F10:H10,'5º básico B'!F10:H10,'5º básico C'!F10:H10)</f>
        <v>38</v>
      </c>
      <c r="G10" s="435"/>
      <c r="H10" s="177"/>
      <c r="I10" s="33"/>
      <c r="J10" s="33"/>
      <c r="K10" s="171"/>
      <c r="L10" s="33"/>
      <c r="M10" s="33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Q10" s="172">
        <f t="shared" ref="AQ10:AQ32" si="1">AQ9+1</f>
        <v>3</v>
      </c>
      <c r="AR10" s="174">
        <f t="shared" si="0"/>
        <v>0</v>
      </c>
      <c r="AU10" s="159"/>
      <c r="BK10" s="175"/>
      <c r="BL10" s="176"/>
      <c r="BM10" s="404"/>
      <c r="BN10" s="405"/>
      <c r="BO10" s="407"/>
      <c r="BP10" s="407"/>
      <c r="BQ10" s="410"/>
      <c r="BR10" s="411"/>
    </row>
    <row r="11" spans="2:70" ht="24" customHeight="1" thickBot="1" x14ac:dyDescent="0.25">
      <c r="B11" s="3"/>
      <c r="C11" s="436" t="s">
        <v>90</v>
      </c>
      <c r="D11" s="437"/>
      <c r="E11" s="438"/>
      <c r="F11" s="434">
        <f>SUM('5º básico A'!F11:H11,'5º básico B'!F11:H11,'5º básico C'!F11:H11)</f>
        <v>1</v>
      </c>
      <c r="G11" s="435"/>
      <c r="H11" s="138"/>
      <c r="I11" s="33"/>
      <c r="J11" s="33"/>
      <c r="K11" s="33"/>
      <c r="L11" s="33"/>
      <c r="M11" s="33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54"/>
      <c r="AI11" s="54"/>
      <c r="AJ11" s="54"/>
      <c r="AK11" s="54"/>
      <c r="AL11" s="54"/>
      <c r="AM11" s="54"/>
      <c r="AN11" s="54"/>
      <c r="AO11" s="54"/>
      <c r="AP11" s="54"/>
      <c r="AQ11" s="172">
        <f t="shared" si="1"/>
        <v>4</v>
      </c>
      <c r="AR11" s="174">
        <f t="shared" si="0"/>
        <v>0</v>
      </c>
      <c r="AS11" s="54"/>
      <c r="AU11" s="159"/>
      <c r="AV11" s="153"/>
      <c r="AW11" s="153"/>
      <c r="AX11" s="153"/>
      <c r="AY11" s="153"/>
      <c r="AZ11" s="153"/>
      <c r="BA11" s="153"/>
      <c r="BB11" s="153"/>
      <c r="BC11" s="153"/>
      <c r="BK11" s="175"/>
      <c r="BL11" s="176"/>
      <c r="BM11" s="275" t="s">
        <v>38</v>
      </c>
      <c r="BN11" s="276" t="s">
        <v>14</v>
      </c>
      <c r="BO11" s="277" t="s">
        <v>39</v>
      </c>
      <c r="BP11" s="277" t="s">
        <v>14</v>
      </c>
      <c r="BQ11" s="278" t="s">
        <v>38</v>
      </c>
      <c r="BR11" s="279" t="s">
        <v>14</v>
      </c>
    </row>
    <row r="12" spans="2:70" ht="24" customHeight="1" x14ac:dyDescent="0.2">
      <c r="B12" s="3"/>
      <c r="C12" s="439" t="s">
        <v>13</v>
      </c>
      <c r="D12" s="440"/>
      <c r="E12" s="441"/>
      <c r="F12" s="434">
        <f>SUM('5º básico A'!F12:H12,'5º básico B'!F12:H12,'5º básico C'!F12:H12)</f>
        <v>0</v>
      </c>
      <c r="G12" s="435"/>
      <c r="H12" s="44"/>
      <c r="I12" s="33"/>
      <c r="J12" s="33"/>
      <c r="K12" s="33"/>
      <c r="L12" s="33"/>
      <c r="M12" s="33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54"/>
      <c r="AI12" s="54"/>
      <c r="AJ12" s="54"/>
      <c r="AK12" s="54"/>
      <c r="AL12" s="54"/>
      <c r="AM12" s="54"/>
      <c r="AN12" s="54"/>
      <c r="AO12" s="54"/>
      <c r="AP12" s="54"/>
      <c r="AQ12" s="172">
        <f t="shared" si="1"/>
        <v>5</v>
      </c>
      <c r="AR12" s="174">
        <f t="shared" si="0"/>
        <v>0</v>
      </c>
      <c r="AS12" s="54"/>
      <c r="AU12" s="159"/>
      <c r="AV12" s="153"/>
      <c r="AW12" s="153"/>
      <c r="AX12" s="153"/>
      <c r="AY12" s="153"/>
      <c r="AZ12" s="153"/>
      <c r="BA12" s="153"/>
      <c r="BB12" s="153"/>
      <c r="BC12" s="153"/>
      <c r="BK12" s="178"/>
      <c r="BL12" s="179" t="s">
        <v>157</v>
      </c>
      <c r="BM12" s="180">
        <f>SUM('5º básico A'!BK41,'5º básico B'!BK41,'5º básico C'!BK41)</f>
        <v>1</v>
      </c>
      <c r="BN12" s="181">
        <f>BM12/$F$11</f>
        <v>1</v>
      </c>
      <c r="BO12" s="180">
        <f>SUM('5º básico A'!BM41,'5º básico B'!BM41,'5º básico C'!BM41)</f>
        <v>1</v>
      </c>
      <c r="BP12" s="181">
        <f>BO12/$F$11</f>
        <v>1</v>
      </c>
      <c r="BQ12" s="180">
        <f>SUM('5º básico A'!BO41,'5º básico B'!BO41,'5º básico C'!BO41)</f>
        <v>1</v>
      </c>
      <c r="BR12" s="182">
        <f>BQ12/$F$11</f>
        <v>1</v>
      </c>
    </row>
    <row r="13" spans="2:70" ht="22.5" customHeight="1" x14ac:dyDescent="0.2">
      <c r="C13" s="8"/>
      <c r="D13" s="8"/>
      <c r="E13" s="183"/>
      <c r="F13" s="8"/>
      <c r="G13" s="8"/>
      <c r="I13" s="33"/>
      <c r="J13" s="33"/>
      <c r="K13" s="33"/>
      <c r="L13" s="33"/>
      <c r="M13" s="33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54"/>
      <c r="AI13" s="54"/>
      <c r="AJ13" s="54"/>
      <c r="AK13" s="54"/>
      <c r="AL13" s="54"/>
      <c r="AM13" s="54"/>
      <c r="AN13" s="54"/>
      <c r="AO13" s="54"/>
      <c r="AP13" s="54"/>
      <c r="AQ13" s="172">
        <f t="shared" si="1"/>
        <v>6</v>
      </c>
      <c r="AR13" s="174">
        <f t="shared" si="0"/>
        <v>0</v>
      </c>
      <c r="AS13" s="54"/>
      <c r="AU13" s="159"/>
      <c r="AV13" s="153"/>
      <c r="AW13" s="153"/>
      <c r="AX13" s="153"/>
      <c r="AY13" s="153"/>
      <c r="AZ13" s="153"/>
      <c r="BA13" s="153"/>
      <c r="BB13" s="153"/>
      <c r="BC13" s="153"/>
      <c r="BG13" s="148"/>
      <c r="BK13" s="178"/>
      <c r="BL13" s="184" t="s">
        <v>118</v>
      </c>
      <c r="BM13" s="185">
        <f>SUM('5º básico A'!BK42,'5º básico B'!BK42,'5º básico C'!BK42)</f>
        <v>0</v>
      </c>
      <c r="BN13" s="186">
        <f>BM13/$F$11</f>
        <v>0</v>
      </c>
      <c r="BO13" s="185">
        <f>SUM('5º básico A'!BM42,'5º básico B'!BM42,'5º básico C'!BM42)</f>
        <v>0</v>
      </c>
      <c r="BP13" s="186">
        <f>BO13/$F$11</f>
        <v>0</v>
      </c>
      <c r="BQ13" s="185">
        <f>SUM('5º básico A'!BO42,'5º básico B'!BO42,'5º básico C'!BO42)</f>
        <v>0</v>
      </c>
      <c r="BR13" s="187">
        <f>BQ13/$F$11</f>
        <v>0</v>
      </c>
    </row>
    <row r="14" spans="2:70" ht="22.5" customHeight="1" x14ac:dyDescent="0.2">
      <c r="AQ14" s="172">
        <f t="shared" si="1"/>
        <v>7</v>
      </c>
      <c r="AR14" s="174">
        <f t="shared" si="0"/>
        <v>0</v>
      </c>
      <c r="AU14" s="159"/>
      <c r="BG14" s="40" t="s">
        <v>0</v>
      </c>
      <c r="BK14" s="178"/>
      <c r="BL14" s="184" t="s">
        <v>91</v>
      </c>
      <c r="BM14" s="185">
        <f>SUM('5º básico A'!BK43,'5º básico B'!BK43,'5º básico C'!BK43)</f>
        <v>0</v>
      </c>
      <c r="BN14" s="186">
        <f>BM14/$F$11</f>
        <v>0</v>
      </c>
      <c r="BO14" s="185">
        <f>SUM('5º básico A'!BM43,'5º básico B'!BM43,'5º básico C'!BM43)</f>
        <v>0</v>
      </c>
      <c r="BP14" s="186">
        <f>BO14/$F$11</f>
        <v>0</v>
      </c>
      <c r="BQ14" s="185">
        <f>SUM('5º básico A'!BO43,'5º básico B'!BO43,'5º básico C'!BO43)</f>
        <v>0</v>
      </c>
      <c r="BR14" s="187">
        <f>BQ14/$F$11</f>
        <v>0</v>
      </c>
    </row>
    <row r="15" spans="2:70" ht="22.5" customHeight="1" thickBot="1" x14ac:dyDescent="0.25">
      <c r="B15" s="16"/>
      <c r="C15" s="16"/>
      <c r="D15" s="16" t="s">
        <v>36</v>
      </c>
      <c r="AQ15" s="172">
        <f t="shared" si="1"/>
        <v>8</v>
      </c>
      <c r="AR15" s="174">
        <f t="shared" si="0"/>
        <v>0</v>
      </c>
      <c r="BG15" s="40" t="s">
        <v>4</v>
      </c>
      <c r="BK15" s="178"/>
      <c r="BL15" s="188" t="s">
        <v>158</v>
      </c>
      <c r="BM15" s="189">
        <f>SUM('5º básico A'!BK44,'5º básico B'!BK44,'5º básico C'!BK44)</f>
        <v>0</v>
      </c>
      <c r="BN15" s="190">
        <f>BM15/$F$11</f>
        <v>0</v>
      </c>
      <c r="BO15" s="189">
        <f>SUM('5º básico A'!BM44,'5º básico B'!BM44,'5º básico C'!BM44)</f>
        <v>0</v>
      </c>
      <c r="BP15" s="190">
        <f>BO15/$F$11</f>
        <v>0</v>
      </c>
      <c r="BQ15" s="189">
        <f>SUM('5º básico A'!BO44,'5º básico B'!BO44,'5º básico C'!BO44)</f>
        <v>0</v>
      </c>
      <c r="BR15" s="191">
        <f>BQ15/$F$11</f>
        <v>0</v>
      </c>
    </row>
    <row r="16" spans="2:70" ht="18.75" thickBot="1" x14ac:dyDescent="0.25">
      <c r="B16" s="442" t="s">
        <v>108</v>
      </c>
      <c r="C16" s="443"/>
      <c r="D16" s="443"/>
      <c r="E16" s="443"/>
      <c r="F16" s="443"/>
      <c r="G16" s="443"/>
      <c r="H16" s="443"/>
      <c r="I16" s="443"/>
      <c r="J16" s="443"/>
      <c r="K16" s="444"/>
      <c r="L16" s="280"/>
      <c r="M16" s="280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2"/>
      <c r="AE16" s="282"/>
      <c r="AF16" s="282"/>
      <c r="AG16" s="45"/>
      <c r="AH16" s="220"/>
      <c r="AI16" s="220"/>
      <c r="AJ16" s="220"/>
      <c r="AK16" s="220"/>
      <c r="AL16" s="220"/>
      <c r="AM16" s="220"/>
      <c r="AN16" s="220"/>
      <c r="AO16" s="220"/>
      <c r="AQ16" s="172">
        <f t="shared" si="1"/>
        <v>9</v>
      </c>
      <c r="AR16" s="174">
        <f t="shared" si="0"/>
        <v>0</v>
      </c>
      <c r="BG16" s="32"/>
    </row>
    <row r="17" spans="2:87" ht="26.25" customHeight="1" thickBot="1" x14ac:dyDescent="0.25">
      <c r="B17" s="262" t="s">
        <v>2</v>
      </c>
      <c r="C17" s="445" t="s">
        <v>12</v>
      </c>
      <c r="D17" s="446"/>
      <c r="E17" s="446"/>
      <c r="F17" s="446"/>
      <c r="G17" s="446"/>
      <c r="H17" s="446"/>
      <c r="I17" s="446"/>
      <c r="J17" s="446"/>
      <c r="K17" s="192" t="s">
        <v>88</v>
      </c>
      <c r="L17" s="140"/>
      <c r="M17" s="140" t="s">
        <v>92</v>
      </c>
      <c r="N17" s="140" t="s">
        <v>93</v>
      </c>
      <c r="O17" s="140" t="s">
        <v>94</v>
      </c>
      <c r="P17" s="140" t="s">
        <v>95</v>
      </c>
      <c r="Q17" s="140" t="s">
        <v>96</v>
      </c>
      <c r="R17" s="140" t="s">
        <v>97</v>
      </c>
      <c r="S17" s="140" t="s">
        <v>119</v>
      </c>
      <c r="T17" s="140" t="s">
        <v>120</v>
      </c>
      <c r="U17" s="140" t="s">
        <v>121</v>
      </c>
      <c r="V17" s="140" t="s">
        <v>122</v>
      </c>
      <c r="W17" s="140" t="s">
        <v>123</v>
      </c>
      <c r="X17" s="140" t="s">
        <v>124</v>
      </c>
      <c r="Y17" s="140" t="s">
        <v>125</v>
      </c>
      <c r="Z17" s="140" t="s">
        <v>126</v>
      </c>
      <c r="AA17" s="140" t="s">
        <v>127</v>
      </c>
      <c r="AB17" s="140" t="s">
        <v>128</v>
      </c>
      <c r="AC17" s="140" t="s">
        <v>129</v>
      </c>
      <c r="AD17" s="140" t="s">
        <v>130</v>
      </c>
      <c r="AE17" s="140" t="s">
        <v>131</v>
      </c>
      <c r="AF17" s="140" t="s">
        <v>132</v>
      </c>
      <c r="AG17" s="140" t="s">
        <v>133</v>
      </c>
      <c r="AH17" s="140" t="s">
        <v>134</v>
      </c>
      <c r="AI17" s="140" t="s">
        <v>135</v>
      </c>
      <c r="AJ17" s="140" t="s">
        <v>136</v>
      </c>
      <c r="AK17" s="140" t="s">
        <v>137</v>
      </c>
      <c r="AL17" s="140"/>
      <c r="AM17" s="221" t="s">
        <v>98</v>
      </c>
      <c r="AN17" s="221" t="s">
        <v>99</v>
      </c>
      <c r="AO17" s="221" t="s">
        <v>100</v>
      </c>
      <c r="AP17" s="159"/>
      <c r="AQ17" s="172">
        <f t="shared" si="1"/>
        <v>10</v>
      </c>
      <c r="AR17" s="174">
        <f t="shared" si="0"/>
        <v>0</v>
      </c>
      <c r="AZ17" s="55"/>
      <c r="BA17" s="55"/>
      <c r="BB17" s="55"/>
      <c r="BC17" s="55"/>
    </row>
    <row r="18" spans="2:87" ht="31.5" customHeight="1" x14ac:dyDescent="0.2">
      <c r="B18" s="193">
        <v>1</v>
      </c>
      <c r="C18" s="447" t="s">
        <v>138</v>
      </c>
      <c r="D18" s="448"/>
      <c r="E18" s="448"/>
      <c r="F18" s="448"/>
      <c r="G18" s="448"/>
      <c r="H18" s="448"/>
      <c r="I18" s="448"/>
      <c r="J18" s="449"/>
      <c r="K18" s="263">
        <f>IFERROR(AVERAGEIF(M18:M20,"&gt;=0"),"")</f>
        <v>0</v>
      </c>
      <c r="L18" s="283" t="s">
        <v>109</v>
      </c>
      <c r="M18" s="195">
        <f>'5º básico A'!$F$103</f>
        <v>0</v>
      </c>
      <c r="N18" s="195">
        <f>'5º básico A'!$H$103</f>
        <v>0</v>
      </c>
      <c r="O18" s="195">
        <f>'5º básico A'!$J$103</f>
        <v>0</v>
      </c>
      <c r="P18" s="195">
        <f>'5º básico A'!$L$103</f>
        <v>0</v>
      </c>
      <c r="Q18" s="195">
        <f>'5º básico A'!$N$103</f>
        <v>0</v>
      </c>
      <c r="R18" s="195">
        <f>'5º básico A'!$P$103</f>
        <v>0</v>
      </c>
      <c r="S18" s="195">
        <f>'5º básico A'!$R$103</f>
        <v>0</v>
      </c>
      <c r="T18" s="195">
        <f>'5º básico A'!$T$103</f>
        <v>0</v>
      </c>
      <c r="U18" s="195">
        <f>'5º básico A'!$V$103</f>
        <v>0</v>
      </c>
      <c r="V18" s="195">
        <f>'5º básico A'!$X$103</f>
        <v>0</v>
      </c>
      <c r="W18" s="195">
        <f>'5º básico A'!$Z$103</f>
        <v>0</v>
      </c>
      <c r="X18" s="195">
        <f>'5º básico A'!$AB$103</f>
        <v>0</v>
      </c>
      <c r="Y18" s="195">
        <f>'5º básico A'!$AD$103</f>
        <v>0</v>
      </c>
      <c r="Z18" s="195">
        <f>'5º básico A'!$AF$103</f>
        <v>0</v>
      </c>
      <c r="AA18" s="195">
        <f>'5º básico A'!$AH$103</f>
        <v>0</v>
      </c>
      <c r="AB18" s="195">
        <f>'5º básico A'!$AJ$103</f>
        <v>0</v>
      </c>
      <c r="AC18" s="195">
        <f>'5º básico A'!$AL$103</f>
        <v>0</v>
      </c>
      <c r="AD18" s="195">
        <f>'5º básico A'!$AN$103</f>
        <v>0</v>
      </c>
      <c r="AE18" s="195">
        <f>'5º básico A'!$AP$103</f>
        <v>0</v>
      </c>
      <c r="AF18" s="196">
        <f>'5º básico A'!$AR$103</f>
        <v>0</v>
      </c>
      <c r="AG18" s="195">
        <f>'5º básico A'!$AT$103</f>
        <v>0</v>
      </c>
      <c r="AH18" s="284">
        <f>'5º básico A'!$AV$103</f>
        <v>0</v>
      </c>
      <c r="AI18" s="284">
        <f>'5º básico A'!$AV$103</f>
        <v>0</v>
      </c>
      <c r="AJ18" s="284">
        <f>'5º básico A'!$AZ$103</f>
        <v>0</v>
      </c>
      <c r="AK18" s="284">
        <f>'5º básico A'!$BB$103</f>
        <v>0</v>
      </c>
      <c r="AL18" s="285" t="s">
        <v>109</v>
      </c>
      <c r="AM18" s="284">
        <f>'5º básico A'!$F$105</f>
        <v>0</v>
      </c>
      <c r="AN18" s="284">
        <f>'5º básico A'!$H$105</f>
        <v>0</v>
      </c>
      <c r="AO18" s="284">
        <f>'5º básico A'!$J$105</f>
        <v>0</v>
      </c>
      <c r="AQ18" s="172">
        <f t="shared" si="1"/>
        <v>11</v>
      </c>
      <c r="AR18" s="174">
        <f t="shared" si="0"/>
        <v>0</v>
      </c>
      <c r="AZ18" s="55"/>
      <c r="BA18" s="55"/>
      <c r="BB18" s="55"/>
      <c r="BC18" s="55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7"/>
      <c r="CG18" s="197"/>
      <c r="CH18" s="197"/>
      <c r="CI18" s="197"/>
    </row>
    <row r="19" spans="2:87" ht="31.5" customHeight="1" x14ac:dyDescent="0.2">
      <c r="B19" s="199">
        <v>2</v>
      </c>
      <c r="C19" s="425" t="s">
        <v>44</v>
      </c>
      <c r="D19" s="426"/>
      <c r="E19" s="426"/>
      <c r="F19" s="426"/>
      <c r="G19" s="426"/>
      <c r="H19" s="426"/>
      <c r="I19" s="426"/>
      <c r="J19" s="427"/>
      <c r="K19" s="194">
        <f>IFERROR(AVERAGEIF(N18:N20,"&gt;=0"),"")</f>
        <v>0</v>
      </c>
      <c r="L19" s="283" t="s">
        <v>110</v>
      </c>
      <c r="M19" s="195" t="e">
        <f>'5º básico B'!$F$103</f>
        <v>#DIV/0!</v>
      </c>
      <c r="N19" s="195" t="e">
        <f>'5º básico B'!$H$103</f>
        <v>#DIV/0!</v>
      </c>
      <c r="O19" s="195" t="e">
        <f>'5º básico B'!$J$103</f>
        <v>#DIV/0!</v>
      </c>
      <c r="P19" s="195" t="e">
        <f>'5º básico B'!$L$103</f>
        <v>#DIV/0!</v>
      </c>
      <c r="Q19" s="195" t="e">
        <f>'5º básico B'!$N$103</f>
        <v>#DIV/0!</v>
      </c>
      <c r="R19" s="195" t="e">
        <f>'5º básico B'!$P$103</f>
        <v>#DIV/0!</v>
      </c>
      <c r="S19" s="195" t="e">
        <f>'5º básico B'!$R$103</f>
        <v>#DIV/0!</v>
      </c>
      <c r="T19" s="195" t="e">
        <f>'5º básico B'!$T$103</f>
        <v>#DIV/0!</v>
      </c>
      <c r="U19" s="195" t="e">
        <f>'5º básico B'!$V$103</f>
        <v>#DIV/0!</v>
      </c>
      <c r="V19" s="195" t="e">
        <f>'5º básico B'!$X$103</f>
        <v>#DIV/0!</v>
      </c>
      <c r="W19" s="195" t="e">
        <f>'5º básico B'!$Z$103</f>
        <v>#DIV/0!</v>
      </c>
      <c r="X19" s="195" t="e">
        <f>'5º básico B'!$AB$103</f>
        <v>#DIV/0!</v>
      </c>
      <c r="Y19" s="195" t="e">
        <f>'5º básico B'!$AD$103</f>
        <v>#DIV/0!</v>
      </c>
      <c r="Z19" s="195" t="e">
        <f>'5º básico B'!$AF$103</f>
        <v>#DIV/0!</v>
      </c>
      <c r="AA19" s="195" t="e">
        <f>'5º básico B'!$AH$103</f>
        <v>#DIV/0!</v>
      </c>
      <c r="AB19" s="195" t="e">
        <f>'5º básico B'!$AJ$103</f>
        <v>#DIV/0!</v>
      </c>
      <c r="AC19" s="195" t="e">
        <f>'5º básico B'!$AL$103</f>
        <v>#DIV/0!</v>
      </c>
      <c r="AD19" s="195" t="e">
        <f>'5º básico B'!$AN$103</f>
        <v>#DIV/0!</v>
      </c>
      <c r="AE19" s="195" t="e">
        <f>'5º básico B'!$AP$103</f>
        <v>#DIV/0!</v>
      </c>
      <c r="AF19" s="196" t="e">
        <f>'5º básico B'!$AR$103</f>
        <v>#DIV/0!</v>
      </c>
      <c r="AG19" s="195" t="e">
        <f>'5º básico B'!$AT$103</f>
        <v>#DIV/0!</v>
      </c>
      <c r="AH19" s="284" t="e">
        <f>'5º básico B'!$AV$103</f>
        <v>#DIV/0!</v>
      </c>
      <c r="AI19" s="284" t="e">
        <f>'5º básico B'!$AV$103</f>
        <v>#DIV/0!</v>
      </c>
      <c r="AJ19" s="284" t="e">
        <f>'5º básico B'!$AZ$103</f>
        <v>#DIV/0!</v>
      </c>
      <c r="AK19" s="284" t="e">
        <f>'5º básico B'!$BB$103</f>
        <v>#DIV/0!</v>
      </c>
      <c r="AL19" s="285" t="s">
        <v>110</v>
      </c>
      <c r="AM19" s="284" t="e">
        <f>'5º básico B'!$F$105</f>
        <v>#DIV/0!</v>
      </c>
      <c r="AN19" s="284" t="e">
        <f>'5º básico B'!$H$105</f>
        <v>#DIV/0!</v>
      </c>
      <c r="AO19" s="284" t="e">
        <f>'5º básico B'!$J$105</f>
        <v>#DIV/0!</v>
      </c>
      <c r="AQ19" s="172">
        <f t="shared" si="1"/>
        <v>12</v>
      </c>
      <c r="AR19" s="174">
        <f t="shared" si="0"/>
        <v>0</v>
      </c>
      <c r="AZ19" s="55"/>
      <c r="BA19" s="55"/>
      <c r="BB19" s="55"/>
      <c r="BC19" s="55"/>
      <c r="BJ19" s="197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  <c r="BZ19" s="200"/>
      <c r="CA19" s="200"/>
      <c r="CB19" s="200"/>
      <c r="CC19" s="200"/>
      <c r="CD19" s="200"/>
      <c r="CE19" s="198"/>
      <c r="CF19" s="198"/>
    </row>
    <row r="20" spans="2:87" ht="31.5" customHeight="1" x14ac:dyDescent="0.2">
      <c r="B20" s="199">
        <v>3</v>
      </c>
      <c r="C20" s="425" t="s">
        <v>139</v>
      </c>
      <c r="D20" s="426"/>
      <c r="E20" s="426"/>
      <c r="F20" s="426"/>
      <c r="G20" s="426"/>
      <c r="H20" s="426"/>
      <c r="I20" s="426"/>
      <c r="J20" s="427"/>
      <c r="K20" s="194">
        <f>IFERROR(AVERAGEIF(O18:O20,"&gt;=0"),"")</f>
        <v>0</v>
      </c>
      <c r="L20" s="283" t="s">
        <v>111</v>
      </c>
      <c r="M20" s="195" t="e">
        <f>'5º básico C'!$F$103</f>
        <v>#DIV/0!</v>
      </c>
      <c r="N20" s="195" t="e">
        <f>'5º básico C'!$H$103</f>
        <v>#DIV/0!</v>
      </c>
      <c r="O20" s="195" t="e">
        <f>'5º básico C'!$J$103</f>
        <v>#DIV/0!</v>
      </c>
      <c r="P20" s="195" t="e">
        <f>'5º básico C'!$L$103</f>
        <v>#DIV/0!</v>
      </c>
      <c r="Q20" s="195" t="e">
        <f>'5º básico C'!$N$103</f>
        <v>#DIV/0!</v>
      </c>
      <c r="R20" s="195" t="e">
        <f>'5º básico C'!$P$103</f>
        <v>#DIV/0!</v>
      </c>
      <c r="S20" s="195" t="e">
        <f>'5º básico C'!$R$103</f>
        <v>#DIV/0!</v>
      </c>
      <c r="T20" s="195" t="e">
        <f>'5º básico C'!$T$103</f>
        <v>#DIV/0!</v>
      </c>
      <c r="U20" s="195" t="e">
        <f>'5º básico C'!$V$103</f>
        <v>#DIV/0!</v>
      </c>
      <c r="V20" s="195" t="e">
        <f>'5º básico C'!$X$103</f>
        <v>#DIV/0!</v>
      </c>
      <c r="W20" s="195" t="e">
        <f>'5º básico C'!$Z$103</f>
        <v>#DIV/0!</v>
      </c>
      <c r="X20" s="195" t="e">
        <f>'5º básico C'!$AB$103</f>
        <v>#DIV/0!</v>
      </c>
      <c r="Y20" s="195" t="e">
        <f>'5º básico C'!$AD$103</f>
        <v>#DIV/0!</v>
      </c>
      <c r="Z20" s="195" t="e">
        <f>'5º básico C'!$AF$103</f>
        <v>#DIV/0!</v>
      </c>
      <c r="AA20" s="195" t="e">
        <f>'5º básico C'!$AH$103</f>
        <v>#DIV/0!</v>
      </c>
      <c r="AB20" s="195" t="e">
        <f>'5º básico C'!$AJ$103</f>
        <v>#DIV/0!</v>
      </c>
      <c r="AC20" s="195" t="e">
        <f>'5º básico C'!$AL$103</f>
        <v>#DIV/0!</v>
      </c>
      <c r="AD20" s="195" t="e">
        <f>'5º básico C'!$AN$103</f>
        <v>#DIV/0!</v>
      </c>
      <c r="AE20" s="195" t="e">
        <f>'5º básico C'!$AP$103</f>
        <v>#DIV/0!</v>
      </c>
      <c r="AF20" s="196" t="e">
        <f>'5º básico C'!$AR$103</f>
        <v>#DIV/0!</v>
      </c>
      <c r="AG20" s="195" t="e">
        <f>'5º básico C'!$AT$103</f>
        <v>#DIV/0!</v>
      </c>
      <c r="AH20" s="284" t="e">
        <f>'5º básico C'!$AV$103</f>
        <v>#DIV/0!</v>
      </c>
      <c r="AI20" s="284" t="e">
        <f>'5º básico C'!$AV$103</f>
        <v>#DIV/0!</v>
      </c>
      <c r="AJ20" s="284" t="e">
        <f>'5º básico C'!$AZ$103</f>
        <v>#DIV/0!</v>
      </c>
      <c r="AK20" s="284" t="e">
        <f>'5º básico C'!$BB$103</f>
        <v>#DIV/0!</v>
      </c>
      <c r="AL20" s="285" t="s">
        <v>111</v>
      </c>
      <c r="AM20" s="284" t="e">
        <f>'5º básico C'!$F$105</f>
        <v>#DIV/0!</v>
      </c>
      <c r="AN20" s="284" t="e">
        <f>'5º básico C'!$H$105</f>
        <v>#DIV/0!</v>
      </c>
      <c r="AO20" s="284" t="e">
        <f>'5º básico C'!$J$105</f>
        <v>#DIV/0!</v>
      </c>
      <c r="AQ20" s="172">
        <f t="shared" si="1"/>
        <v>13</v>
      </c>
      <c r="AR20" s="174">
        <f t="shared" si="0"/>
        <v>0</v>
      </c>
      <c r="AZ20" s="55"/>
      <c r="BA20" s="55"/>
      <c r="BB20" s="55"/>
      <c r="BC20" s="55"/>
      <c r="BJ20" s="197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  <c r="BY20" s="200"/>
      <c r="BZ20" s="200"/>
      <c r="CA20" s="200"/>
      <c r="CB20" s="200"/>
      <c r="CC20" s="200"/>
      <c r="CD20" s="200"/>
      <c r="CE20" s="198"/>
      <c r="CF20" s="198"/>
    </row>
    <row r="21" spans="2:87" ht="31.5" customHeight="1" x14ac:dyDescent="0.2">
      <c r="B21" s="199">
        <v>4</v>
      </c>
      <c r="C21" s="425" t="s">
        <v>140</v>
      </c>
      <c r="D21" s="426"/>
      <c r="E21" s="426"/>
      <c r="F21" s="426"/>
      <c r="G21" s="426"/>
      <c r="H21" s="426"/>
      <c r="I21" s="426"/>
      <c r="J21" s="427"/>
      <c r="K21" s="194">
        <f>IFERROR(AVERAGEIF(P18:P20,"&gt;=0"),"")</f>
        <v>0</v>
      </c>
      <c r="L21" s="158"/>
      <c r="M21" s="158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8"/>
      <c r="AG21" s="207"/>
      <c r="AQ21" s="172">
        <f t="shared" si="1"/>
        <v>14</v>
      </c>
      <c r="AR21" s="174">
        <f t="shared" si="0"/>
        <v>0</v>
      </c>
      <c r="AZ21" s="55"/>
      <c r="BA21" s="55"/>
      <c r="BB21" s="55"/>
      <c r="BC21" s="55"/>
      <c r="BJ21" s="197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200"/>
      <c r="BX21" s="200"/>
      <c r="BY21" s="200"/>
      <c r="BZ21" s="200"/>
      <c r="CA21" s="200"/>
      <c r="CB21" s="200"/>
      <c r="CC21" s="200"/>
      <c r="CD21" s="200"/>
      <c r="CE21" s="198"/>
      <c r="CF21" s="198"/>
    </row>
    <row r="22" spans="2:87" ht="31.5" customHeight="1" x14ac:dyDescent="0.2">
      <c r="B22" s="199">
        <v>5</v>
      </c>
      <c r="C22" s="425" t="s">
        <v>47</v>
      </c>
      <c r="D22" s="426"/>
      <c r="E22" s="426"/>
      <c r="F22" s="426"/>
      <c r="G22" s="426"/>
      <c r="H22" s="426"/>
      <c r="I22" s="426"/>
      <c r="J22" s="427"/>
      <c r="K22" s="194">
        <f>IFERROR(AVERAGEIF(Q18:Q20,"&gt;=0"),"")</f>
        <v>0</v>
      </c>
      <c r="L22" s="158"/>
      <c r="M22" s="158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8"/>
      <c r="AG22" s="207"/>
      <c r="AQ22" s="172">
        <f t="shared" si="1"/>
        <v>15</v>
      </c>
      <c r="AR22" s="174">
        <f t="shared" si="0"/>
        <v>0</v>
      </c>
      <c r="AZ22" s="55"/>
      <c r="BA22" s="55"/>
      <c r="BB22" s="55"/>
      <c r="BC22" s="55"/>
      <c r="BJ22" s="197"/>
      <c r="BK22" s="200"/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0"/>
      <c r="BW22" s="200"/>
      <c r="BX22" s="200"/>
      <c r="BY22" s="200"/>
      <c r="BZ22" s="200"/>
      <c r="CA22" s="200"/>
      <c r="CB22" s="200"/>
      <c r="CC22" s="200"/>
      <c r="CD22" s="200"/>
      <c r="CE22" s="198"/>
      <c r="CF22" s="198"/>
    </row>
    <row r="23" spans="2:87" ht="31.5" customHeight="1" x14ac:dyDescent="0.2">
      <c r="B23" s="199">
        <v>6</v>
      </c>
      <c r="C23" s="425" t="s">
        <v>141</v>
      </c>
      <c r="D23" s="426"/>
      <c r="E23" s="426"/>
      <c r="F23" s="426"/>
      <c r="G23" s="426"/>
      <c r="H23" s="426"/>
      <c r="I23" s="426"/>
      <c r="J23" s="427"/>
      <c r="K23" s="194">
        <f>IFERROR(AVERAGEIF(R18:R20,"&gt;=0"),"")</f>
        <v>0</v>
      </c>
      <c r="L23" s="158"/>
      <c r="M23" s="158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8"/>
      <c r="AG23" s="207"/>
      <c r="AQ23" s="172">
        <f t="shared" si="1"/>
        <v>16</v>
      </c>
      <c r="AR23" s="174">
        <f t="shared" si="0"/>
        <v>0</v>
      </c>
      <c r="AZ23" s="55"/>
      <c r="BA23" s="55"/>
      <c r="BB23" s="55"/>
      <c r="BC23" s="55"/>
      <c r="BJ23" s="197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198"/>
      <c r="CF23" s="198"/>
    </row>
    <row r="24" spans="2:87" ht="31.5" customHeight="1" x14ac:dyDescent="0.2">
      <c r="B24" s="199">
        <v>7</v>
      </c>
      <c r="C24" s="425" t="s">
        <v>142</v>
      </c>
      <c r="D24" s="426"/>
      <c r="E24" s="426"/>
      <c r="F24" s="426"/>
      <c r="G24" s="426"/>
      <c r="H24" s="426"/>
      <c r="I24" s="426"/>
      <c r="J24" s="427"/>
      <c r="K24" s="194">
        <f>IFERROR(AVERAGEIF(S18:S20,"&gt;=0"),"")</f>
        <v>0</v>
      </c>
      <c r="L24" s="158"/>
      <c r="M24" s="158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8"/>
      <c r="AG24" s="207"/>
      <c r="AQ24" s="172">
        <f t="shared" si="1"/>
        <v>17</v>
      </c>
      <c r="AR24" s="174">
        <f t="shared" si="0"/>
        <v>0</v>
      </c>
      <c r="AZ24" s="55"/>
      <c r="BA24" s="55"/>
      <c r="BB24" s="55"/>
      <c r="BC24" s="55"/>
      <c r="BJ24" s="197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  <c r="CC24" s="200"/>
      <c r="CD24" s="200"/>
      <c r="CE24" s="198"/>
      <c r="CF24" s="198"/>
    </row>
    <row r="25" spans="2:87" ht="31.5" customHeight="1" x14ac:dyDescent="0.2">
      <c r="B25" s="199">
        <v>8</v>
      </c>
      <c r="C25" s="425" t="s">
        <v>143</v>
      </c>
      <c r="D25" s="426"/>
      <c r="E25" s="426"/>
      <c r="F25" s="426"/>
      <c r="G25" s="426"/>
      <c r="H25" s="426"/>
      <c r="I25" s="426"/>
      <c r="J25" s="427"/>
      <c r="K25" s="194">
        <f>IFERROR(AVERAGEIF(T18:T20,"&gt;=0"),"")</f>
        <v>0</v>
      </c>
      <c r="L25" s="158"/>
      <c r="M25" s="158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8"/>
      <c r="AG25" s="207"/>
      <c r="AQ25" s="172">
        <f t="shared" si="1"/>
        <v>18</v>
      </c>
      <c r="AR25" s="174">
        <f t="shared" si="0"/>
        <v>0</v>
      </c>
      <c r="AZ25" s="55"/>
      <c r="BA25" s="55"/>
      <c r="BB25" s="55"/>
      <c r="BC25" s="55"/>
      <c r="BJ25" s="197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198"/>
      <c r="CF25" s="198"/>
    </row>
    <row r="26" spans="2:87" ht="31.5" customHeight="1" x14ac:dyDescent="0.2">
      <c r="B26" s="199">
        <v>9</v>
      </c>
      <c r="C26" s="425" t="s">
        <v>144</v>
      </c>
      <c r="D26" s="426"/>
      <c r="E26" s="426"/>
      <c r="F26" s="426"/>
      <c r="G26" s="426"/>
      <c r="H26" s="426"/>
      <c r="I26" s="426"/>
      <c r="J26" s="427"/>
      <c r="K26" s="194">
        <f>IFERROR(AVERAGEIF(U18:U20,"&gt;=0"),"")</f>
        <v>0</v>
      </c>
      <c r="L26" s="158"/>
      <c r="M26" s="158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8"/>
      <c r="AG26" s="207"/>
      <c r="AQ26" s="172">
        <f t="shared" si="1"/>
        <v>19</v>
      </c>
      <c r="AR26" s="174">
        <f t="shared" si="0"/>
        <v>0</v>
      </c>
      <c r="AZ26" s="55"/>
      <c r="BA26" s="55"/>
      <c r="BB26" s="55"/>
      <c r="BC26" s="55"/>
      <c r="BJ26" s="197"/>
      <c r="BK26" s="200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0"/>
      <c r="BW26" s="200"/>
      <c r="BX26" s="200"/>
      <c r="BY26" s="200"/>
      <c r="BZ26" s="200"/>
      <c r="CA26" s="200"/>
      <c r="CB26" s="200"/>
      <c r="CC26" s="200"/>
      <c r="CD26" s="200"/>
      <c r="CE26" s="198"/>
      <c r="CF26" s="198"/>
    </row>
    <row r="27" spans="2:87" ht="31.5" customHeight="1" x14ac:dyDescent="0.2">
      <c r="B27" s="199">
        <v>10</v>
      </c>
      <c r="C27" s="425" t="s">
        <v>145</v>
      </c>
      <c r="D27" s="426"/>
      <c r="E27" s="426"/>
      <c r="F27" s="426"/>
      <c r="G27" s="426"/>
      <c r="H27" s="426"/>
      <c r="I27" s="426"/>
      <c r="J27" s="427"/>
      <c r="K27" s="194">
        <f>IFERROR(AVERAGEIF(V18:V20,"&gt;=0"),"")</f>
        <v>0</v>
      </c>
      <c r="L27" s="158"/>
      <c r="M27" s="158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8"/>
      <c r="AG27" s="207"/>
      <c r="AQ27" s="172">
        <f t="shared" si="1"/>
        <v>20</v>
      </c>
      <c r="AR27" s="174">
        <f t="shared" si="0"/>
        <v>0</v>
      </c>
      <c r="AZ27" s="55"/>
      <c r="BA27" s="55"/>
      <c r="BB27" s="55"/>
      <c r="BC27" s="55"/>
      <c r="BJ27" s="197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  <c r="BZ27" s="200"/>
      <c r="CA27" s="200"/>
      <c r="CB27" s="200"/>
      <c r="CC27" s="200"/>
      <c r="CD27" s="200"/>
      <c r="CE27" s="198"/>
      <c r="CF27" s="198"/>
    </row>
    <row r="28" spans="2:87" ht="31.5" customHeight="1" x14ac:dyDescent="0.2">
      <c r="B28" s="199">
        <v>11</v>
      </c>
      <c r="C28" s="425" t="s">
        <v>53</v>
      </c>
      <c r="D28" s="426"/>
      <c r="E28" s="426"/>
      <c r="F28" s="426"/>
      <c r="G28" s="426"/>
      <c r="H28" s="426"/>
      <c r="I28" s="426"/>
      <c r="J28" s="427"/>
      <c r="K28" s="194">
        <f>IFERROR(AVERAGEIF(W18:W20,"&gt;=0"),"")</f>
        <v>0</v>
      </c>
      <c r="L28" s="158"/>
      <c r="M28" s="158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8"/>
      <c r="AG28" s="207"/>
      <c r="AQ28" s="172">
        <f t="shared" si="1"/>
        <v>21</v>
      </c>
      <c r="AR28" s="174">
        <f t="shared" si="0"/>
        <v>0</v>
      </c>
      <c r="AZ28" s="55"/>
      <c r="BA28" s="55"/>
      <c r="BB28" s="55"/>
      <c r="BC28" s="55"/>
      <c r="BJ28" s="197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198"/>
      <c r="CF28" s="198"/>
    </row>
    <row r="29" spans="2:87" ht="31.5" customHeight="1" x14ac:dyDescent="0.2">
      <c r="B29" s="199">
        <v>12</v>
      </c>
      <c r="C29" s="425" t="s">
        <v>54</v>
      </c>
      <c r="D29" s="426"/>
      <c r="E29" s="426"/>
      <c r="F29" s="426"/>
      <c r="G29" s="426"/>
      <c r="H29" s="426"/>
      <c r="I29" s="426"/>
      <c r="J29" s="427"/>
      <c r="K29" s="194">
        <f>IFERROR(AVERAGEIF(X18:X20,"&gt;=0"),"")</f>
        <v>0</v>
      </c>
      <c r="L29" s="158"/>
      <c r="M29" s="158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8"/>
      <c r="AG29" s="207"/>
      <c r="AQ29" s="172">
        <f t="shared" si="1"/>
        <v>22</v>
      </c>
      <c r="AR29" s="174">
        <f t="shared" si="0"/>
        <v>0</v>
      </c>
      <c r="AZ29" s="55"/>
      <c r="BA29" s="55"/>
      <c r="BB29" s="55"/>
      <c r="BC29" s="55"/>
      <c r="BJ29" s="197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200"/>
      <c r="BZ29" s="200"/>
      <c r="CA29" s="200"/>
      <c r="CB29" s="200"/>
      <c r="CC29" s="200"/>
      <c r="CD29" s="200"/>
      <c r="CE29" s="198"/>
      <c r="CF29" s="198"/>
    </row>
    <row r="30" spans="2:87" ht="31.5" customHeight="1" x14ac:dyDescent="0.2">
      <c r="B30" s="199">
        <v>13</v>
      </c>
      <c r="C30" s="425" t="s">
        <v>55</v>
      </c>
      <c r="D30" s="426"/>
      <c r="E30" s="426"/>
      <c r="F30" s="426"/>
      <c r="G30" s="426"/>
      <c r="H30" s="426"/>
      <c r="I30" s="426"/>
      <c r="J30" s="427"/>
      <c r="K30" s="194">
        <f>IFERROR(AVERAGEIF(Y18:Y20,"&gt;=0"),"")</f>
        <v>0</v>
      </c>
      <c r="L30" s="158"/>
      <c r="M30" s="158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8"/>
      <c r="AG30" s="207"/>
      <c r="AQ30" s="172">
        <f t="shared" si="1"/>
        <v>23</v>
      </c>
      <c r="AR30" s="174">
        <f t="shared" si="0"/>
        <v>0</v>
      </c>
      <c r="AZ30" s="55"/>
      <c r="BA30" s="55"/>
      <c r="BB30" s="55"/>
      <c r="BC30" s="55"/>
      <c r="BJ30" s="197"/>
      <c r="BK30" s="200"/>
      <c r="BL30" s="200"/>
      <c r="BM30" s="200"/>
      <c r="BN30" s="200"/>
      <c r="BO30" s="200"/>
      <c r="BP30" s="200"/>
      <c r="BQ30" s="200"/>
      <c r="BR30" s="200"/>
      <c r="BS30" s="200"/>
      <c r="BT30" s="200"/>
      <c r="BU30" s="200"/>
      <c r="BV30" s="200"/>
      <c r="BW30" s="200"/>
      <c r="BX30" s="200"/>
      <c r="BY30" s="200"/>
      <c r="BZ30" s="200"/>
      <c r="CA30" s="200"/>
      <c r="CB30" s="200"/>
      <c r="CC30" s="200"/>
      <c r="CD30" s="200"/>
      <c r="CE30" s="198"/>
      <c r="CF30" s="198"/>
    </row>
    <row r="31" spans="2:87" ht="31.5" customHeight="1" x14ac:dyDescent="0.2">
      <c r="B31" s="199">
        <v>14</v>
      </c>
      <c r="C31" s="425" t="s">
        <v>146</v>
      </c>
      <c r="D31" s="426"/>
      <c r="E31" s="426"/>
      <c r="F31" s="426"/>
      <c r="G31" s="426"/>
      <c r="H31" s="426"/>
      <c r="I31" s="426"/>
      <c r="J31" s="427"/>
      <c r="K31" s="194">
        <f>IFERROR(AVERAGEIF(Z18:Z20,"&gt;=0"),"")</f>
        <v>0</v>
      </c>
      <c r="L31" s="158"/>
      <c r="M31" s="158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8"/>
      <c r="AG31" s="207"/>
      <c r="AQ31" s="172">
        <f t="shared" si="1"/>
        <v>24</v>
      </c>
      <c r="AR31" s="174">
        <f t="shared" si="0"/>
        <v>0</v>
      </c>
      <c r="AZ31" s="55"/>
      <c r="BA31" s="55"/>
      <c r="BB31" s="55"/>
      <c r="BC31" s="55"/>
      <c r="BJ31" s="197"/>
      <c r="BK31" s="200"/>
      <c r="BL31" s="200"/>
      <c r="BM31" s="200"/>
      <c r="BN31" s="200"/>
      <c r="BO31" s="200"/>
      <c r="BP31" s="200"/>
      <c r="BQ31" s="200"/>
      <c r="BR31" s="200"/>
      <c r="BS31" s="200"/>
      <c r="BT31" s="200"/>
      <c r="BU31" s="200"/>
      <c r="BV31" s="200"/>
      <c r="BW31" s="200"/>
      <c r="BX31" s="200"/>
      <c r="BY31" s="200"/>
      <c r="BZ31" s="200"/>
      <c r="CA31" s="200"/>
      <c r="CB31" s="200"/>
      <c r="CC31" s="200"/>
      <c r="CD31" s="200"/>
      <c r="CE31" s="198"/>
      <c r="CF31" s="198"/>
    </row>
    <row r="32" spans="2:87" ht="31.5" customHeight="1" x14ac:dyDescent="0.2">
      <c r="B32" s="199">
        <v>15</v>
      </c>
      <c r="C32" s="425" t="s">
        <v>147</v>
      </c>
      <c r="D32" s="426"/>
      <c r="E32" s="426"/>
      <c r="F32" s="426"/>
      <c r="G32" s="426"/>
      <c r="H32" s="426"/>
      <c r="I32" s="426"/>
      <c r="J32" s="427"/>
      <c r="K32" s="194">
        <f>IFERROR(AVERAGEIF(AA18:AA20,"&gt;=0"),"")</f>
        <v>0</v>
      </c>
      <c r="L32" s="158"/>
      <c r="M32" s="158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8"/>
      <c r="AG32" s="207"/>
      <c r="AQ32" s="172">
        <f t="shared" si="1"/>
        <v>25</v>
      </c>
      <c r="AR32" s="174">
        <f t="shared" si="0"/>
        <v>0</v>
      </c>
      <c r="AZ32" s="55"/>
      <c r="BA32" s="55"/>
      <c r="BB32" s="55"/>
      <c r="BC32" s="55"/>
      <c r="BJ32" s="197"/>
      <c r="BK32" s="200"/>
      <c r="BL32" s="200"/>
      <c r="BM32" s="200"/>
      <c r="BN32" s="200"/>
      <c r="BO32" s="200"/>
      <c r="BP32" s="200"/>
      <c r="BQ32" s="200"/>
      <c r="BR32" s="200"/>
      <c r="BS32" s="200"/>
      <c r="BT32" s="200"/>
      <c r="BU32" s="200"/>
      <c r="BV32" s="200"/>
      <c r="BW32" s="200"/>
      <c r="BX32" s="200"/>
      <c r="BY32" s="200"/>
      <c r="BZ32" s="200"/>
      <c r="CA32" s="200"/>
      <c r="CB32" s="200"/>
      <c r="CC32" s="200"/>
      <c r="CD32" s="200"/>
      <c r="CE32" s="198"/>
      <c r="CF32" s="198"/>
    </row>
    <row r="33" spans="2:84" ht="33.75" customHeight="1" x14ac:dyDescent="0.2">
      <c r="B33" s="199">
        <v>16</v>
      </c>
      <c r="C33" s="425" t="s">
        <v>148</v>
      </c>
      <c r="D33" s="426"/>
      <c r="E33" s="426"/>
      <c r="F33" s="426"/>
      <c r="G33" s="426"/>
      <c r="H33" s="426"/>
      <c r="I33" s="426"/>
      <c r="J33" s="427"/>
      <c r="K33" s="194">
        <f>IFERROR(AVERAGEIF(AB18:AB20,"&gt;=0"),"")</f>
        <v>0</v>
      </c>
      <c r="L33" s="158"/>
      <c r="M33" s="158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8"/>
      <c r="AG33" s="207"/>
      <c r="AQ33" s="201"/>
      <c r="AR33" s="202"/>
      <c r="AZ33" s="55"/>
      <c r="BA33" s="55"/>
      <c r="BB33" s="55"/>
      <c r="BC33" s="55"/>
      <c r="BJ33" s="197"/>
      <c r="BK33" s="200"/>
      <c r="BL33" s="200"/>
      <c r="BM33" s="200"/>
      <c r="BN33" s="200"/>
      <c r="BO33" s="200"/>
      <c r="BP33" s="200"/>
      <c r="BQ33" s="200"/>
      <c r="BR33" s="200"/>
      <c r="BS33" s="200"/>
      <c r="BT33" s="200"/>
      <c r="BU33" s="200"/>
      <c r="BV33" s="200"/>
      <c r="BW33" s="200"/>
      <c r="BX33" s="200"/>
      <c r="BY33" s="200"/>
      <c r="BZ33" s="200"/>
      <c r="CA33" s="200"/>
      <c r="CB33" s="200"/>
      <c r="CC33" s="200"/>
      <c r="CD33" s="200"/>
      <c r="CE33" s="198"/>
      <c r="CF33" s="198"/>
    </row>
    <row r="34" spans="2:84" ht="31.5" customHeight="1" x14ac:dyDescent="0.2">
      <c r="B34" s="199">
        <v>17</v>
      </c>
      <c r="C34" s="425" t="s">
        <v>149</v>
      </c>
      <c r="D34" s="426"/>
      <c r="E34" s="426"/>
      <c r="F34" s="426"/>
      <c r="G34" s="426"/>
      <c r="H34" s="426"/>
      <c r="I34" s="426"/>
      <c r="J34" s="427"/>
      <c r="K34" s="194">
        <f>IFERROR(AVERAGEIF(AC18:AC20,"&gt;=0"),"")</f>
        <v>0</v>
      </c>
      <c r="L34" s="158"/>
      <c r="M34" s="158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8"/>
      <c r="AG34" s="207"/>
      <c r="AQ34" s="201"/>
      <c r="AR34" s="202"/>
      <c r="AZ34" s="55"/>
      <c r="BA34" s="55"/>
      <c r="BB34" s="55"/>
      <c r="BC34" s="55"/>
      <c r="BJ34" s="197"/>
      <c r="BK34" s="200"/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0"/>
      <c r="BW34" s="200"/>
      <c r="BX34" s="200"/>
      <c r="BY34" s="200"/>
      <c r="BZ34" s="200"/>
      <c r="CA34" s="200"/>
      <c r="CB34" s="200"/>
      <c r="CC34" s="200"/>
      <c r="CD34" s="200"/>
      <c r="CE34" s="198"/>
      <c r="CF34" s="198"/>
    </row>
    <row r="35" spans="2:84" ht="31.5" customHeight="1" x14ac:dyDescent="0.2">
      <c r="B35" s="199">
        <v>18</v>
      </c>
      <c r="C35" s="425" t="s">
        <v>150</v>
      </c>
      <c r="D35" s="426"/>
      <c r="E35" s="426"/>
      <c r="F35" s="426"/>
      <c r="G35" s="426"/>
      <c r="H35" s="426"/>
      <c r="I35" s="426"/>
      <c r="J35" s="427"/>
      <c r="K35" s="194">
        <f>IFERROR(AVERAGEIF(AD18:AD20,"&gt;=0"),"")</f>
        <v>0</v>
      </c>
      <c r="L35" s="158"/>
      <c r="M35" s="158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8"/>
      <c r="AG35" s="207"/>
      <c r="AQ35" s="201"/>
      <c r="AR35" s="202"/>
      <c r="AZ35" s="55"/>
      <c r="BA35" s="55"/>
      <c r="BB35" s="55"/>
      <c r="BC35" s="55"/>
      <c r="BJ35" s="197"/>
      <c r="BK35" s="200"/>
      <c r="BL35" s="200"/>
      <c r="BM35" s="200"/>
      <c r="BN35" s="200"/>
      <c r="BO35" s="200"/>
      <c r="BP35" s="200"/>
      <c r="BQ35" s="200"/>
      <c r="BR35" s="200"/>
      <c r="BS35" s="200"/>
      <c r="BT35" s="200"/>
      <c r="BU35" s="200"/>
      <c r="BV35" s="200"/>
      <c r="BW35" s="200"/>
      <c r="BX35" s="200"/>
      <c r="BY35" s="200"/>
      <c r="BZ35" s="200"/>
      <c r="CA35" s="200"/>
      <c r="CB35" s="200"/>
      <c r="CC35" s="200"/>
      <c r="CD35" s="200"/>
      <c r="CE35" s="198"/>
      <c r="CF35" s="198"/>
    </row>
    <row r="36" spans="2:84" ht="31.5" customHeight="1" x14ac:dyDescent="0.2">
      <c r="B36" s="199">
        <v>19</v>
      </c>
      <c r="C36" s="425" t="s">
        <v>64</v>
      </c>
      <c r="D36" s="426"/>
      <c r="E36" s="426"/>
      <c r="F36" s="426"/>
      <c r="G36" s="426"/>
      <c r="H36" s="426"/>
      <c r="I36" s="426"/>
      <c r="J36" s="427"/>
      <c r="K36" s="194">
        <f>IFERROR(AVERAGEIF(AE18:AE20,"&gt;=0"),"")</f>
        <v>0</v>
      </c>
      <c r="L36" s="158"/>
      <c r="M36" s="158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8"/>
      <c r="AG36" s="207"/>
      <c r="AQ36" s="201"/>
      <c r="AR36" s="202"/>
      <c r="AZ36" s="55"/>
      <c r="BA36" s="55"/>
      <c r="BB36" s="55"/>
      <c r="BC36" s="55"/>
      <c r="BJ36" s="197"/>
      <c r="BK36" s="200"/>
      <c r="BL36" s="200"/>
      <c r="BM36" s="200"/>
      <c r="BN36" s="200"/>
      <c r="BO36" s="200"/>
      <c r="BP36" s="200"/>
      <c r="BQ36" s="200"/>
      <c r="BR36" s="200"/>
      <c r="BS36" s="200"/>
      <c r="BT36" s="200"/>
      <c r="BU36" s="200"/>
      <c r="BV36" s="200"/>
      <c r="BW36" s="200"/>
      <c r="BX36" s="200"/>
      <c r="BY36" s="200"/>
      <c r="BZ36" s="200"/>
      <c r="CA36" s="200"/>
      <c r="CB36" s="200"/>
      <c r="CC36" s="200"/>
      <c r="CD36" s="200"/>
      <c r="CE36" s="198"/>
      <c r="CF36" s="198"/>
    </row>
    <row r="37" spans="2:84" ht="31.5" customHeight="1" x14ac:dyDescent="0.2">
      <c r="B37" s="199">
        <v>20</v>
      </c>
      <c r="C37" s="425" t="s">
        <v>151</v>
      </c>
      <c r="D37" s="426"/>
      <c r="E37" s="426"/>
      <c r="F37" s="426"/>
      <c r="G37" s="426"/>
      <c r="H37" s="426"/>
      <c r="I37" s="426"/>
      <c r="J37" s="427"/>
      <c r="K37" s="194">
        <f>IFERROR(AVERAGEIF(AF18:AF20,"&gt;=0"),"")</f>
        <v>0</v>
      </c>
      <c r="L37" s="158"/>
      <c r="M37" s="158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8"/>
      <c r="AG37" s="207"/>
      <c r="AQ37" s="201"/>
      <c r="AR37" s="202"/>
      <c r="AZ37" s="55"/>
      <c r="BA37" s="55"/>
      <c r="BB37" s="55"/>
      <c r="BC37" s="55"/>
      <c r="BJ37" s="197"/>
      <c r="BK37" s="200"/>
      <c r="BL37" s="200"/>
      <c r="BM37" s="200"/>
      <c r="BN37" s="200"/>
      <c r="BO37" s="200"/>
      <c r="BP37" s="200"/>
      <c r="BQ37" s="200"/>
      <c r="BR37" s="200"/>
      <c r="BS37" s="200"/>
      <c r="BT37" s="200"/>
      <c r="BU37" s="200"/>
      <c r="BV37" s="200"/>
      <c r="BW37" s="200"/>
      <c r="BX37" s="200"/>
      <c r="BY37" s="200"/>
      <c r="BZ37" s="200"/>
      <c r="CA37" s="200"/>
      <c r="CB37" s="200"/>
      <c r="CC37" s="200"/>
      <c r="CD37" s="200"/>
      <c r="CE37" s="198"/>
      <c r="CF37" s="198"/>
    </row>
    <row r="38" spans="2:84" ht="33.75" customHeight="1" x14ac:dyDescent="0.2">
      <c r="B38" s="199">
        <v>21</v>
      </c>
      <c r="C38" s="425" t="s">
        <v>66</v>
      </c>
      <c r="D38" s="426"/>
      <c r="E38" s="426"/>
      <c r="F38" s="426"/>
      <c r="G38" s="426"/>
      <c r="H38" s="426"/>
      <c r="I38" s="426"/>
      <c r="J38" s="427"/>
      <c r="K38" s="194">
        <f>IFERROR(AVERAGEIF(AG18:AG20,"&gt;=0"),"")</f>
        <v>0</v>
      </c>
      <c r="L38" s="158"/>
      <c r="M38" s="158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8"/>
      <c r="AG38" s="207"/>
      <c r="AQ38" s="201"/>
      <c r="AR38" s="202"/>
      <c r="AZ38" s="55"/>
      <c r="BA38" s="55"/>
      <c r="BB38" s="55"/>
      <c r="BC38" s="55"/>
      <c r="BJ38" s="197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200"/>
      <c r="BX38" s="200"/>
      <c r="BY38" s="200"/>
      <c r="BZ38" s="200"/>
      <c r="CA38" s="200"/>
      <c r="CB38" s="200"/>
      <c r="CC38" s="200"/>
      <c r="CD38" s="200"/>
      <c r="CE38" s="198"/>
      <c r="CF38" s="198"/>
    </row>
    <row r="39" spans="2:84" ht="33.75" customHeight="1" x14ac:dyDescent="0.2">
      <c r="B39" s="199">
        <v>22</v>
      </c>
      <c r="C39" s="425" t="s">
        <v>67</v>
      </c>
      <c r="D39" s="426"/>
      <c r="E39" s="426"/>
      <c r="F39" s="426"/>
      <c r="G39" s="426"/>
      <c r="H39" s="426"/>
      <c r="I39" s="426"/>
      <c r="J39" s="427"/>
      <c r="K39" s="194">
        <f>IFERROR(AVERAGEIF(AH18:AH20,"&gt;=0"),"")</f>
        <v>0</v>
      </c>
      <c r="L39" s="158"/>
      <c r="M39" s="158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8"/>
      <c r="AG39" s="207"/>
      <c r="AQ39" s="201"/>
      <c r="AR39" s="202"/>
      <c r="AZ39" s="55"/>
      <c r="BA39" s="55"/>
      <c r="BB39" s="55"/>
      <c r="BC39" s="55"/>
      <c r="BJ39" s="197"/>
      <c r="BK39" s="200"/>
      <c r="BL39" s="200"/>
      <c r="BM39" s="200"/>
      <c r="BN39" s="200"/>
      <c r="BO39" s="200"/>
      <c r="BP39" s="200"/>
      <c r="BQ39" s="200"/>
      <c r="BR39" s="200"/>
      <c r="BS39" s="200"/>
      <c r="BT39" s="200"/>
      <c r="BU39" s="200"/>
      <c r="BV39" s="200"/>
      <c r="BW39" s="200"/>
      <c r="BX39" s="200"/>
      <c r="BY39" s="200"/>
      <c r="BZ39" s="200"/>
      <c r="CA39" s="200"/>
      <c r="CB39" s="200"/>
      <c r="CC39" s="200"/>
      <c r="CD39" s="200"/>
      <c r="CE39" s="198"/>
      <c r="CF39" s="198"/>
    </row>
    <row r="40" spans="2:84" ht="31.5" customHeight="1" x14ac:dyDescent="0.2">
      <c r="B40" s="199">
        <v>23</v>
      </c>
      <c r="C40" s="425" t="s">
        <v>68</v>
      </c>
      <c r="D40" s="426"/>
      <c r="E40" s="426"/>
      <c r="F40" s="426"/>
      <c r="G40" s="426"/>
      <c r="H40" s="426"/>
      <c r="I40" s="426"/>
      <c r="J40" s="427"/>
      <c r="K40" s="194">
        <f>IFERROR(AVERAGEIF(AI18:AI20,"&gt;=0"),"")</f>
        <v>0</v>
      </c>
      <c r="L40" s="158"/>
      <c r="M40" s="158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8"/>
      <c r="AG40" s="207"/>
      <c r="AQ40" s="201"/>
      <c r="AR40" s="202"/>
      <c r="AZ40" s="55"/>
      <c r="BA40" s="55"/>
      <c r="BB40" s="55"/>
      <c r="BC40" s="55"/>
      <c r="BJ40" s="197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200"/>
      <c r="BX40" s="200"/>
      <c r="BY40" s="200"/>
      <c r="BZ40" s="200"/>
      <c r="CA40" s="200"/>
      <c r="CB40" s="200"/>
      <c r="CC40" s="200"/>
      <c r="CD40" s="200"/>
      <c r="CE40" s="198"/>
      <c r="CF40" s="198"/>
    </row>
    <row r="41" spans="2:84" ht="31.5" customHeight="1" x14ac:dyDescent="0.2">
      <c r="B41" s="199">
        <v>24</v>
      </c>
      <c r="C41" s="425" t="s">
        <v>152</v>
      </c>
      <c r="D41" s="426"/>
      <c r="E41" s="426"/>
      <c r="F41" s="426"/>
      <c r="G41" s="426"/>
      <c r="H41" s="426"/>
      <c r="I41" s="426"/>
      <c r="J41" s="427"/>
      <c r="K41" s="194">
        <f>IFERROR(AVERAGEIF(AJ18:AJ20,"&gt;=0"),"")</f>
        <v>0</v>
      </c>
      <c r="L41" s="158"/>
      <c r="M41" s="158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8"/>
      <c r="AG41" s="207"/>
      <c r="AQ41" s="201"/>
      <c r="AR41" s="202"/>
      <c r="AZ41" s="55"/>
      <c r="BA41" s="55"/>
      <c r="BB41" s="55"/>
      <c r="BC41" s="55"/>
      <c r="BJ41" s="197"/>
      <c r="BK41" s="200"/>
      <c r="BL41" s="200"/>
      <c r="BM41" s="200"/>
      <c r="BN41" s="200"/>
      <c r="BO41" s="200"/>
      <c r="BP41" s="200"/>
      <c r="BQ41" s="200"/>
      <c r="BR41" s="200"/>
      <c r="BS41" s="200"/>
      <c r="BT41" s="200"/>
      <c r="BU41" s="200"/>
      <c r="BV41" s="200"/>
      <c r="BW41" s="200"/>
      <c r="BX41" s="200"/>
      <c r="BY41" s="200"/>
      <c r="BZ41" s="200"/>
      <c r="CA41" s="200"/>
      <c r="CB41" s="200"/>
      <c r="CC41" s="200"/>
      <c r="CD41" s="200"/>
      <c r="CE41" s="198"/>
      <c r="CF41" s="198"/>
    </row>
    <row r="42" spans="2:84" ht="31.5" customHeight="1" thickBot="1" x14ac:dyDescent="0.25">
      <c r="B42" s="203">
        <v>25</v>
      </c>
      <c r="C42" s="450" t="s">
        <v>70</v>
      </c>
      <c r="D42" s="451"/>
      <c r="E42" s="451"/>
      <c r="F42" s="451"/>
      <c r="G42" s="451"/>
      <c r="H42" s="451"/>
      <c r="I42" s="451"/>
      <c r="J42" s="452"/>
      <c r="K42" s="204">
        <f>IFERROR(AVERAGEIF(AK18:AK20,"&gt;=0"),"")</f>
        <v>0</v>
      </c>
      <c r="L42" s="158"/>
      <c r="M42" s="158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8"/>
      <c r="AG42" s="207"/>
      <c r="AQ42" s="201"/>
      <c r="AR42" s="202"/>
      <c r="AZ42" s="55"/>
      <c r="BA42" s="55"/>
      <c r="BB42" s="55"/>
      <c r="BC42" s="55"/>
      <c r="BJ42" s="197"/>
      <c r="BK42" s="200"/>
      <c r="BL42" s="200"/>
      <c r="BM42" s="200"/>
      <c r="BN42" s="200"/>
      <c r="BO42" s="200"/>
      <c r="BP42" s="200"/>
      <c r="BQ42" s="200"/>
      <c r="BR42" s="200"/>
      <c r="BS42" s="200"/>
      <c r="BT42" s="200"/>
      <c r="BU42" s="200"/>
      <c r="BV42" s="200"/>
      <c r="BW42" s="200"/>
      <c r="BX42" s="200"/>
      <c r="BY42" s="200"/>
      <c r="BZ42" s="200"/>
      <c r="CA42" s="200"/>
      <c r="CB42" s="200"/>
      <c r="CC42" s="200"/>
      <c r="CD42" s="200"/>
      <c r="CE42" s="198"/>
      <c r="CF42" s="198"/>
    </row>
    <row r="43" spans="2:84" ht="27" customHeight="1" x14ac:dyDescent="0.2">
      <c r="B43" s="205"/>
      <c r="C43" s="453"/>
      <c r="D43" s="453"/>
      <c r="E43" s="453"/>
      <c r="F43" s="453"/>
      <c r="G43" s="453"/>
      <c r="H43" s="453"/>
      <c r="I43" s="453"/>
      <c r="J43" s="453"/>
      <c r="K43" s="206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8"/>
      <c r="AG43" s="207"/>
      <c r="AQ43" s="201"/>
      <c r="AR43" s="202"/>
      <c r="AZ43" s="56"/>
      <c r="BA43" s="56"/>
      <c r="BB43" s="56"/>
      <c r="BC43" s="56"/>
      <c r="BJ43" s="197"/>
      <c r="BK43" s="200"/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00"/>
      <c r="BW43" s="200"/>
      <c r="BX43" s="200"/>
      <c r="BY43" s="200"/>
      <c r="BZ43" s="200"/>
      <c r="CA43" s="200"/>
      <c r="CB43" s="200"/>
      <c r="CC43" s="200"/>
      <c r="CD43" s="200"/>
      <c r="CE43" s="198"/>
      <c r="CF43" s="198"/>
    </row>
    <row r="44" spans="2:84" ht="27" customHeight="1" thickBot="1" x14ac:dyDescent="0.25">
      <c r="B44" s="205"/>
      <c r="C44" s="453"/>
      <c r="D44" s="453"/>
      <c r="E44" s="453"/>
      <c r="F44" s="453"/>
      <c r="G44" s="453"/>
      <c r="H44" s="453"/>
      <c r="I44" s="453"/>
      <c r="J44" s="453"/>
      <c r="K44" s="206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8"/>
      <c r="AG44" s="207"/>
      <c r="AQ44" s="201"/>
      <c r="AR44" s="202"/>
      <c r="AZ44" s="56"/>
      <c r="BA44" s="56"/>
      <c r="BB44" s="56"/>
      <c r="BC44" s="56"/>
      <c r="BJ44" s="197"/>
      <c r="BK44" s="200"/>
      <c r="BL44" s="200"/>
      <c r="BM44" s="200"/>
      <c r="BN44" s="200"/>
      <c r="BO44" s="200"/>
      <c r="BP44" s="200"/>
      <c r="BQ44" s="200"/>
      <c r="BR44" s="200"/>
      <c r="BS44" s="200"/>
      <c r="BT44" s="200"/>
      <c r="BU44" s="200"/>
      <c r="BV44" s="200"/>
      <c r="BW44" s="200"/>
      <c r="BX44" s="200"/>
      <c r="BY44" s="200"/>
      <c r="BZ44" s="200"/>
      <c r="CA44" s="200"/>
      <c r="CB44" s="200"/>
      <c r="CC44" s="200"/>
      <c r="CD44" s="200"/>
      <c r="CE44" s="198"/>
      <c r="CF44" s="198"/>
    </row>
    <row r="45" spans="2:84" ht="27" customHeight="1" thickBot="1" x14ac:dyDescent="0.25">
      <c r="B45" s="468" t="s">
        <v>153</v>
      </c>
      <c r="C45" s="469"/>
      <c r="D45" s="469"/>
      <c r="E45" s="469"/>
      <c r="F45" s="469"/>
      <c r="G45" s="469"/>
      <c r="H45" s="469"/>
      <c r="I45" s="469"/>
      <c r="J45" s="469"/>
      <c r="K45" s="470"/>
      <c r="M45" s="207"/>
      <c r="N45" s="207"/>
      <c r="O45" s="207"/>
      <c r="P45" s="207"/>
      <c r="Q45" s="207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207"/>
      <c r="AE45" s="207"/>
      <c r="AF45" s="208"/>
      <c r="AG45" s="207"/>
      <c r="AQ45" s="201"/>
      <c r="AR45" s="202"/>
      <c r="AZ45" s="56"/>
      <c r="BA45" s="56"/>
      <c r="BB45" s="56"/>
      <c r="BC45" s="56"/>
      <c r="BJ45" s="197"/>
      <c r="BK45" s="200"/>
      <c r="BL45" s="200"/>
      <c r="BM45" s="200"/>
      <c r="BN45" s="200"/>
      <c r="BO45" s="200"/>
      <c r="BP45" s="200"/>
      <c r="BQ45" s="200"/>
      <c r="BR45" s="200"/>
      <c r="BS45" s="200"/>
      <c r="BT45" s="200"/>
      <c r="BU45" s="200"/>
      <c r="BV45" s="200"/>
      <c r="BW45" s="200"/>
      <c r="BX45" s="200"/>
      <c r="BY45" s="200"/>
      <c r="BZ45" s="200"/>
      <c r="CA45" s="200"/>
      <c r="CB45" s="200"/>
      <c r="CC45" s="200"/>
      <c r="CD45" s="200"/>
      <c r="CE45" s="198"/>
      <c r="CF45" s="198"/>
    </row>
    <row r="46" spans="2:84" ht="27" customHeight="1" x14ac:dyDescent="0.2">
      <c r="B46" s="209" t="s">
        <v>2</v>
      </c>
      <c r="C46" s="471" t="s">
        <v>33</v>
      </c>
      <c r="D46" s="472"/>
      <c r="E46" s="472"/>
      <c r="F46" s="472"/>
      <c r="G46" s="472"/>
      <c r="H46" s="472"/>
      <c r="I46" s="472"/>
      <c r="J46" s="473"/>
      <c r="K46" s="210" t="s">
        <v>88</v>
      </c>
      <c r="L46" s="207"/>
      <c r="M46" s="207"/>
      <c r="N46" s="207"/>
      <c r="O46" s="207"/>
      <c r="P46" s="207"/>
      <c r="Q46" s="207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207"/>
      <c r="AE46" s="207"/>
      <c r="AF46" s="208"/>
      <c r="AG46" s="207"/>
      <c r="AQ46" s="201"/>
      <c r="AR46" s="202"/>
      <c r="AZ46" s="56"/>
      <c r="BA46" s="56"/>
      <c r="BB46" s="56"/>
      <c r="BC46" s="56"/>
      <c r="BK46" s="200"/>
      <c r="BL46" s="200"/>
      <c r="BM46" s="200"/>
      <c r="BN46" s="200"/>
      <c r="BO46" s="200"/>
      <c r="BP46" s="200"/>
      <c r="BQ46" s="200"/>
      <c r="BR46" s="200"/>
      <c r="BS46" s="200"/>
      <c r="BT46" s="200"/>
      <c r="BU46" s="200"/>
      <c r="BV46" s="200"/>
      <c r="BW46" s="200"/>
      <c r="BX46" s="200"/>
      <c r="BY46" s="200"/>
      <c r="BZ46" s="200"/>
      <c r="CA46" s="200"/>
      <c r="CB46" s="200"/>
      <c r="CC46" s="200"/>
      <c r="CD46" s="200"/>
      <c r="CE46" s="198"/>
      <c r="CF46" s="198"/>
    </row>
    <row r="47" spans="2:84" ht="36.75" customHeight="1" x14ac:dyDescent="0.2">
      <c r="B47" s="199" t="s">
        <v>154</v>
      </c>
      <c r="C47" s="474" t="s">
        <v>116</v>
      </c>
      <c r="D47" s="475"/>
      <c r="E47" s="475"/>
      <c r="F47" s="475"/>
      <c r="G47" s="475"/>
      <c r="H47" s="475"/>
      <c r="I47" s="475"/>
      <c r="J47" s="475"/>
      <c r="K47" s="194">
        <f>IFERROR(AVERAGEIF(AM18:AM20,"&gt;=0"),"")</f>
        <v>0</v>
      </c>
      <c r="L47" s="195"/>
      <c r="AF47" s="37"/>
      <c r="AQ47" s="201"/>
      <c r="AR47" s="202"/>
      <c r="AZ47" s="56"/>
      <c r="BA47" s="56"/>
      <c r="BB47" s="56"/>
      <c r="BC47" s="56"/>
      <c r="BJ47" s="197"/>
      <c r="BK47" s="200"/>
      <c r="BL47" s="200"/>
      <c r="BM47" s="200"/>
      <c r="BN47" s="200"/>
      <c r="BO47" s="200"/>
      <c r="BP47" s="200"/>
      <c r="BQ47" s="200"/>
      <c r="BR47" s="200"/>
      <c r="BS47" s="200"/>
      <c r="BT47" s="200"/>
      <c r="BU47" s="200"/>
      <c r="BV47" s="200"/>
      <c r="BW47" s="200"/>
      <c r="BX47" s="200"/>
      <c r="BY47" s="200"/>
      <c r="BZ47" s="200"/>
      <c r="CA47" s="200"/>
      <c r="CB47" s="200"/>
      <c r="CC47" s="200"/>
      <c r="CD47" s="200"/>
      <c r="CE47" s="198"/>
      <c r="CF47" s="198"/>
    </row>
    <row r="48" spans="2:84" ht="31.5" customHeight="1" x14ac:dyDescent="0.2">
      <c r="B48" s="199" t="s">
        <v>155</v>
      </c>
      <c r="C48" s="476" t="s">
        <v>60</v>
      </c>
      <c r="D48" s="477"/>
      <c r="E48" s="477"/>
      <c r="F48" s="477"/>
      <c r="G48" s="477"/>
      <c r="H48" s="477"/>
      <c r="I48" s="477"/>
      <c r="J48" s="478"/>
      <c r="K48" s="194">
        <f>IFERROR(AVERAGEIF(AN18:AN20,"&gt;=0"),"")</f>
        <v>0</v>
      </c>
      <c r="L48" s="195"/>
      <c r="AF48" s="37"/>
      <c r="AQ48" s="201"/>
      <c r="AR48" s="55"/>
      <c r="AZ48" s="56"/>
      <c r="BA48" s="56"/>
      <c r="BB48" s="56"/>
      <c r="BC48" s="56"/>
    </row>
    <row r="49" spans="2:58" ht="31.5" customHeight="1" thickBot="1" x14ac:dyDescent="0.25">
      <c r="B49" s="203" t="s">
        <v>156</v>
      </c>
      <c r="C49" s="479" t="s">
        <v>117</v>
      </c>
      <c r="D49" s="480"/>
      <c r="E49" s="480"/>
      <c r="F49" s="480"/>
      <c r="G49" s="480"/>
      <c r="H49" s="480"/>
      <c r="I49" s="480"/>
      <c r="J49" s="481"/>
      <c r="K49" s="204">
        <f>IFERROR(AVERAGEIF(AO18:AO20,"&gt;=0"),"")</f>
        <v>0</v>
      </c>
      <c r="L49" s="195"/>
      <c r="AF49" s="37"/>
      <c r="AQ49" s="201"/>
      <c r="AR49" s="55"/>
      <c r="AZ49" s="36"/>
      <c r="BA49" s="36"/>
      <c r="BB49" s="36"/>
      <c r="BC49" s="36"/>
    </row>
    <row r="50" spans="2:58" ht="57" customHeight="1" x14ac:dyDescent="0.2">
      <c r="B50" s="205"/>
      <c r="C50" s="453"/>
      <c r="D50" s="453"/>
      <c r="E50" s="453"/>
      <c r="F50" s="453"/>
      <c r="G50" s="453"/>
      <c r="H50" s="453"/>
      <c r="I50" s="453"/>
      <c r="J50" s="453"/>
      <c r="K50" s="211"/>
      <c r="AF50" s="37"/>
      <c r="AQ50" s="201"/>
      <c r="AR50" s="55"/>
      <c r="AZ50" s="36"/>
      <c r="BA50" s="36"/>
      <c r="BB50" s="36"/>
      <c r="BC50" s="36"/>
    </row>
    <row r="51" spans="2:58" ht="30" customHeight="1" thickBot="1" x14ac:dyDescent="0.25">
      <c r="B51" s="212"/>
      <c r="C51" s="16"/>
      <c r="H51" s="66"/>
      <c r="I51" s="66"/>
      <c r="J51" s="66"/>
      <c r="K51" s="213"/>
      <c r="AF51" s="37"/>
      <c r="AQ51" s="201"/>
      <c r="AR51" s="55"/>
      <c r="AS51" s="214"/>
      <c r="AT51" s="214"/>
      <c r="AU51" s="159"/>
      <c r="AV51" s="159"/>
      <c r="AZ51" s="36"/>
      <c r="BA51" s="36"/>
      <c r="BB51" s="36"/>
      <c r="BC51" s="36"/>
    </row>
    <row r="52" spans="2:58" s="169" customFormat="1" ht="17.25" thickBot="1" x14ac:dyDescent="0.25">
      <c r="C52" s="465" t="s">
        <v>101</v>
      </c>
      <c r="D52" s="466"/>
      <c r="E52" s="467"/>
      <c r="H52" s="215"/>
      <c r="I52" s="215"/>
      <c r="J52" s="215"/>
      <c r="K52" s="216"/>
      <c r="L52" s="217"/>
      <c r="M52" s="217"/>
      <c r="AF52" s="218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219"/>
      <c r="AS52" s="220"/>
      <c r="AT52" s="220"/>
      <c r="AU52" s="221"/>
      <c r="AV52" s="152"/>
      <c r="AW52" s="222"/>
      <c r="AX52" s="223"/>
      <c r="AY52" s="219"/>
      <c r="AZ52" s="224"/>
      <c r="BA52" s="224"/>
      <c r="BB52" s="224"/>
      <c r="BC52" s="224"/>
      <c r="BD52" s="217"/>
      <c r="BE52" s="217"/>
      <c r="BF52" s="217"/>
    </row>
    <row r="53" spans="2:58" s="169" customFormat="1" ht="30.75" customHeight="1" thickBot="1" x14ac:dyDescent="0.25">
      <c r="B53" s="225" t="s">
        <v>102</v>
      </c>
      <c r="C53" s="226" t="s">
        <v>103</v>
      </c>
      <c r="D53" s="226" t="s">
        <v>104</v>
      </c>
      <c r="E53" s="227" t="s">
        <v>105</v>
      </c>
      <c r="H53" s="215"/>
      <c r="I53" s="215"/>
      <c r="J53" s="215"/>
      <c r="K53" s="216"/>
      <c r="L53" s="217"/>
      <c r="M53" s="217"/>
      <c r="AF53" s="218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219"/>
      <c r="AS53" s="463" t="s">
        <v>81</v>
      </c>
      <c r="AT53" s="422" t="s">
        <v>82</v>
      </c>
      <c r="AU53" s="423" t="s">
        <v>83</v>
      </c>
      <c r="AV53" s="152"/>
      <c r="AW53" s="228"/>
      <c r="AX53" s="219"/>
      <c r="AY53" s="219"/>
      <c r="AZ53" s="224"/>
      <c r="BA53" s="224"/>
      <c r="BB53" s="224"/>
      <c r="BC53" s="224"/>
      <c r="BD53" s="217"/>
      <c r="BE53" s="217"/>
      <c r="BF53" s="217"/>
    </row>
    <row r="54" spans="2:58" s="169" customFormat="1" ht="22.5" customHeight="1" x14ac:dyDescent="0.2">
      <c r="B54" s="264" t="s">
        <v>112</v>
      </c>
      <c r="C54" s="267" t="str">
        <f>IFERROR('5º básico A'!$BE$101*0.01,"")</f>
        <v/>
      </c>
      <c r="D54" s="229">
        <f>IFERROR('5º básico A'!$BF$101,"")</f>
        <v>2</v>
      </c>
      <c r="E54" s="230">
        <f>IFERROR(SQRT('5º básico A'!$BJ$52/'5º básico A'!$BJ$53),"")</f>
        <v>0</v>
      </c>
      <c r="H54" s="215"/>
      <c r="I54" s="215"/>
      <c r="J54" s="215"/>
      <c r="K54" s="216"/>
      <c r="L54" s="217"/>
      <c r="M54" s="217"/>
      <c r="AF54" s="218"/>
      <c r="AH54" s="173"/>
      <c r="AI54" s="173"/>
      <c r="AJ54" s="173"/>
      <c r="AK54" s="173"/>
      <c r="AL54" s="173"/>
      <c r="AM54" s="173"/>
      <c r="AN54" s="173"/>
      <c r="AO54" s="173"/>
      <c r="AP54" s="173"/>
      <c r="AQ54" s="173"/>
      <c r="AR54" s="219"/>
      <c r="AS54" s="464"/>
      <c r="AT54" s="382"/>
      <c r="AU54" s="424"/>
      <c r="AV54" s="152"/>
      <c r="AW54" s="228"/>
      <c r="AX54" s="219"/>
      <c r="AY54" s="219"/>
      <c r="AZ54" s="224"/>
      <c r="BA54" s="224"/>
      <c r="BB54" s="224"/>
      <c r="BC54" s="224"/>
      <c r="BD54" s="217"/>
      <c r="BE54" s="217"/>
      <c r="BF54" s="217"/>
    </row>
    <row r="55" spans="2:58" s="169" customFormat="1" ht="22.5" customHeight="1" x14ac:dyDescent="0.2">
      <c r="B55" s="265" t="s">
        <v>113</v>
      </c>
      <c r="C55" s="265" t="str">
        <f>IFERROR('5º básico B'!$BE$101*0.01,"")</f>
        <v/>
      </c>
      <c r="D55" s="231" t="str">
        <f>IFERROR('5º básico B'!$BF$101,"")</f>
        <v/>
      </c>
      <c r="E55" s="232" t="str">
        <f>IFERROR(SQRT('5º básico B'!$BJ$52/'5º básico B'!$BJ$53),"")</f>
        <v/>
      </c>
      <c r="H55" s="215"/>
      <c r="I55" s="215"/>
      <c r="J55" s="215"/>
      <c r="K55" s="216"/>
      <c r="L55" s="217"/>
      <c r="M55" s="217"/>
      <c r="AF55" s="218"/>
      <c r="AH55" s="173"/>
      <c r="AI55" s="173"/>
      <c r="AJ55" s="173"/>
      <c r="AK55" s="173"/>
      <c r="AL55" s="173"/>
      <c r="AM55" s="173"/>
      <c r="AN55" s="173"/>
      <c r="AO55" s="173"/>
      <c r="AP55" s="173"/>
      <c r="AQ55" s="173"/>
      <c r="AR55" s="219"/>
      <c r="AS55" s="464"/>
      <c r="AT55" s="382"/>
      <c r="AU55" s="424"/>
      <c r="AV55" s="152"/>
      <c r="AW55" s="228"/>
      <c r="AX55" s="219"/>
      <c r="AY55" s="219"/>
      <c r="AZ55" s="224"/>
      <c r="BA55" s="224"/>
      <c r="BB55" s="224"/>
      <c r="BC55" s="224"/>
      <c r="BD55" s="217"/>
      <c r="BE55" s="217"/>
      <c r="BF55" s="217"/>
    </row>
    <row r="56" spans="2:58" ht="22.5" customHeight="1" thickBot="1" x14ac:dyDescent="0.25">
      <c r="B56" s="266" t="s">
        <v>114</v>
      </c>
      <c r="C56" s="268" t="str">
        <f>IFERROR('5º básico C'!$BE$101*0.01,"")</f>
        <v/>
      </c>
      <c r="D56" s="234" t="str">
        <f>IFERROR('5º básico C'!$BF$101,"")</f>
        <v/>
      </c>
      <c r="E56" s="235" t="str">
        <f>IFERROR(SQRT('5º básico C'!$BJ$52/'5º básico C'!$BJ$53),"")</f>
        <v/>
      </c>
      <c r="H56" s="66"/>
      <c r="I56" s="66"/>
      <c r="J56" s="66"/>
      <c r="K56" s="213"/>
      <c r="AF56" s="37"/>
      <c r="AS56" s="464"/>
      <c r="AT56" s="382"/>
      <c r="AU56" s="424"/>
      <c r="AW56" s="233">
        <f>SUM(AS56:AV56)</f>
        <v>0</v>
      </c>
      <c r="AX56" s="221"/>
      <c r="AZ56" s="36"/>
      <c r="BA56" s="36"/>
      <c r="BB56" s="36"/>
      <c r="BC56" s="36"/>
    </row>
    <row r="57" spans="2:58" ht="25.5" customHeight="1" thickBot="1" x14ac:dyDescent="0.25">
      <c r="B57" s="236" t="s">
        <v>106</v>
      </c>
      <c r="C57" s="237" t="str">
        <f>IFERROR(AVERAGEIF(C54:C56,"&gt;0"),"")</f>
        <v/>
      </c>
      <c r="D57" s="238">
        <f>IFERROR(AVERAGEIF(D54:D56,"&gt;0"),"")</f>
        <v>2</v>
      </c>
      <c r="H57" s="66"/>
      <c r="I57" s="66"/>
      <c r="J57" s="66"/>
      <c r="K57" s="213"/>
      <c r="L57" s="213"/>
      <c r="M57" s="213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57"/>
      <c r="AI57" s="57"/>
      <c r="AJ57" s="57"/>
      <c r="AS57" s="269">
        <f>SUM('5º básico A'!BR83,'5º básico B'!BR83,'5º básico C'!BR83)</f>
        <v>1</v>
      </c>
      <c r="AT57" s="270">
        <f>SUM('5º básico A'!BS83,'5º básico B'!BS83,'5º básico C'!BS83)</f>
        <v>0</v>
      </c>
      <c r="AU57" s="271">
        <f>SUM('5º básico A'!BT83,'5º básico B'!BT83,'5º básico C'!BT83)</f>
        <v>0</v>
      </c>
      <c r="AV57" s="286">
        <f>SUM(AS57:AU57)</f>
        <v>1</v>
      </c>
      <c r="AW57" s="239"/>
    </row>
    <row r="58" spans="2:58" ht="18.75" thickBot="1" x14ac:dyDescent="0.25">
      <c r="B58" s="205"/>
      <c r="L58" s="213"/>
      <c r="M58" s="213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57"/>
      <c r="AI58" s="57"/>
      <c r="AJ58" s="57"/>
      <c r="AS58" s="272">
        <f>(AS57/$AV$57)*1</f>
        <v>1</v>
      </c>
      <c r="AT58" s="273">
        <f t="shared" ref="AT58:AU58" si="2">(AT57/$AV$57)*1</f>
        <v>0</v>
      </c>
      <c r="AU58" s="274">
        <f t="shared" si="2"/>
        <v>0</v>
      </c>
    </row>
    <row r="59" spans="2:58" x14ac:dyDescent="0.2">
      <c r="L59" s="213"/>
      <c r="M59" s="213"/>
      <c r="AD59" s="37"/>
      <c r="AS59" s="240"/>
      <c r="AT59" s="240"/>
      <c r="AU59" s="240"/>
    </row>
    <row r="60" spans="2:58" ht="18" x14ac:dyDescent="0.2">
      <c r="B60" s="205"/>
      <c r="K60" s="205"/>
      <c r="L60" s="241"/>
      <c r="M60" s="213"/>
      <c r="AD60" s="37"/>
      <c r="AS60" s="240"/>
      <c r="AT60" s="240"/>
      <c r="AU60" s="240"/>
    </row>
    <row r="61" spans="2:58" ht="18" x14ac:dyDescent="0.2">
      <c r="B61" s="205"/>
      <c r="K61" s="205"/>
      <c r="L61" s="241"/>
      <c r="M61" s="213"/>
      <c r="AD61" s="37"/>
      <c r="AS61" s="240"/>
      <c r="AT61" s="240"/>
      <c r="AU61" s="240"/>
    </row>
    <row r="62" spans="2:58" ht="18" x14ac:dyDescent="0.2">
      <c r="B62" s="205"/>
      <c r="K62" s="205"/>
      <c r="L62" s="213"/>
      <c r="M62" s="213"/>
      <c r="AD62" s="16"/>
      <c r="AE62" s="16"/>
      <c r="AF62" s="16"/>
      <c r="AG62" s="16"/>
      <c r="AH62" s="16"/>
      <c r="AS62" s="240"/>
      <c r="AT62" s="240"/>
      <c r="AU62" s="240"/>
      <c r="AZ62" s="36"/>
      <c r="BA62" s="36"/>
      <c r="BB62" s="36"/>
      <c r="BC62" s="36"/>
    </row>
    <row r="63" spans="2:58" ht="18" x14ac:dyDescent="0.2">
      <c r="B63" s="205"/>
      <c r="K63" s="205"/>
      <c r="L63" s="213"/>
      <c r="M63" s="213"/>
      <c r="AD63" s="37"/>
      <c r="AE63" s="37"/>
      <c r="AF63" s="37"/>
      <c r="AS63" s="58"/>
      <c r="AT63" s="58"/>
      <c r="AU63" s="58"/>
      <c r="AZ63" s="58"/>
      <c r="BC63" s="55"/>
      <c r="BD63" s="59"/>
    </row>
    <row r="64" spans="2:58" ht="18" x14ac:dyDescent="0.2">
      <c r="B64" s="205"/>
      <c r="K64" s="205"/>
      <c r="L64" s="213"/>
      <c r="M64" s="213"/>
      <c r="AD64" s="37"/>
      <c r="AE64" s="37"/>
      <c r="AF64" s="37"/>
      <c r="AG64" s="37"/>
      <c r="AH64" s="58"/>
      <c r="AI64" s="242"/>
      <c r="AJ64" s="58"/>
      <c r="AK64" s="242"/>
      <c r="AL64" s="58"/>
      <c r="AM64" s="242"/>
      <c r="AN64" s="242"/>
      <c r="AO64" s="242"/>
      <c r="AP64" s="242"/>
      <c r="AQ64" s="58"/>
      <c r="AR64" s="243"/>
      <c r="AS64" s="244"/>
      <c r="AT64" s="244"/>
      <c r="AU64" s="244"/>
      <c r="AV64" s="242"/>
      <c r="AW64" s="58"/>
      <c r="AX64" s="242"/>
      <c r="AY64" s="58"/>
      <c r="AZ64" s="58"/>
      <c r="BA64" s="58"/>
      <c r="BB64" s="58"/>
      <c r="BC64" s="58"/>
    </row>
    <row r="65" spans="2:72" ht="18" x14ac:dyDescent="0.2">
      <c r="B65" s="205"/>
      <c r="K65" s="205"/>
      <c r="L65" s="213"/>
      <c r="M65" s="213"/>
      <c r="AD65" s="37"/>
      <c r="AE65" s="37"/>
      <c r="AF65" s="37"/>
      <c r="AG65" s="37"/>
      <c r="AH65" s="58"/>
      <c r="AI65" s="242"/>
      <c r="AJ65" s="58"/>
      <c r="AK65" s="242"/>
      <c r="AL65" s="58"/>
      <c r="AM65" s="242"/>
      <c r="AN65" s="242"/>
      <c r="AO65" s="242"/>
      <c r="AP65" s="242"/>
      <c r="AQ65" s="58"/>
      <c r="AR65" s="243"/>
      <c r="AV65" s="242"/>
      <c r="AW65" s="58"/>
      <c r="AX65" s="242"/>
      <c r="AY65" s="58"/>
      <c r="AZ65" s="58"/>
      <c r="BA65" s="58"/>
      <c r="BB65" s="58"/>
      <c r="BC65" s="58"/>
    </row>
    <row r="66" spans="2:72" ht="18" x14ac:dyDescent="0.2">
      <c r="B66" s="205"/>
      <c r="K66" s="205"/>
      <c r="L66" s="213"/>
      <c r="M66" s="213"/>
      <c r="AD66" s="37"/>
      <c r="AE66" s="37"/>
      <c r="AF66" s="37"/>
      <c r="AG66" s="37"/>
      <c r="AH66" s="58"/>
      <c r="AI66" s="242"/>
      <c r="AJ66" s="58"/>
      <c r="AK66" s="242"/>
      <c r="AL66" s="58"/>
      <c r="AM66" s="242"/>
      <c r="AN66" s="242"/>
      <c r="AO66" s="242"/>
      <c r="AP66" s="242"/>
      <c r="AQ66" s="58"/>
      <c r="AR66" s="243"/>
      <c r="AV66" s="242"/>
      <c r="AW66" s="58"/>
      <c r="AX66" s="242"/>
      <c r="AY66" s="58"/>
      <c r="AZ66" s="58"/>
      <c r="BA66" s="58"/>
      <c r="BB66" s="58"/>
      <c r="BC66" s="58"/>
    </row>
    <row r="67" spans="2:72" ht="18" x14ac:dyDescent="0.2">
      <c r="B67" s="205"/>
      <c r="K67" s="205"/>
      <c r="L67" s="213"/>
      <c r="M67" s="213"/>
      <c r="AD67" s="37"/>
      <c r="AE67" s="37"/>
      <c r="AF67" s="37"/>
      <c r="AG67" s="37"/>
      <c r="AH67" s="58"/>
      <c r="AI67" s="242"/>
      <c r="AJ67" s="58"/>
      <c r="AK67" s="242"/>
      <c r="AL67" s="58"/>
      <c r="AM67" s="242"/>
      <c r="AN67" s="242"/>
      <c r="AO67" s="242"/>
      <c r="AP67" s="242"/>
      <c r="AQ67" s="58"/>
      <c r="AR67" s="243"/>
      <c r="AV67" s="242"/>
      <c r="AW67" s="58"/>
      <c r="AX67" s="242"/>
      <c r="AY67" s="58"/>
      <c r="AZ67" s="58"/>
      <c r="BA67" s="58"/>
      <c r="BB67" s="58"/>
      <c r="BC67" s="58"/>
    </row>
    <row r="68" spans="2:72" ht="18" x14ac:dyDescent="0.2">
      <c r="B68" s="205"/>
      <c r="K68" s="205"/>
      <c r="L68" s="213"/>
      <c r="M68" s="213"/>
      <c r="AD68" s="37"/>
      <c r="AE68" s="37"/>
      <c r="AF68" s="37"/>
      <c r="AG68" s="37"/>
      <c r="AH68" s="58"/>
      <c r="AI68" s="242"/>
      <c r="AJ68" s="58"/>
      <c r="AK68" s="242"/>
      <c r="AL68" s="58"/>
      <c r="AM68" s="242"/>
      <c r="AN68" s="242"/>
      <c r="AO68" s="242"/>
      <c r="AP68" s="242"/>
      <c r="AQ68" s="58"/>
      <c r="AR68" s="243"/>
      <c r="AV68" s="242"/>
      <c r="AW68" s="58"/>
      <c r="AX68" s="242"/>
      <c r="AY68" s="58"/>
      <c r="AZ68" s="58"/>
      <c r="BA68" s="58"/>
      <c r="BB68" s="58"/>
      <c r="BC68" s="58"/>
    </row>
    <row r="69" spans="2:72" ht="18" x14ac:dyDescent="0.2">
      <c r="B69" s="205"/>
      <c r="K69" s="205"/>
      <c r="L69" s="213"/>
      <c r="M69" s="213"/>
      <c r="AD69" s="37"/>
      <c r="AE69" s="37"/>
      <c r="AF69" s="37"/>
      <c r="AG69" s="37"/>
      <c r="AH69" s="58"/>
      <c r="AI69" s="242"/>
      <c r="AJ69" s="58"/>
      <c r="AK69" s="242"/>
      <c r="AL69" s="58"/>
      <c r="AM69" s="242"/>
      <c r="AN69" s="242"/>
      <c r="AO69" s="242"/>
      <c r="AP69" s="242"/>
      <c r="AQ69" s="58"/>
      <c r="AR69" s="243"/>
      <c r="AV69" s="242"/>
      <c r="AW69" s="58"/>
      <c r="AX69" s="242"/>
      <c r="AY69" s="58"/>
      <c r="AZ69" s="58"/>
      <c r="BA69" s="58"/>
      <c r="BB69" s="58"/>
      <c r="BC69" s="58"/>
    </row>
    <row r="70" spans="2:72" ht="18" x14ac:dyDescent="0.2">
      <c r="B70" s="205"/>
      <c r="K70" s="205"/>
      <c r="L70" s="213"/>
      <c r="M70" s="213"/>
      <c r="AD70" s="37"/>
      <c r="AE70" s="37"/>
      <c r="AF70" s="37"/>
      <c r="AG70" s="37"/>
      <c r="AH70" s="58"/>
      <c r="AI70" s="242"/>
      <c r="AJ70" s="58"/>
      <c r="AK70" s="242"/>
      <c r="AL70" s="58"/>
      <c r="AM70" s="242"/>
      <c r="AN70" s="242"/>
      <c r="AO70" s="242"/>
      <c r="AP70" s="242"/>
      <c r="AQ70" s="58"/>
      <c r="AR70" s="243"/>
      <c r="AV70" s="242"/>
      <c r="AW70" s="58"/>
      <c r="AX70" s="242"/>
      <c r="AY70" s="58"/>
      <c r="AZ70" s="58"/>
      <c r="BA70" s="58"/>
      <c r="BB70" s="58"/>
      <c r="BC70" s="58"/>
    </row>
    <row r="71" spans="2:72" ht="18" x14ac:dyDescent="0.2">
      <c r="B71" s="205"/>
      <c r="K71" s="205"/>
      <c r="L71" s="213"/>
      <c r="M71" s="213"/>
      <c r="AD71" s="37"/>
      <c r="AE71" s="37"/>
      <c r="AF71" s="37"/>
      <c r="AG71" s="37"/>
      <c r="AH71" s="58"/>
      <c r="AI71" s="242"/>
      <c r="AJ71" s="58"/>
      <c r="AK71" s="242"/>
      <c r="AL71" s="58"/>
      <c r="AM71" s="242"/>
      <c r="AN71" s="242"/>
      <c r="AO71" s="242"/>
      <c r="AP71" s="242"/>
      <c r="AQ71" s="58"/>
      <c r="AR71" s="243"/>
      <c r="AV71" s="242"/>
      <c r="AW71" s="58"/>
      <c r="AX71" s="242"/>
      <c r="AY71" s="58"/>
      <c r="AZ71" s="58"/>
      <c r="BA71" s="58"/>
      <c r="BB71" s="58"/>
      <c r="BC71" s="58"/>
    </row>
    <row r="72" spans="2:72" ht="18" x14ac:dyDescent="0.2">
      <c r="B72" s="205"/>
      <c r="K72" s="205"/>
      <c r="L72" s="213"/>
      <c r="M72" s="213"/>
      <c r="AD72" s="37"/>
      <c r="AE72" s="37"/>
      <c r="AF72" s="37"/>
      <c r="AG72" s="37"/>
      <c r="AH72" s="58"/>
      <c r="AI72" s="242"/>
      <c r="AJ72" s="58"/>
      <c r="AK72" s="242"/>
      <c r="AL72" s="58"/>
      <c r="AM72" s="242"/>
      <c r="AN72" s="242"/>
      <c r="AO72" s="242"/>
      <c r="AP72" s="242"/>
      <c r="AQ72" s="58"/>
      <c r="AR72" s="243"/>
      <c r="AV72" s="242"/>
      <c r="AW72" s="58"/>
      <c r="AX72" s="242"/>
      <c r="AY72" s="58"/>
      <c r="AZ72" s="58"/>
      <c r="BA72" s="58"/>
      <c r="BB72" s="58"/>
      <c r="BC72" s="58"/>
      <c r="BS72" s="59"/>
      <c r="BT72" s="59"/>
    </row>
    <row r="73" spans="2:72" ht="18" x14ac:dyDescent="0.2">
      <c r="B73" s="205"/>
      <c r="K73" s="205"/>
      <c r="L73" s="213"/>
      <c r="M73" s="213"/>
      <c r="AD73" s="58"/>
      <c r="AE73" s="245"/>
      <c r="AF73" s="244"/>
      <c r="AG73" s="58"/>
      <c r="AH73" s="58"/>
      <c r="AI73" s="242"/>
      <c r="AJ73" s="58"/>
      <c r="BS73" s="59"/>
      <c r="BT73" s="59"/>
    </row>
    <row r="74" spans="2:72" ht="18" x14ac:dyDescent="0.2">
      <c r="B74" s="205"/>
      <c r="K74" s="205"/>
      <c r="L74" s="213"/>
      <c r="M74" s="213"/>
      <c r="AD74" s="58"/>
      <c r="AE74" s="245"/>
      <c r="AF74" s="244"/>
      <c r="AG74" s="58"/>
      <c r="AH74" s="58"/>
      <c r="AI74" s="242"/>
      <c r="AJ74" s="58"/>
      <c r="BS74" s="59"/>
      <c r="BT74" s="59"/>
    </row>
    <row r="75" spans="2:72" ht="18" x14ac:dyDescent="0.2">
      <c r="B75" s="205"/>
      <c r="K75" s="205"/>
      <c r="L75" s="213"/>
      <c r="M75" s="213"/>
      <c r="AD75" s="58"/>
      <c r="AE75" s="245"/>
      <c r="AF75" s="244"/>
      <c r="AG75" s="58"/>
      <c r="AH75" s="58"/>
      <c r="AI75" s="242"/>
      <c r="AJ75" s="58"/>
      <c r="BS75" s="59"/>
      <c r="BT75" s="59"/>
    </row>
    <row r="76" spans="2:72" x14ac:dyDescent="0.2">
      <c r="B76" s="16"/>
      <c r="C76" s="16"/>
      <c r="H76" s="66"/>
      <c r="I76" s="66"/>
      <c r="J76" s="66"/>
      <c r="K76" s="213"/>
      <c r="L76" s="213"/>
      <c r="M76" s="213"/>
      <c r="AD76" s="37"/>
      <c r="AG76" s="58"/>
      <c r="AH76" s="58"/>
      <c r="AI76" s="242"/>
      <c r="AJ76" s="58"/>
      <c r="BS76" s="59"/>
      <c r="BT76" s="59"/>
    </row>
    <row r="77" spans="2:72" x14ac:dyDescent="0.2">
      <c r="B77" s="16"/>
      <c r="C77" s="16"/>
      <c r="H77" s="66"/>
      <c r="I77" s="66"/>
      <c r="J77" s="66"/>
      <c r="K77" s="213"/>
      <c r="L77" s="213"/>
      <c r="M77" s="213"/>
      <c r="AD77" s="37"/>
      <c r="AG77" s="58"/>
      <c r="AH77" s="58"/>
      <c r="AI77" s="242"/>
      <c r="AJ77" s="58"/>
      <c r="BS77" s="59"/>
      <c r="BT77" s="59"/>
    </row>
    <row r="78" spans="2:72" x14ac:dyDescent="0.2">
      <c r="B78" s="16"/>
      <c r="C78" s="16"/>
      <c r="H78" s="66"/>
      <c r="I78" s="66"/>
      <c r="J78" s="66"/>
      <c r="K78" s="213"/>
      <c r="L78" s="213"/>
      <c r="M78" s="213"/>
      <c r="AD78" s="37"/>
      <c r="AE78" s="16"/>
      <c r="AF78" s="16"/>
      <c r="AG78" s="58"/>
      <c r="AH78" s="58"/>
      <c r="AI78" s="242"/>
      <c r="AJ78" s="58"/>
      <c r="BS78" s="55"/>
      <c r="BT78" s="59"/>
    </row>
    <row r="79" spans="2:72" x14ac:dyDescent="0.2">
      <c r="B79" s="16"/>
      <c r="C79" s="16"/>
      <c r="H79" s="66"/>
      <c r="I79" s="66"/>
      <c r="J79" s="66"/>
      <c r="K79" s="213"/>
      <c r="L79" s="213"/>
      <c r="M79" s="213"/>
      <c r="AD79" s="37"/>
      <c r="AG79" s="58"/>
      <c r="AH79" s="58"/>
      <c r="AI79" s="242"/>
      <c r="AJ79" s="58"/>
    </row>
    <row r="80" spans="2:72" x14ac:dyDescent="0.2">
      <c r="B80" s="16"/>
      <c r="C80" s="16"/>
      <c r="H80" s="66"/>
      <c r="I80" s="66"/>
      <c r="J80" s="66"/>
      <c r="K80" s="213"/>
      <c r="L80" s="213"/>
      <c r="M80" s="213"/>
      <c r="AD80" s="37"/>
      <c r="AG80" s="58"/>
      <c r="AH80" s="58"/>
      <c r="AI80" s="242"/>
      <c r="AJ80" s="58"/>
    </row>
    <row r="81" spans="2:59" x14ac:dyDescent="0.2">
      <c r="B81" s="16"/>
      <c r="C81" s="16"/>
      <c r="H81" s="66"/>
      <c r="I81" s="66"/>
      <c r="J81" s="66"/>
      <c r="K81" s="213"/>
      <c r="L81" s="213"/>
      <c r="M81" s="213"/>
      <c r="AD81" s="37"/>
      <c r="AG81" s="58"/>
      <c r="AH81" s="58"/>
      <c r="AI81" s="242"/>
      <c r="AJ81" s="58"/>
    </row>
    <row r="82" spans="2:59" x14ac:dyDescent="0.2">
      <c r="B82" s="16"/>
      <c r="C82" s="16"/>
      <c r="H82" s="66"/>
      <c r="I82" s="66"/>
      <c r="J82" s="66"/>
      <c r="K82" s="213"/>
      <c r="L82" s="213"/>
      <c r="M82" s="213"/>
      <c r="AD82" s="37"/>
      <c r="AG82" s="58"/>
      <c r="AH82" s="58"/>
      <c r="AI82" s="242"/>
      <c r="AJ82" s="58"/>
      <c r="AK82" s="242"/>
      <c r="AL82" s="58"/>
      <c r="AM82" s="242"/>
      <c r="AN82" s="242"/>
      <c r="AO82" s="242"/>
      <c r="AP82" s="242"/>
      <c r="AQ82" s="58"/>
      <c r="AR82" s="243"/>
      <c r="AS82" s="58"/>
      <c r="AT82" s="243"/>
      <c r="AU82" s="58"/>
      <c r="AV82" s="242"/>
      <c r="AW82" s="58"/>
      <c r="AX82" s="242"/>
      <c r="AY82" s="58"/>
      <c r="AZ82" s="58"/>
      <c r="BA82" s="58"/>
      <c r="BB82" s="58"/>
      <c r="BC82" s="58"/>
    </row>
    <row r="83" spans="2:59" x14ac:dyDescent="0.2">
      <c r="B83" s="16"/>
      <c r="C83" s="16"/>
      <c r="H83" s="66"/>
      <c r="I83" s="66"/>
      <c r="J83" s="66"/>
      <c r="K83" s="213"/>
      <c r="L83" s="213"/>
      <c r="M83" s="213"/>
      <c r="AD83" s="58"/>
      <c r="AE83" s="245"/>
      <c r="AF83" s="244"/>
      <c r="AG83" s="58"/>
      <c r="AH83" s="58"/>
      <c r="AI83" s="242"/>
      <c r="AJ83" s="58"/>
      <c r="AK83" s="242"/>
      <c r="AL83" s="58"/>
      <c r="AM83" s="242"/>
      <c r="AN83" s="242"/>
      <c r="AO83" s="242"/>
      <c r="AP83" s="242"/>
      <c r="AQ83" s="58"/>
      <c r="AR83" s="246"/>
      <c r="AS83" s="247"/>
      <c r="AT83" s="246"/>
      <c r="AU83" s="247"/>
      <c r="AV83" s="248"/>
      <c r="AW83" s="247"/>
      <c r="AX83" s="248"/>
      <c r="AY83" s="247"/>
      <c r="AZ83" s="247"/>
      <c r="BA83" s="247"/>
      <c r="BB83" s="247"/>
      <c r="BC83" s="247"/>
      <c r="BD83" s="249"/>
      <c r="BE83" s="249"/>
      <c r="BF83" s="249"/>
      <c r="BG83" s="250"/>
    </row>
    <row r="84" spans="2:59" x14ac:dyDescent="0.2">
      <c r="B84" s="16"/>
      <c r="C84" s="16"/>
      <c r="H84" s="66"/>
      <c r="I84" s="66"/>
      <c r="J84" s="66"/>
      <c r="K84" s="213"/>
      <c r="L84" s="213"/>
      <c r="M84" s="213"/>
      <c r="AD84" s="58"/>
      <c r="AE84" s="245"/>
      <c r="AF84" s="244"/>
      <c r="AG84" s="58"/>
      <c r="AK84" s="242"/>
      <c r="AL84" s="58"/>
      <c r="AM84" s="242"/>
      <c r="AN84" s="242"/>
      <c r="AO84" s="242"/>
      <c r="AP84" s="242"/>
      <c r="AQ84" s="58"/>
      <c r="AR84" s="251"/>
      <c r="AS84" s="251"/>
      <c r="AT84" s="454"/>
      <c r="AU84" s="454"/>
      <c r="AV84" s="454"/>
      <c r="AW84" s="454"/>
      <c r="AX84" s="454"/>
      <c r="AY84" s="454"/>
      <c r="AZ84" s="454"/>
      <c r="BA84" s="454"/>
      <c r="BB84" s="454"/>
      <c r="BC84" s="454"/>
      <c r="BD84" s="454"/>
      <c r="BE84" s="454"/>
      <c r="BF84" s="454"/>
      <c r="BG84" s="454"/>
    </row>
    <row r="85" spans="2:59" x14ac:dyDescent="0.2">
      <c r="B85" s="16"/>
      <c r="C85" s="16"/>
      <c r="H85" s="66"/>
      <c r="I85" s="66"/>
      <c r="J85" s="66"/>
      <c r="K85" s="213"/>
      <c r="L85" s="213"/>
      <c r="M85" s="213"/>
      <c r="AD85" s="58"/>
      <c r="AE85" s="245"/>
      <c r="AF85" s="244"/>
      <c r="AG85" s="58"/>
      <c r="AK85" s="242"/>
      <c r="AL85" s="58"/>
      <c r="AM85" s="242"/>
      <c r="AN85" s="242"/>
      <c r="AO85" s="242"/>
      <c r="AP85" s="242"/>
      <c r="AQ85" s="58"/>
      <c r="AR85" s="251"/>
      <c r="AS85" s="251"/>
      <c r="AT85" s="461"/>
      <c r="AU85" s="461"/>
      <c r="AV85" s="461"/>
      <c r="AW85" s="461"/>
      <c r="AX85" s="461"/>
      <c r="AY85" s="461"/>
      <c r="AZ85" s="461"/>
      <c r="BA85" s="461"/>
      <c r="BB85" s="455"/>
      <c r="BC85" s="455"/>
      <c r="BD85" s="462"/>
      <c r="BE85" s="462"/>
      <c r="BF85" s="455"/>
      <c r="BG85" s="455"/>
    </row>
    <row r="86" spans="2:59" x14ac:dyDescent="0.2">
      <c r="B86" s="16"/>
      <c r="C86" s="16"/>
      <c r="H86" s="66"/>
      <c r="I86" s="66"/>
      <c r="J86" s="66"/>
      <c r="K86" s="213"/>
      <c r="L86" s="213"/>
      <c r="M86" s="213"/>
      <c r="AD86" s="58"/>
      <c r="AE86" s="245"/>
      <c r="AF86" s="244"/>
      <c r="AG86" s="58"/>
      <c r="AK86" s="242"/>
      <c r="AL86" s="58"/>
      <c r="AM86" s="242"/>
      <c r="AN86" s="242"/>
      <c r="AO86" s="242"/>
      <c r="AP86" s="242"/>
      <c r="AQ86" s="58"/>
      <c r="AR86" s="251"/>
      <c r="AS86" s="251"/>
      <c r="AT86" s="461"/>
      <c r="AU86" s="461"/>
      <c r="AV86" s="461"/>
      <c r="AW86" s="461"/>
      <c r="AX86" s="461"/>
      <c r="AY86" s="461"/>
      <c r="AZ86" s="461"/>
      <c r="BA86" s="461"/>
      <c r="BB86" s="455"/>
      <c r="BC86" s="455"/>
      <c r="BD86" s="462"/>
      <c r="BE86" s="462"/>
      <c r="BF86" s="455"/>
      <c r="BG86" s="455"/>
    </row>
    <row r="87" spans="2:59" x14ac:dyDescent="0.2">
      <c r="B87" s="16"/>
      <c r="C87" s="16"/>
      <c r="H87" s="66"/>
      <c r="I87" s="66"/>
      <c r="J87" s="66"/>
      <c r="K87" s="213"/>
      <c r="L87" s="213"/>
      <c r="M87" s="213"/>
      <c r="AD87" s="58"/>
      <c r="AE87" s="245"/>
      <c r="AF87" s="244"/>
      <c r="AG87" s="58"/>
      <c r="AK87" s="242"/>
      <c r="AL87" s="58"/>
      <c r="AM87" s="242"/>
      <c r="AN87" s="242"/>
      <c r="AO87" s="242"/>
      <c r="AP87" s="242"/>
      <c r="AQ87" s="58"/>
      <c r="AR87" s="251"/>
      <c r="AS87" s="251"/>
      <c r="AT87" s="461"/>
      <c r="AU87" s="461"/>
      <c r="AV87" s="461"/>
      <c r="AW87" s="461"/>
      <c r="AX87" s="461"/>
      <c r="AY87" s="461"/>
      <c r="AZ87" s="461"/>
      <c r="BA87" s="461"/>
      <c r="BB87" s="455"/>
      <c r="BC87" s="455"/>
      <c r="BD87" s="462"/>
      <c r="BE87" s="462"/>
      <c r="BF87" s="455"/>
      <c r="BG87" s="455"/>
    </row>
    <row r="88" spans="2:59" x14ac:dyDescent="0.2">
      <c r="B88" s="16"/>
      <c r="C88" s="16"/>
      <c r="H88" s="66"/>
      <c r="I88" s="66"/>
      <c r="J88" s="66"/>
      <c r="K88" s="213"/>
      <c r="L88" s="213"/>
      <c r="M88" s="213"/>
      <c r="AD88" s="58"/>
      <c r="AE88" s="245"/>
      <c r="AF88" s="244"/>
      <c r="AG88" s="58"/>
      <c r="AK88" s="242"/>
      <c r="AL88" s="58"/>
      <c r="AM88" s="242"/>
      <c r="AN88" s="242"/>
      <c r="AO88" s="242"/>
      <c r="AP88" s="242"/>
      <c r="AQ88" s="58"/>
      <c r="AR88" s="251"/>
      <c r="AS88" s="251"/>
      <c r="AT88" s="252"/>
      <c r="AU88" s="252"/>
      <c r="AV88" s="253"/>
      <c r="AW88" s="253"/>
      <c r="AX88" s="252"/>
      <c r="AY88" s="252"/>
      <c r="AZ88" s="252"/>
      <c r="BA88" s="252"/>
      <c r="BB88" s="254"/>
      <c r="BC88" s="254"/>
      <c r="BD88" s="255"/>
      <c r="BE88" s="255"/>
      <c r="BF88" s="255"/>
      <c r="BG88" s="255"/>
    </row>
    <row r="89" spans="2:59" ht="15" x14ac:dyDescent="0.25">
      <c r="B89" s="16"/>
      <c r="C89" s="16"/>
      <c r="H89" s="66"/>
      <c r="I89" s="66"/>
      <c r="J89" s="66"/>
      <c r="K89" s="213"/>
      <c r="L89" s="213"/>
      <c r="M89" s="213"/>
      <c r="AD89" s="58"/>
      <c r="AE89" s="245"/>
      <c r="AF89" s="244"/>
      <c r="AG89" s="58"/>
      <c r="AK89" s="242"/>
      <c r="AL89" s="58"/>
      <c r="AM89" s="242"/>
      <c r="AN89" s="242"/>
      <c r="AO89" s="242"/>
      <c r="AP89" s="242"/>
      <c r="AQ89" s="58"/>
      <c r="AR89" s="456"/>
      <c r="AS89" s="457"/>
      <c r="AT89" s="256"/>
      <c r="AU89" s="257"/>
      <c r="AV89" s="256"/>
      <c r="AW89" s="257"/>
      <c r="AX89" s="256"/>
      <c r="AY89" s="257"/>
      <c r="AZ89" s="258"/>
      <c r="BA89" s="257"/>
      <c r="BB89" s="258"/>
      <c r="BC89" s="257"/>
      <c r="BD89" s="256"/>
      <c r="BE89" s="257"/>
      <c r="BF89" s="256"/>
      <c r="BG89" s="257"/>
    </row>
    <row r="90" spans="2:59" ht="15" x14ac:dyDescent="0.25">
      <c r="B90" s="16"/>
      <c r="C90" s="16"/>
      <c r="H90" s="66"/>
      <c r="I90" s="66"/>
      <c r="J90" s="66"/>
      <c r="K90" s="213"/>
      <c r="L90" s="213"/>
      <c r="M90" s="213"/>
      <c r="AD90" s="58"/>
      <c r="AE90" s="245"/>
      <c r="AF90" s="244"/>
      <c r="AG90" s="58"/>
      <c r="AH90" s="58"/>
      <c r="AI90" s="242"/>
      <c r="AJ90" s="58"/>
      <c r="AK90" s="242"/>
      <c r="AL90" s="58"/>
      <c r="AM90" s="242"/>
      <c r="AN90" s="242"/>
      <c r="AO90" s="242"/>
      <c r="AP90" s="242"/>
      <c r="AQ90" s="58"/>
      <c r="AR90" s="456"/>
      <c r="AS90" s="457"/>
      <c r="AT90" s="256"/>
      <c r="AU90" s="257"/>
      <c r="AV90" s="256"/>
      <c r="AW90" s="257"/>
      <c r="AX90" s="256"/>
      <c r="AY90" s="257"/>
      <c r="AZ90" s="258"/>
      <c r="BA90" s="257"/>
      <c r="BB90" s="258"/>
      <c r="BC90" s="257"/>
      <c r="BD90" s="256"/>
      <c r="BE90" s="257"/>
      <c r="BF90" s="256"/>
      <c r="BG90" s="257"/>
    </row>
    <row r="91" spans="2:59" ht="15" x14ac:dyDescent="0.25">
      <c r="B91" s="16"/>
      <c r="C91" s="16"/>
      <c r="H91" s="66"/>
      <c r="I91" s="66"/>
      <c r="J91" s="66"/>
      <c r="K91" s="213"/>
      <c r="L91" s="213"/>
      <c r="M91" s="213"/>
      <c r="AD91" s="58"/>
      <c r="AE91" s="245"/>
      <c r="AF91" s="244"/>
      <c r="AG91" s="58"/>
      <c r="AH91" s="58"/>
      <c r="AI91" s="242"/>
      <c r="AJ91" s="58"/>
      <c r="AK91" s="242"/>
      <c r="AL91" s="58"/>
      <c r="AM91" s="242"/>
      <c r="AN91" s="242"/>
      <c r="AO91" s="242"/>
      <c r="AP91" s="242"/>
      <c r="AQ91" s="58"/>
      <c r="AR91" s="458"/>
      <c r="AS91" s="459"/>
      <c r="AT91" s="259"/>
      <c r="AU91" s="260"/>
      <c r="AV91" s="259"/>
      <c r="AW91" s="260"/>
      <c r="AX91" s="259"/>
      <c r="AY91" s="260"/>
      <c r="AZ91" s="261"/>
      <c r="BA91" s="260"/>
      <c r="BB91" s="261"/>
      <c r="BC91" s="260"/>
      <c r="BD91" s="259"/>
      <c r="BE91" s="260"/>
      <c r="BF91" s="259"/>
      <c r="BG91" s="260"/>
    </row>
    <row r="92" spans="2:59" ht="15" x14ac:dyDescent="0.25">
      <c r="B92" s="16"/>
      <c r="C92" s="16"/>
      <c r="H92" s="66"/>
      <c r="I92" s="66"/>
      <c r="J92" s="66"/>
      <c r="K92" s="213"/>
      <c r="L92" s="213"/>
      <c r="M92" s="213"/>
      <c r="AD92" s="58"/>
      <c r="AE92" s="245"/>
      <c r="AF92" s="244"/>
      <c r="AG92" s="58"/>
      <c r="AH92" s="58"/>
      <c r="AI92" s="242"/>
      <c r="AJ92" s="58"/>
      <c r="AK92" s="242"/>
      <c r="AL92" s="58"/>
      <c r="AM92" s="242"/>
      <c r="AN92" s="242"/>
      <c r="AO92" s="242"/>
      <c r="AP92" s="242"/>
      <c r="AQ92" s="58"/>
      <c r="AR92" s="458"/>
      <c r="AS92" s="459"/>
      <c r="AT92" s="259"/>
      <c r="AU92" s="260"/>
      <c r="AV92" s="259"/>
      <c r="AW92" s="260"/>
      <c r="AX92" s="259"/>
      <c r="AY92" s="260"/>
      <c r="AZ92" s="261"/>
      <c r="BA92" s="260"/>
      <c r="BB92" s="261"/>
      <c r="BC92" s="260"/>
      <c r="BD92" s="259"/>
      <c r="BE92" s="260"/>
      <c r="BF92" s="259"/>
      <c r="BG92" s="260"/>
    </row>
    <row r="93" spans="2:59" x14ac:dyDescent="0.2">
      <c r="B93" s="16"/>
      <c r="C93" s="16"/>
      <c r="H93" s="66"/>
      <c r="I93" s="66"/>
      <c r="J93" s="66"/>
      <c r="K93" s="213"/>
      <c r="L93" s="213"/>
      <c r="M93" s="213"/>
      <c r="AD93" s="58"/>
      <c r="AE93" s="245"/>
      <c r="AF93" s="244"/>
      <c r="AG93" s="58"/>
      <c r="AH93" s="58"/>
      <c r="AI93" s="242"/>
      <c r="AJ93" s="58"/>
      <c r="AK93" s="242"/>
      <c r="AL93" s="58"/>
      <c r="AM93" s="242"/>
      <c r="AN93" s="242"/>
      <c r="AO93" s="242"/>
      <c r="AP93" s="242"/>
      <c r="AQ93" s="58"/>
      <c r="AR93" s="243"/>
      <c r="AS93" s="58"/>
      <c r="AT93" s="243"/>
      <c r="AU93" s="58"/>
      <c r="AV93" s="242"/>
      <c r="AW93" s="58"/>
      <c r="AX93" s="242"/>
      <c r="AY93" s="58"/>
      <c r="AZ93" s="58"/>
      <c r="BA93" s="58"/>
      <c r="BB93" s="58"/>
      <c r="BC93" s="58"/>
    </row>
    <row r="94" spans="2:59" x14ac:dyDescent="0.2">
      <c r="B94" s="16"/>
      <c r="C94" s="16"/>
      <c r="H94" s="66"/>
      <c r="I94" s="66"/>
      <c r="J94" s="66"/>
      <c r="K94" s="213"/>
      <c r="L94" s="213"/>
      <c r="M94" s="213"/>
      <c r="AD94" s="58"/>
      <c r="AE94" s="245"/>
      <c r="AF94" s="244"/>
      <c r="AG94" s="58"/>
      <c r="AH94" s="58"/>
      <c r="AI94" s="242"/>
      <c r="AJ94" s="58"/>
      <c r="AK94" s="242"/>
      <c r="AL94" s="58"/>
      <c r="AM94" s="242"/>
      <c r="AN94" s="242"/>
      <c r="AO94" s="242"/>
      <c r="AP94" s="242"/>
      <c r="AQ94" s="58"/>
      <c r="AR94" s="243"/>
      <c r="AS94" s="58"/>
      <c r="AT94" s="243"/>
      <c r="AU94" s="58"/>
      <c r="AV94" s="242"/>
      <c r="AW94" s="58"/>
      <c r="AX94" s="242"/>
      <c r="AY94" s="58"/>
      <c r="AZ94" s="58"/>
      <c r="BA94" s="58"/>
      <c r="BB94" s="58"/>
      <c r="BC94" s="58"/>
    </row>
    <row r="95" spans="2:59" x14ac:dyDescent="0.2">
      <c r="B95" s="16"/>
      <c r="C95" s="16"/>
      <c r="H95" s="66"/>
      <c r="I95" s="66"/>
      <c r="J95" s="66"/>
      <c r="K95" s="213"/>
      <c r="L95" s="213"/>
      <c r="M95" s="213"/>
      <c r="AD95" s="58"/>
      <c r="AE95" s="245"/>
      <c r="AF95" s="244"/>
      <c r="AG95" s="58"/>
      <c r="AH95" s="58"/>
      <c r="AI95" s="242"/>
      <c r="AJ95" s="58"/>
      <c r="AK95" s="242"/>
      <c r="AL95" s="58"/>
      <c r="AM95" s="242"/>
      <c r="AN95" s="242"/>
      <c r="AO95" s="242"/>
      <c r="AP95" s="242"/>
      <c r="AQ95" s="58"/>
      <c r="AR95" s="243"/>
      <c r="AS95" s="58"/>
      <c r="AT95" s="243"/>
      <c r="AU95" s="58"/>
      <c r="AV95" s="242"/>
      <c r="AW95" s="58"/>
      <c r="AX95" s="242"/>
      <c r="AY95" s="58"/>
      <c r="AZ95" s="58"/>
      <c r="BA95" s="58"/>
      <c r="BB95" s="58"/>
      <c r="BC95" s="58"/>
    </row>
    <row r="96" spans="2:59" x14ac:dyDescent="0.2">
      <c r="B96" s="16"/>
      <c r="C96" s="16"/>
      <c r="H96" s="66"/>
      <c r="I96" s="66"/>
      <c r="J96" s="66"/>
      <c r="K96" s="213"/>
      <c r="L96" s="213"/>
      <c r="M96" s="213"/>
      <c r="AD96" s="58"/>
      <c r="AE96" s="245"/>
      <c r="AF96" s="244"/>
      <c r="AG96" s="58"/>
      <c r="AH96" s="58"/>
      <c r="AI96" s="242"/>
      <c r="AJ96" s="58"/>
      <c r="AK96" s="242"/>
      <c r="AL96" s="58"/>
      <c r="AM96" s="242"/>
      <c r="AN96" s="242"/>
      <c r="AO96" s="242"/>
      <c r="AP96" s="242"/>
      <c r="AQ96" s="58"/>
      <c r="AR96" s="243"/>
      <c r="AS96" s="58"/>
      <c r="AT96" s="243"/>
      <c r="AU96" s="58"/>
      <c r="AV96" s="242"/>
      <c r="AW96" s="58"/>
      <c r="AX96" s="242"/>
      <c r="AY96" s="58"/>
      <c r="AZ96" s="58"/>
      <c r="BA96" s="58"/>
      <c r="BB96" s="58"/>
      <c r="BC96" s="58"/>
    </row>
    <row r="97" spans="2:58" x14ac:dyDescent="0.2">
      <c r="B97" s="16"/>
      <c r="C97" s="16"/>
      <c r="H97" s="66"/>
      <c r="I97" s="66"/>
      <c r="J97" s="66"/>
      <c r="K97" s="213"/>
      <c r="L97" s="213"/>
      <c r="M97" s="213"/>
      <c r="AD97" s="58"/>
      <c r="AE97" s="245"/>
      <c r="AF97" s="244"/>
      <c r="AG97" s="58"/>
      <c r="AH97" s="58"/>
      <c r="AI97" s="242"/>
      <c r="AJ97" s="58"/>
      <c r="AK97" s="242"/>
      <c r="AL97" s="58"/>
      <c r="AM97" s="242"/>
      <c r="AN97" s="242"/>
      <c r="AO97" s="242"/>
      <c r="AP97" s="242"/>
      <c r="AQ97" s="58"/>
      <c r="AR97" s="243"/>
      <c r="AS97" s="58"/>
      <c r="AT97" s="243"/>
      <c r="AU97" s="58"/>
      <c r="AV97" s="242"/>
      <c r="AW97" s="58"/>
      <c r="AX97" s="242"/>
      <c r="AY97" s="58"/>
      <c r="AZ97" s="58"/>
      <c r="BA97" s="58"/>
      <c r="BB97" s="58"/>
      <c r="BC97" s="58"/>
    </row>
    <row r="98" spans="2:58" x14ac:dyDescent="0.2">
      <c r="B98" s="16"/>
      <c r="C98" s="16"/>
      <c r="H98" s="66"/>
      <c r="I98" s="66"/>
      <c r="J98" s="66"/>
      <c r="K98" s="213"/>
      <c r="L98" s="213"/>
      <c r="M98" s="213"/>
      <c r="AD98" s="58"/>
      <c r="AE98" s="245"/>
      <c r="AF98" s="244"/>
      <c r="AG98" s="58"/>
      <c r="AH98" s="58"/>
      <c r="AI98" s="242"/>
      <c r="AJ98" s="58"/>
      <c r="AK98" s="242"/>
      <c r="AL98" s="58"/>
      <c r="AM98" s="242"/>
      <c r="AN98" s="242"/>
      <c r="AO98" s="242"/>
      <c r="AP98" s="242"/>
      <c r="AQ98" s="58"/>
      <c r="AR98" s="243"/>
      <c r="AS98" s="58"/>
      <c r="AT98" s="243"/>
      <c r="AU98" s="58"/>
      <c r="AV98" s="242"/>
      <c r="AW98" s="58"/>
      <c r="AX98" s="242"/>
      <c r="AY98" s="58"/>
      <c r="AZ98" s="58"/>
      <c r="BA98" s="58"/>
      <c r="BB98" s="58"/>
      <c r="BC98" s="58"/>
    </row>
    <row r="99" spans="2:58" x14ac:dyDescent="0.2">
      <c r="B99" s="16"/>
      <c r="C99" s="16"/>
      <c r="H99" s="66"/>
      <c r="I99" s="66"/>
      <c r="J99" s="66"/>
      <c r="K99" s="213"/>
      <c r="L99" s="213"/>
      <c r="M99" s="213"/>
      <c r="AD99" s="58"/>
      <c r="AE99" s="245"/>
      <c r="AF99" s="244"/>
      <c r="AG99" s="58"/>
      <c r="AH99" s="58"/>
      <c r="AI99" s="242"/>
      <c r="AJ99" s="58"/>
      <c r="AK99" s="242"/>
      <c r="AL99" s="58"/>
      <c r="AM99" s="242"/>
      <c r="AN99" s="242"/>
      <c r="AO99" s="242"/>
      <c r="AP99" s="242"/>
      <c r="AQ99" s="58"/>
      <c r="AR99" s="243"/>
      <c r="AS99" s="58"/>
      <c r="AT99" s="243"/>
      <c r="AU99" s="58"/>
      <c r="AV99" s="242"/>
      <c r="AW99" s="58"/>
      <c r="AX99" s="242"/>
      <c r="AY99" s="58"/>
      <c r="AZ99" s="58"/>
      <c r="BA99" s="58"/>
      <c r="BB99" s="58"/>
      <c r="BC99" s="58"/>
    </row>
    <row r="100" spans="2:58" x14ac:dyDescent="0.2">
      <c r="B100" s="16"/>
      <c r="C100" s="16"/>
      <c r="H100" s="66"/>
      <c r="I100" s="66"/>
      <c r="J100" s="66"/>
      <c r="K100" s="213"/>
      <c r="L100" s="213"/>
      <c r="M100" s="213"/>
      <c r="AD100" s="58"/>
      <c r="AE100" s="245"/>
      <c r="AF100" s="244"/>
      <c r="AG100" s="58"/>
      <c r="AH100" s="58"/>
      <c r="AI100" s="242"/>
      <c r="AJ100" s="58"/>
      <c r="AK100" s="242"/>
      <c r="AL100" s="58"/>
      <c r="AM100" s="242"/>
      <c r="AN100" s="242"/>
      <c r="AO100" s="242"/>
      <c r="AP100" s="242"/>
      <c r="AQ100" s="58"/>
      <c r="AR100" s="243"/>
      <c r="AS100" s="58"/>
      <c r="AT100" s="243"/>
      <c r="AU100" s="58"/>
      <c r="AV100" s="242"/>
      <c r="AW100" s="58"/>
      <c r="AX100" s="242"/>
      <c r="AY100" s="58"/>
      <c r="AZ100" s="58"/>
      <c r="BA100" s="58"/>
      <c r="BB100" s="58"/>
      <c r="BC100" s="58"/>
    </row>
    <row r="101" spans="2:58" x14ac:dyDescent="0.2">
      <c r="B101" s="16"/>
      <c r="C101" s="16"/>
      <c r="H101" s="66"/>
      <c r="I101" s="66"/>
      <c r="J101" s="66"/>
      <c r="K101" s="213"/>
      <c r="L101" s="213"/>
      <c r="M101" s="213"/>
      <c r="AD101" s="58"/>
      <c r="AE101" s="245"/>
      <c r="AF101" s="244"/>
      <c r="AG101" s="58"/>
      <c r="AH101" s="58"/>
      <c r="AI101" s="242"/>
      <c r="AJ101" s="58"/>
      <c r="AK101" s="242"/>
      <c r="AL101" s="58"/>
      <c r="AM101" s="242"/>
      <c r="AN101" s="242"/>
      <c r="AO101" s="242"/>
      <c r="AP101" s="242"/>
      <c r="AQ101" s="58"/>
      <c r="AR101" s="243"/>
      <c r="AS101" s="58"/>
      <c r="AT101" s="243"/>
      <c r="AU101" s="58"/>
      <c r="AV101" s="242"/>
      <c r="AW101" s="58"/>
      <c r="AX101" s="242"/>
      <c r="AY101" s="58"/>
      <c r="AZ101" s="58"/>
      <c r="BA101" s="58"/>
      <c r="BB101" s="58"/>
      <c r="BC101" s="58"/>
    </row>
    <row r="102" spans="2:58" x14ac:dyDescent="0.2">
      <c r="B102" s="16"/>
      <c r="C102" s="16"/>
      <c r="H102" s="66"/>
      <c r="I102" s="66"/>
      <c r="J102" s="66"/>
      <c r="K102" s="213"/>
      <c r="L102" s="213"/>
      <c r="M102" s="213"/>
      <c r="AD102" s="58"/>
      <c r="AE102" s="245"/>
      <c r="AF102" s="244"/>
      <c r="AG102" s="58"/>
      <c r="AH102" s="58"/>
      <c r="AI102" s="242"/>
      <c r="AJ102" s="58"/>
      <c r="AK102" s="242"/>
      <c r="AL102" s="58"/>
      <c r="AM102" s="242"/>
      <c r="AN102" s="242"/>
      <c r="AO102" s="242"/>
      <c r="AP102" s="242"/>
      <c r="AQ102" s="58"/>
      <c r="AR102" s="243"/>
      <c r="AS102" s="58"/>
      <c r="AT102" s="243"/>
      <c r="AU102" s="58"/>
      <c r="AV102" s="242"/>
      <c r="AW102" s="58"/>
      <c r="AX102" s="242"/>
      <c r="AY102" s="58"/>
      <c r="AZ102" s="58"/>
      <c r="BA102" s="58"/>
      <c r="BB102" s="58"/>
      <c r="BC102" s="58"/>
    </row>
    <row r="103" spans="2:58" x14ac:dyDescent="0.2">
      <c r="B103" s="16"/>
      <c r="C103" s="16"/>
      <c r="H103" s="66"/>
      <c r="I103" s="66"/>
      <c r="J103" s="66"/>
      <c r="K103" s="213"/>
      <c r="L103" s="213"/>
      <c r="M103" s="213"/>
      <c r="AD103" s="58"/>
      <c r="AE103" s="245"/>
      <c r="AF103" s="244"/>
      <c r="AG103" s="58"/>
      <c r="AH103" s="58"/>
      <c r="AI103" s="242"/>
      <c r="AJ103" s="58"/>
      <c r="AK103" s="242"/>
      <c r="AL103" s="58"/>
      <c r="AM103" s="242"/>
      <c r="AN103" s="242"/>
      <c r="AO103" s="242"/>
      <c r="AP103" s="242"/>
      <c r="AQ103" s="58"/>
      <c r="AR103" s="243"/>
      <c r="AS103" s="58"/>
      <c r="AT103" s="243"/>
      <c r="AU103" s="58"/>
      <c r="AV103" s="242"/>
      <c r="AW103" s="58"/>
      <c r="AX103" s="242"/>
      <c r="AY103" s="58"/>
      <c r="AZ103" s="58"/>
      <c r="BA103" s="58"/>
      <c r="BB103" s="58"/>
      <c r="BC103" s="58"/>
    </row>
    <row r="104" spans="2:58" x14ac:dyDescent="0.2">
      <c r="B104" s="16"/>
      <c r="C104" s="16"/>
      <c r="H104" s="66"/>
      <c r="I104" s="66"/>
      <c r="J104" s="66"/>
      <c r="K104" s="213"/>
      <c r="L104" s="213"/>
      <c r="M104" s="213"/>
      <c r="AD104" s="58"/>
      <c r="AE104" s="245"/>
      <c r="AF104" s="244"/>
      <c r="AG104" s="58"/>
      <c r="AH104" s="58"/>
      <c r="AI104" s="242"/>
      <c r="AJ104" s="58"/>
      <c r="AK104" s="242"/>
      <c r="AL104" s="58"/>
      <c r="AM104" s="242"/>
      <c r="AN104" s="242"/>
      <c r="AO104" s="242"/>
      <c r="AP104" s="242"/>
      <c r="AQ104" s="58"/>
      <c r="AR104" s="243"/>
      <c r="AS104" s="58"/>
      <c r="AT104" s="243"/>
      <c r="AU104" s="58"/>
      <c r="AV104" s="242"/>
      <c r="AW104" s="58"/>
      <c r="AX104" s="242"/>
      <c r="AY104" s="58"/>
      <c r="AZ104" s="58"/>
      <c r="BA104" s="58"/>
      <c r="BB104" s="58"/>
      <c r="BC104" s="58"/>
    </row>
    <row r="105" spans="2:58" x14ac:dyDescent="0.2">
      <c r="B105" s="16"/>
      <c r="C105" s="16"/>
      <c r="H105" s="66"/>
      <c r="I105" s="66"/>
      <c r="J105" s="66"/>
      <c r="K105" s="213"/>
      <c r="L105" s="213"/>
      <c r="M105" s="213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36"/>
      <c r="AS105" s="16"/>
      <c r="AT105" s="16"/>
      <c r="AU105" s="36"/>
      <c r="AV105" s="36"/>
      <c r="AW105" s="36"/>
      <c r="AX105" s="36"/>
      <c r="AY105" s="36"/>
      <c r="AZ105" s="36"/>
      <c r="BA105" s="36"/>
      <c r="BB105" s="36"/>
      <c r="BC105" s="36"/>
    </row>
    <row r="106" spans="2:58" x14ac:dyDescent="0.2">
      <c r="B106" s="16"/>
      <c r="C106" s="16"/>
      <c r="H106" s="66"/>
      <c r="I106" s="66"/>
      <c r="J106" s="66"/>
      <c r="K106" s="213"/>
      <c r="L106" s="213"/>
      <c r="M106" s="213"/>
      <c r="AD106" s="37"/>
      <c r="AE106" s="37"/>
      <c r="AF106" s="37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36"/>
      <c r="AS106" s="16"/>
      <c r="AT106" s="16"/>
      <c r="AU106" s="36"/>
      <c r="AV106" s="36"/>
      <c r="AW106" s="36"/>
      <c r="AX106" s="36"/>
      <c r="AY106" s="36"/>
      <c r="AZ106" s="36"/>
      <c r="BA106" s="36"/>
      <c r="BB106" s="36"/>
      <c r="BC106" s="36"/>
    </row>
    <row r="107" spans="2:58" x14ac:dyDescent="0.2">
      <c r="B107" s="16"/>
      <c r="C107" s="16"/>
      <c r="H107" s="66"/>
      <c r="I107" s="66"/>
      <c r="J107" s="66"/>
      <c r="K107" s="213"/>
      <c r="L107" s="213"/>
      <c r="M107" s="213"/>
      <c r="AD107" s="37"/>
      <c r="AE107" s="37"/>
      <c r="AF107" s="37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36"/>
      <c r="AS107" s="16"/>
      <c r="AT107" s="16"/>
      <c r="AU107" s="36"/>
      <c r="AV107" s="36"/>
      <c r="AW107" s="36"/>
      <c r="AX107" s="36"/>
      <c r="AY107" s="36"/>
      <c r="AZ107" s="36"/>
      <c r="BA107" s="36"/>
      <c r="BB107" s="36"/>
      <c r="BC107" s="36"/>
    </row>
    <row r="108" spans="2:58" s="37" customFormat="1" x14ac:dyDescent="0.2">
      <c r="B108" s="16"/>
      <c r="C108" s="16"/>
      <c r="D108"/>
      <c r="E108" s="19"/>
      <c r="F108"/>
      <c r="G108"/>
      <c r="H108" s="66"/>
      <c r="I108" s="66"/>
      <c r="J108" s="66"/>
      <c r="K108" s="213"/>
      <c r="L108" s="213"/>
      <c r="M108" s="213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5"/>
      <c r="AS108" s="57"/>
      <c r="AT108" s="57"/>
      <c r="AU108" s="55"/>
      <c r="AV108" s="55"/>
      <c r="AW108" s="55"/>
      <c r="AX108" s="55"/>
      <c r="AY108" s="55"/>
      <c r="AZ108" s="55"/>
      <c r="BA108" s="55"/>
      <c r="BB108" s="55"/>
      <c r="BC108" s="55"/>
      <c r="BD108" s="59"/>
      <c r="BE108" s="59"/>
      <c r="BF108" s="59"/>
    </row>
    <row r="109" spans="2:58" ht="21" x14ac:dyDescent="0.25">
      <c r="B109" s="16"/>
      <c r="C109" s="16"/>
      <c r="H109" s="66"/>
      <c r="I109" s="66"/>
      <c r="J109" s="66"/>
      <c r="K109" s="213"/>
      <c r="L109" s="213"/>
      <c r="M109" s="213"/>
      <c r="AG109" s="73"/>
      <c r="AH109" s="73"/>
      <c r="AI109" s="385"/>
      <c r="AJ109" s="386"/>
      <c r="AK109" s="386"/>
      <c r="AL109" s="386"/>
      <c r="AM109" s="386"/>
      <c r="AN109" s="386"/>
      <c r="AO109" s="386"/>
      <c r="AP109" s="386"/>
      <c r="AQ109" s="386"/>
      <c r="AR109" s="386"/>
      <c r="AS109" s="386"/>
      <c r="AT109" s="386"/>
      <c r="AU109" s="386"/>
      <c r="AV109" s="386"/>
      <c r="AW109" s="386"/>
      <c r="AX109" s="386"/>
      <c r="AY109" s="460"/>
    </row>
    <row r="110" spans="2:58" ht="15" x14ac:dyDescent="0.25">
      <c r="B110" s="16"/>
      <c r="C110" s="16"/>
      <c r="H110" s="66"/>
      <c r="I110" s="66"/>
      <c r="J110" s="66"/>
      <c r="K110" s="213"/>
      <c r="L110" s="213"/>
      <c r="M110" s="213"/>
      <c r="AG110" s="73"/>
      <c r="AH110" s="73"/>
      <c r="AI110" s="387"/>
      <c r="AJ110" s="387"/>
      <c r="AK110" s="387"/>
      <c r="AL110" s="387"/>
      <c r="AM110" s="387"/>
      <c r="AN110" s="387"/>
      <c r="AO110" s="387"/>
      <c r="AP110" s="387"/>
      <c r="AQ110" s="387"/>
      <c r="AR110" s="144"/>
      <c r="AS110" s="144"/>
      <c r="AT110" s="144"/>
      <c r="AU110" s="144"/>
      <c r="AV110" s="387"/>
      <c r="AW110" s="387"/>
      <c r="AX110" s="387"/>
      <c r="AY110" s="387"/>
      <c r="AZ110"/>
      <c r="BA110"/>
      <c r="BB110"/>
      <c r="BC110"/>
      <c r="BD110"/>
      <c r="BE110"/>
      <c r="BF110"/>
    </row>
    <row r="111" spans="2:58" ht="15" x14ac:dyDescent="0.25">
      <c r="B111" s="16"/>
      <c r="C111" s="16"/>
      <c r="H111" s="66"/>
      <c r="I111" s="66"/>
      <c r="J111" s="66"/>
      <c r="K111" s="213"/>
      <c r="L111" s="213"/>
      <c r="M111" s="213"/>
      <c r="AG111" s="73"/>
      <c r="AH111" s="73"/>
      <c r="AI111" s="387"/>
      <c r="AJ111" s="387"/>
      <c r="AK111" s="387"/>
      <c r="AL111" s="387"/>
      <c r="AM111" s="387"/>
      <c r="AN111" s="387"/>
      <c r="AO111" s="387"/>
      <c r="AP111" s="387"/>
      <c r="AQ111" s="387"/>
      <c r="AR111" s="144"/>
      <c r="AS111" s="144"/>
      <c r="AT111" s="144"/>
      <c r="AU111" s="144"/>
      <c r="AV111" s="387"/>
      <c r="AW111" s="387"/>
      <c r="AX111" s="387"/>
      <c r="AY111" s="387"/>
      <c r="AZ111"/>
      <c r="BA111"/>
      <c r="BB111"/>
      <c r="BC111"/>
      <c r="BD111"/>
      <c r="BE111"/>
      <c r="BF111"/>
    </row>
    <row r="112" spans="2:58" ht="15" x14ac:dyDescent="0.25">
      <c r="B112" s="16"/>
      <c r="C112" s="16"/>
      <c r="H112" s="66"/>
      <c r="I112" s="66"/>
      <c r="J112" s="66"/>
      <c r="K112" s="213"/>
      <c r="L112" s="213"/>
      <c r="M112" s="213"/>
      <c r="AG112" s="73"/>
      <c r="AH112" s="73"/>
      <c r="AI112" s="387"/>
      <c r="AJ112" s="387"/>
      <c r="AK112" s="387"/>
      <c r="AL112" s="387"/>
      <c r="AM112" s="387"/>
      <c r="AN112" s="387"/>
      <c r="AO112" s="387"/>
      <c r="AP112" s="387"/>
      <c r="AQ112" s="387"/>
      <c r="AR112" s="144"/>
      <c r="AS112" s="144"/>
      <c r="AT112" s="144"/>
      <c r="AU112" s="144"/>
      <c r="AV112" s="387"/>
      <c r="AW112" s="387"/>
      <c r="AX112" s="387"/>
      <c r="AY112" s="387"/>
      <c r="AZ112"/>
      <c r="BA112"/>
      <c r="BB112"/>
      <c r="BC112"/>
      <c r="BD112"/>
      <c r="BE112"/>
      <c r="BF112"/>
    </row>
    <row r="113" spans="33:58" x14ac:dyDescent="0.2">
      <c r="AG113" s="74"/>
      <c r="AH113" s="74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/>
      <c r="BA113"/>
      <c r="BB113"/>
      <c r="BC113"/>
      <c r="BD113"/>
      <c r="BE113"/>
      <c r="BF113"/>
    </row>
    <row r="114" spans="33:58" ht="15" x14ac:dyDescent="0.25">
      <c r="AG114" s="384"/>
      <c r="AH114" s="384"/>
      <c r="AI114" s="76"/>
      <c r="AJ114" s="77"/>
      <c r="AK114" s="76"/>
      <c r="AL114" s="77"/>
      <c r="AM114" s="76"/>
      <c r="AN114" s="76"/>
      <c r="AO114" s="76"/>
      <c r="AP114" s="76"/>
      <c r="AQ114" s="77"/>
      <c r="AR114" s="77"/>
      <c r="AS114" s="77"/>
      <c r="AT114" s="77"/>
      <c r="AU114" s="77"/>
      <c r="AV114" s="76"/>
      <c r="AW114" s="77"/>
      <c r="AX114" s="76"/>
      <c r="AY114" s="77"/>
      <c r="AZ114"/>
      <c r="BA114"/>
      <c r="BB114"/>
      <c r="BC114"/>
      <c r="BD114"/>
      <c r="BE114"/>
      <c r="BF114"/>
    </row>
    <row r="115" spans="33:58" ht="15" x14ac:dyDescent="0.25">
      <c r="AG115" s="384"/>
      <c r="AH115" s="384"/>
      <c r="AI115" s="76"/>
      <c r="AJ115" s="77"/>
      <c r="AK115" s="76"/>
      <c r="AL115" s="77"/>
      <c r="AM115" s="76"/>
      <c r="AN115" s="76"/>
      <c r="AO115" s="76"/>
      <c r="AP115" s="76"/>
      <c r="AQ115" s="77"/>
      <c r="AR115" s="77"/>
      <c r="AS115" s="77"/>
      <c r="AT115" s="77"/>
      <c r="AU115" s="77"/>
      <c r="AV115" s="76"/>
      <c r="AW115" s="77"/>
      <c r="AX115" s="76"/>
      <c r="AY115" s="77"/>
      <c r="AZ115"/>
      <c r="BA115"/>
      <c r="BB115"/>
      <c r="BC115"/>
      <c r="BD115"/>
      <c r="BE115"/>
      <c r="BF115"/>
    </row>
    <row r="116" spans="33:58" ht="15" x14ac:dyDescent="0.25">
      <c r="AG116" s="384"/>
      <c r="AH116" s="384"/>
      <c r="AI116" s="76"/>
      <c r="AJ116" s="77"/>
      <c r="AK116" s="76"/>
      <c r="AL116" s="77"/>
      <c r="AM116" s="76"/>
      <c r="AN116" s="76"/>
      <c r="AO116" s="76"/>
      <c r="AP116" s="76"/>
      <c r="AQ116" s="77"/>
      <c r="AR116" s="77"/>
      <c r="AS116" s="77"/>
      <c r="AT116" s="77"/>
      <c r="AU116" s="77"/>
      <c r="AV116" s="76"/>
      <c r="AW116" s="77"/>
      <c r="AX116" s="76"/>
      <c r="AY116" s="77"/>
      <c r="AZ116"/>
      <c r="BA116"/>
      <c r="BB116"/>
      <c r="BC116"/>
      <c r="BD116"/>
      <c r="BE116"/>
      <c r="BF116"/>
    </row>
    <row r="117" spans="33:58" ht="15" x14ac:dyDescent="0.25">
      <c r="AG117" s="384"/>
      <c r="AH117" s="384"/>
      <c r="AI117" s="76"/>
      <c r="AJ117" s="77"/>
      <c r="AK117" s="76"/>
      <c r="AL117" s="77"/>
      <c r="AM117" s="76"/>
      <c r="AN117" s="76"/>
      <c r="AO117" s="76"/>
      <c r="AP117" s="76"/>
      <c r="AQ117" s="77"/>
      <c r="AR117" s="77"/>
      <c r="AS117" s="77"/>
      <c r="AT117" s="77"/>
      <c r="AU117" s="77"/>
      <c r="AV117" s="76"/>
      <c r="AW117" s="77"/>
      <c r="AX117" s="76"/>
      <c r="AY117" s="77"/>
      <c r="AZ117"/>
      <c r="BA117"/>
      <c r="BB117"/>
      <c r="BC117"/>
      <c r="BD117"/>
      <c r="BE117"/>
      <c r="BF117"/>
    </row>
  </sheetData>
  <sheetProtection password="88B8" sheet="1" selectLockedCells="1"/>
  <mergeCells count="78">
    <mergeCell ref="C50:J50"/>
    <mergeCell ref="C44:J44"/>
    <mergeCell ref="C26:J26"/>
    <mergeCell ref="C27:J27"/>
    <mergeCell ref="C28:J28"/>
    <mergeCell ref="C29:J29"/>
    <mergeCell ref="C30:J30"/>
    <mergeCell ref="C38:J38"/>
    <mergeCell ref="C39:J39"/>
    <mergeCell ref="C40:J40"/>
    <mergeCell ref="C32:J32"/>
    <mergeCell ref="C33:J33"/>
    <mergeCell ref="C34:J34"/>
    <mergeCell ref="C35:J35"/>
    <mergeCell ref="C36:J36"/>
    <mergeCell ref="C37:J37"/>
    <mergeCell ref="B45:K45"/>
    <mergeCell ref="C46:J46"/>
    <mergeCell ref="C47:J47"/>
    <mergeCell ref="C48:J48"/>
    <mergeCell ref="C49:J49"/>
    <mergeCell ref="AG115:AH115"/>
    <mergeCell ref="AG116:AH116"/>
    <mergeCell ref="AG117:AH117"/>
    <mergeCell ref="AS53:AS56"/>
    <mergeCell ref="C52:E52"/>
    <mergeCell ref="AG114:AH114"/>
    <mergeCell ref="AI110:AJ112"/>
    <mergeCell ref="AK110:AL112"/>
    <mergeCell ref="AM110:AQ112"/>
    <mergeCell ref="AT84:BG84"/>
    <mergeCell ref="AV110:AW112"/>
    <mergeCell ref="AX110:AY112"/>
    <mergeCell ref="BF85:BG87"/>
    <mergeCell ref="AR89:AS89"/>
    <mergeCell ref="AR90:AS90"/>
    <mergeCell ref="AR91:AS91"/>
    <mergeCell ref="AR92:AS92"/>
    <mergeCell ref="AI109:AY109"/>
    <mergeCell ref="AT85:AU87"/>
    <mergeCell ref="AV85:AW87"/>
    <mergeCell ref="AX85:AY87"/>
    <mergeCell ref="AZ85:BA87"/>
    <mergeCell ref="BB85:BC87"/>
    <mergeCell ref="BD85:BE87"/>
    <mergeCell ref="C42:J42"/>
    <mergeCell ref="C43:J43"/>
    <mergeCell ref="C22:J22"/>
    <mergeCell ref="C23:J23"/>
    <mergeCell ref="C24:J24"/>
    <mergeCell ref="C25:J25"/>
    <mergeCell ref="C31:J31"/>
    <mergeCell ref="AT53:AT56"/>
    <mergeCell ref="AU53:AU56"/>
    <mergeCell ref="C19:J19"/>
    <mergeCell ref="D9:G9"/>
    <mergeCell ref="C10:E10"/>
    <mergeCell ref="F10:G10"/>
    <mergeCell ref="C11:E11"/>
    <mergeCell ref="F11:G11"/>
    <mergeCell ref="C12:E12"/>
    <mergeCell ref="F12:G12"/>
    <mergeCell ref="B16:K16"/>
    <mergeCell ref="C17:J17"/>
    <mergeCell ref="C18:J18"/>
    <mergeCell ref="C20:J20"/>
    <mergeCell ref="C21:J21"/>
    <mergeCell ref="C41:J41"/>
    <mergeCell ref="D8:G8"/>
    <mergeCell ref="BM8:BN10"/>
    <mergeCell ref="BO8:BP10"/>
    <mergeCell ref="BQ8:BR10"/>
    <mergeCell ref="C2:J2"/>
    <mergeCell ref="C3:J3"/>
    <mergeCell ref="C5:AI5"/>
    <mergeCell ref="AQ6:AR6"/>
    <mergeCell ref="D7:G7"/>
    <mergeCell ref="BM6:BR7"/>
  </mergeCells>
  <conditionalFormatting sqref="AE83:AE104">
    <cfRule type="cellIs" dxfId="4" priority="5" stopIfTrue="1" operator="equal">
      <formula>0</formula>
    </cfRule>
  </conditionalFormatting>
  <conditionalFormatting sqref="D54:D56">
    <cfRule type="cellIs" dxfId="3" priority="3" stopIfTrue="1" operator="between">
      <formula>1</formula>
      <formula>3.94</formula>
    </cfRule>
    <cfRule type="cellIs" dxfId="2" priority="4" stopIfTrue="1" operator="between">
      <formula>3.95</formula>
      <formula>7</formula>
    </cfRule>
  </conditionalFormatting>
  <conditionalFormatting sqref="D57">
    <cfRule type="cellIs" dxfId="1" priority="1" stopIfTrue="1" operator="between">
      <formula>1</formula>
      <formula>3.94</formula>
    </cfRule>
    <cfRule type="cellIs" dxfId="0" priority="2" stopIfTrue="1" operator="between">
      <formula>3.95</formula>
      <formula>7</formula>
    </cfRule>
  </conditionalFormatting>
  <dataValidations count="4">
    <dataValidation type="list" allowBlank="1" showInputMessage="1" showErrorMessage="1" errorTitle="Error" error="DIGITAR &quot;p o P&quot; SI ALUMNO SE ENCUENTRA PRESENTE O BIEN &quot;a o A&quot;  SI ESTÁ AUSENTE." sqref="E83:E104 E66:E68">
      <formula1>$BG$14:$BG$15</formula1>
    </dataValidation>
    <dataValidation type="list" allowBlank="1" showInputMessage="1" showErrorMessage="1" errorTitle="ERROR" error="SOLO SE ADMITEN LAS ALTERNATIVAS: A, B, C y D." sqref="F83:I104">
      <formula1>$H$8:$H$11</formula1>
    </dataValidation>
    <dataValidation type="list" allowBlank="1" showInputMessage="1" showErrorMessage="1" errorTitle="ERROR" error="SOLO SE ADMITEN LAS RESPUESTAS NUMÉRICAS: 0, 1 y 2." sqref="N63:Q63">
      <formula1>#REF!</formula1>
    </dataValidation>
    <dataValidation type="list" allowBlank="1" showInputMessage="1" showErrorMessage="1" errorTitle="ERROR" error="SOLO SE ADMITEN LAS RESPUESTAS NUMÉRICAS: 0, 1, 2 y 3." sqref="R63:AC63">
      <formula1>#REF!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258" scale="27" orientation="landscape" r:id="rId1"/>
  <headerFooter>
    <oddHeader>&amp;C&amp;G</oddHeader>
  </headerFooter>
  <colBreaks count="1" manualBreakCount="1">
    <brk id="42" max="73" man="1"/>
  </colBreaks>
  <ignoredErrors>
    <ignoredError sqref="D9" unlockedFormula="1"/>
    <ignoredError sqref="BO12:BP15 BQ12:BR15" formula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5º básico A</vt:lpstr>
      <vt:lpstr>5º básico B</vt:lpstr>
      <vt:lpstr>5º básico C</vt:lpstr>
      <vt:lpstr>INFORME GLOBAL</vt:lpstr>
      <vt:lpstr>'5º básico A'!Área_de_impresión</vt:lpstr>
      <vt:lpstr>'5º básico B'!Área_de_impresión</vt:lpstr>
      <vt:lpstr>'5º básico C'!Área_de_impresión</vt:lpstr>
      <vt:lpstr>'INFORME GLOBAL'!Área_de_impresión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b3OWu1F</dc:creator>
  <cp:lastModifiedBy>Luffi</cp:lastModifiedBy>
  <cp:lastPrinted>2015-04-13T07:39:52Z</cp:lastPrinted>
  <dcterms:created xsi:type="dcterms:W3CDTF">2012-03-12T00:55:10Z</dcterms:created>
  <dcterms:modified xsi:type="dcterms:W3CDTF">2016-03-17T13:47:32Z</dcterms:modified>
</cp:coreProperties>
</file>