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00" windowWidth="14115" windowHeight="7830"/>
  </bookViews>
  <sheets>
    <sheet name="8º básico A" sheetId="3" r:id="rId1"/>
    <sheet name="8º básico B" sheetId="4" r:id="rId2"/>
    <sheet name="8º básico C" sheetId="5" r:id="rId3"/>
    <sheet name="INFORME GLOBAL" sheetId="6" r:id="rId4"/>
  </sheets>
  <externalReferences>
    <externalReference r:id="rId5"/>
  </externalReferences>
  <definedNames>
    <definedName name="_xlnm._FilterDatabase" localSheetId="0" hidden="1">'8º básico A'!#REF!</definedName>
    <definedName name="_xlnm._FilterDatabase" localSheetId="1" hidden="1">'8º básico B'!#REF!</definedName>
    <definedName name="_xlnm._FilterDatabase" localSheetId="2" hidden="1">'8º básico C'!#REF!</definedName>
    <definedName name="_xlnm.Print_Area" localSheetId="0">'8º básico A'!$A$1:$CJ$96</definedName>
    <definedName name="_xlnm.Print_Area" localSheetId="1">'8º básico B'!$A$1:$CJ$96</definedName>
    <definedName name="_xlnm.Print_Area" localSheetId="2">'8º básico C'!$A$1:$CJ$96</definedName>
  </definedNames>
  <calcPr calcId="145621"/>
</workbook>
</file>

<file path=xl/calcChain.xml><?xml version="1.0" encoding="utf-8"?>
<calcChain xmlns="http://schemas.openxmlformats.org/spreadsheetml/2006/main">
  <c r="AA42" i="3" l="1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F10" i="6" l="1"/>
  <c r="AJ37" i="6"/>
  <c r="AI37" i="6"/>
  <c r="AH37" i="6"/>
  <c r="AG37" i="6"/>
  <c r="AE9" i="6"/>
  <c r="AE10" i="6" s="1"/>
  <c r="AE11" i="6" s="1"/>
  <c r="AE12" i="6" s="1"/>
  <c r="AE13" i="6" s="1"/>
  <c r="AE14" i="6" s="1"/>
  <c r="AE15" i="6" s="1"/>
  <c r="AE16" i="6" s="1"/>
  <c r="AE17" i="6" s="1"/>
  <c r="AE18" i="6" s="1"/>
  <c r="AE19" i="6" s="1"/>
  <c r="D9" i="6"/>
  <c r="AK37" i="6" l="1"/>
  <c r="AG38" i="6" s="1"/>
  <c r="AJ38" i="6" l="1"/>
  <c r="AI38" i="6"/>
  <c r="AH38" i="6"/>
  <c r="J90" i="5" l="1"/>
  <c r="F90" i="5"/>
  <c r="AV88" i="5"/>
  <c r="AT88" i="5"/>
  <c r="AS88" i="5"/>
  <c r="AR88" i="5"/>
  <c r="AP88" i="5"/>
  <c r="AN88" i="5"/>
  <c r="AL88" i="5"/>
  <c r="AI88" i="5"/>
  <c r="AH88" i="5"/>
  <c r="AG88" i="5"/>
  <c r="AD88" i="5"/>
  <c r="AC88" i="5"/>
  <c r="AA88" i="5"/>
  <c r="Y88" i="5"/>
  <c r="W88" i="5"/>
  <c r="U88" i="5"/>
  <c r="S88" i="5"/>
  <c r="AQ88" i="5" s="1"/>
  <c r="Q88" i="5"/>
  <c r="AO88" i="5" s="1"/>
  <c r="O88" i="5"/>
  <c r="AK88" i="5" s="1"/>
  <c r="M88" i="5"/>
  <c r="AM88" i="5" s="1"/>
  <c r="I88" i="5"/>
  <c r="AU88" i="5" s="1"/>
  <c r="AV87" i="5"/>
  <c r="AT87" i="5"/>
  <c r="AS87" i="5"/>
  <c r="AR87" i="5"/>
  <c r="AP87" i="5"/>
  <c r="AN87" i="5"/>
  <c r="AL87" i="5"/>
  <c r="AI87" i="5"/>
  <c r="AH87" i="5"/>
  <c r="AG87" i="5"/>
  <c r="AD87" i="5"/>
  <c r="AC87" i="5"/>
  <c r="AA87" i="5"/>
  <c r="Y87" i="5"/>
  <c r="W87" i="5"/>
  <c r="U87" i="5"/>
  <c r="S87" i="5"/>
  <c r="AQ87" i="5" s="1"/>
  <c r="Q87" i="5"/>
  <c r="AO87" i="5" s="1"/>
  <c r="O87" i="5"/>
  <c r="AK87" i="5" s="1"/>
  <c r="M87" i="5"/>
  <c r="AM87" i="5" s="1"/>
  <c r="I87" i="5"/>
  <c r="AU87" i="5" s="1"/>
  <c r="AV86" i="5"/>
  <c r="AT86" i="5"/>
  <c r="AS86" i="5"/>
  <c r="AR86" i="5"/>
  <c r="AP86" i="5"/>
  <c r="AN86" i="5"/>
  <c r="AL86" i="5"/>
  <c r="AI86" i="5"/>
  <c r="AH86" i="5"/>
  <c r="AG86" i="5"/>
  <c r="AD86" i="5"/>
  <c r="AC86" i="5"/>
  <c r="AA86" i="5"/>
  <c r="Y86" i="5"/>
  <c r="W86" i="5"/>
  <c r="U86" i="5"/>
  <c r="S86" i="5"/>
  <c r="AQ86" i="5" s="1"/>
  <c r="Q86" i="5"/>
  <c r="AO86" i="5" s="1"/>
  <c r="O86" i="5"/>
  <c r="AK86" i="5" s="1"/>
  <c r="M86" i="5"/>
  <c r="AM86" i="5" s="1"/>
  <c r="I86" i="5"/>
  <c r="AU86" i="5" s="1"/>
  <c r="AV85" i="5"/>
  <c r="AT85" i="5"/>
  <c r="AS85" i="5"/>
  <c r="AR85" i="5"/>
  <c r="AP85" i="5"/>
  <c r="AN85" i="5"/>
  <c r="AL85" i="5"/>
  <c r="AI85" i="5"/>
  <c r="AH85" i="5"/>
  <c r="AG85" i="5"/>
  <c r="AD85" i="5"/>
  <c r="AC85" i="5"/>
  <c r="AA85" i="5"/>
  <c r="Y85" i="5"/>
  <c r="W85" i="5"/>
  <c r="U85" i="5"/>
  <c r="S85" i="5"/>
  <c r="AQ85" i="5" s="1"/>
  <c r="Q85" i="5"/>
  <c r="AO85" i="5" s="1"/>
  <c r="O85" i="5"/>
  <c r="AK85" i="5" s="1"/>
  <c r="M85" i="5"/>
  <c r="AM85" i="5" s="1"/>
  <c r="I85" i="5"/>
  <c r="AU85" i="5" s="1"/>
  <c r="AV84" i="5"/>
  <c r="AT84" i="5"/>
  <c r="AS84" i="5"/>
  <c r="AR84" i="5"/>
  <c r="AP84" i="5"/>
  <c r="AN84" i="5"/>
  <c r="AL84" i="5"/>
  <c r="AI84" i="5"/>
  <c r="AH84" i="5"/>
  <c r="AG84" i="5"/>
  <c r="AD84" i="5"/>
  <c r="AC84" i="5"/>
  <c r="AA84" i="5"/>
  <c r="Y84" i="5"/>
  <c r="W84" i="5"/>
  <c r="U84" i="5"/>
  <c r="S84" i="5"/>
  <c r="AQ84" i="5" s="1"/>
  <c r="Q84" i="5"/>
  <c r="AO84" i="5" s="1"/>
  <c r="O84" i="5"/>
  <c r="AK84" i="5" s="1"/>
  <c r="M84" i="5"/>
  <c r="AM84" i="5" s="1"/>
  <c r="I84" i="5"/>
  <c r="AU84" i="5" s="1"/>
  <c r="AV83" i="5"/>
  <c r="AT83" i="5"/>
  <c r="AS83" i="5"/>
  <c r="AR83" i="5"/>
  <c r="AP83" i="5"/>
  <c r="AN83" i="5"/>
  <c r="AL83" i="5"/>
  <c r="AI83" i="5"/>
  <c r="AH83" i="5"/>
  <c r="AG83" i="5"/>
  <c r="AD83" i="5"/>
  <c r="AC83" i="5"/>
  <c r="AA83" i="5"/>
  <c r="Y83" i="5"/>
  <c r="W83" i="5"/>
  <c r="U83" i="5"/>
  <c r="S83" i="5"/>
  <c r="AQ83" i="5" s="1"/>
  <c r="Q83" i="5"/>
  <c r="AO83" i="5" s="1"/>
  <c r="O83" i="5"/>
  <c r="AK83" i="5" s="1"/>
  <c r="M83" i="5"/>
  <c r="AM83" i="5" s="1"/>
  <c r="I83" i="5"/>
  <c r="AU83" i="5" s="1"/>
  <c r="AV82" i="5"/>
  <c r="AT82" i="5"/>
  <c r="AS82" i="5"/>
  <c r="AR82" i="5"/>
  <c r="AP82" i="5"/>
  <c r="AN82" i="5"/>
  <c r="AL82" i="5"/>
  <c r="AI82" i="5"/>
  <c r="AH82" i="5"/>
  <c r="AG82" i="5"/>
  <c r="AD82" i="5"/>
  <c r="AC82" i="5"/>
  <c r="AA82" i="5"/>
  <c r="Y82" i="5"/>
  <c r="W82" i="5"/>
  <c r="U82" i="5"/>
  <c r="S82" i="5"/>
  <c r="AQ82" i="5" s="1"/>
  <c r="Q82" i="5"/>
  <c r="AO82" i="5" s="1"/>
  <c r="O82" i="5"/>
  <c r="AK82" i="5" s="1"/>
  <c r="M82" i="5"/>
  <c r="AM82" i="5" s="1"/>
  <c r="I82" i="5"/>
  <c r="AU82" i="5" s="1"/>
  <c r="AV81" i="5"/>
  <c r="AT81" i="5"/>
  <c r="AS81" i="5"/>
  <c r="AR81" i="5"/>
  <c r="AP81" i="5"/>
  <c r="AN81" i="5"/>
  <c r="AL81" i="5"/>
  <c r="AI81" i="5"/>
  <c r="AH81" i="5"/>
  <c r="AG81" i="5"/>
  <c r="AD81" i="5"/>
  <c r="AC81" i="5"/>
  <c r="AA81" i="5"/>
  <c r="Y81" i="5"/>
  <c r="W81" i="5"/>
  <c r="U81" i="5"/>
  <c r="S81" i="5"/>
  <c r="AQ81" i="5" s="1"/>
  <c r="Q81" i="5"/>
  <c r="AO81" i="5" s="1"/>
  <c r="O81" i="5"/>
  <c r="AK81" i="5" s="1"/>
  <c r="M81" i="5"/>
  <c r="AM81" i="5" s="1"/>
  <c r="I81" i="5"/>
  <c r="AU81" i="5" s="1"/>
  <c r="AV80" i="5"/>
  <c r="AT80" i="5"/>
  <c r="AS80" i="5"/>
  <c r="AR80" i="5"/>
  <c r="AP80" i="5"/>
  <c r="AN80" i="5"/>
  <c r="AL80" i="5"/>
  <c r="AI80" i="5"/>
  <c r="AH80" i="5"/>
  <c r="AG80" i="5"/>
  <c r="AD80" i="5"/>
  <c r="AC80" i="5"/>
  <c r="AA80" i="5"/>
  <c r="Y80" i="5"/>
  <c r="W80" i="5"/>
  <c r="U80" i="5"/>
  <c r="S80" i="5"/>
  <c r="AQ80" i="5" s="1"/>
  <c r="Q80" i="5"/>
  <c r="AO80" i="5" s="1"/>
  <c r="O80" i="5"/>
  <c r="AK80" i="5" s="1"/>
  <c r="M80" i="5"/>
  <c r="AM80" i="5" s="1"/>
  <c r="I80" i="5"/>
  <c r="AU80" i="5" s="1"/>
  <c r="AV79" i="5"/>
  <c r="AT79" i="5"/>
  <c r="AS79" i="5"/>
  <c r="AR79" i="5"/>
  <c r="AP79" i="5"/>
  <c r="AN79" i="5"/>
  <c r="AL79" i="5"/>
  <c r="AI79" i="5"/>
  <c r="AH79" i="5"/>
  <c r="AG79" i="5"/>
  <c r="AD79" i="5"/>
  <c r="AC79" i="5"/>
  <c r="AA79" i="5"/>
  <c r="Y79" i="5"/>
  <c r="W79" i="5"/>
  <c r="U79" i="5"/>
  <c r="S79" i="5"/>
  <c r="AQ79" i="5" s="1"/>
  <c r="Q79" i="5"/>
  <c r="AO79" i="5" s="1"/>
  <c r="O79" i="5"/>
  <c r="AK79" i="5" s="1"/>
  <c r="M79" i="5"/>
  <c r="AM79" i="5" s="1"/>
  <c r="I79" i="5"/>
  <c r="AU79" i="5" s="1"/>
  <c r="AV78" i="5"/>
  <c r="AT78" i="5"/>
  <c r="AS78" i="5"/>
  <c r="AR78" i="5"/>
  <c r="AP78" i="5"/>
  <c r="AN78" i="5"/>
  <c r="AL78" i="5"/>
  <c r="AI78" i="5"/>
  <c r="AH78" i="5"/>
  <c r="AG78" i="5"/>
  <c r="AD78" i="5"/>
  <c r="AC78" i="5"/>
  <c r="AA78" i="5"/>
  <c r="Y78" i="5"/>
  <c r="W78" i="5"/>
  <c r="U78" i="5"/>
  <c r="S78" i="5"/>
  <c r="AQ78" i="5" s="1"/>
  <c r="Q78" i="5"/>
  <c r="AO78" i="5" s="1"/>
  <c r="O78" i="5"/>
  <c r="AK78" i="5" s="1"/>
  <c r="M78" i="5"/>
  <c r="AM78" i="5" s="1"/>
  <c r="I78" i="5"/>
  <c r="AU78" i="5" s="1"/>
  <c r="AV77" i="5"/>
  <c r="AT77" i="5"/>
  <c r="AS77" i="5"/>
  <c r="AR77" i="5"/>
  <c r="AP77" i="5"/>
  <c r="AN77" i="5"/>
  <c r="AL77" i="5"/>
  <c r="AI77" i="5"/>
  <c r="AH77" i="5"/>
  <c r="AG77" i="5"/>
  <c r="AD77" i="5"/>
  <c r="AC77" i="5"/>
  <c r="AA77" i="5"/>
  <c r="Y77" i="5"/>
  <c r="W77" i="5"/>
  <c r="U77" i="5"/>
  <c r="S77" i="5"/>
  <c r="AQ77" i="5" s="1"/>
  <c r="Q77" i="5"/>
  <c r="AO77" i="5" s="1"/>
  <c r="O77" i="5"/>
  <c r="AK77" i="5" s="1"/>
  <c r="M77" i="5"/>
  <c r="AM77" i="5" s="1"/>
  <c r="I77" i="5"/>
  <c r="AU77" i="5" s="1"/>
  <c r="AV76" i="5"/>
  <c r="AT76" i="5"/>
  <c r="AS76" i="5"/>
  <c r="AR76" i="5"/>
  <c r="AP76" i="5"/>
  <c r="AN76" i="5"/>
  <c r="AL76" i="5"/>
  <c r="AI76" i="5"/>
  <c r="AH76" i="5"/>
  <c r="AG76" i="5"/>
  <c r="AD76" i="5"/>
  <c r="AC76" i="5"/>
  <c r="AA76" i="5"/>
  <c r="Y76" i="5"/>
  <c r="W76" i="5"/>
  <c r="U76" i="5"/>
  <c r="S76" i="5"/>
  <c r="AQ76" i="5" s="1"/>
  <c r="Q76" i="5"/>
  <c r="AO76" i="5" s="1"/>
  <c r="O76" i="5"/>
  <c r="AK76" i="5" s="1"/>
  <c r="M76" i="5"/>
  <c r="AM76" i="5" s="1"/>
  <c r="I76" i="5"/>
  <c r="AU76" i="5" s="1"/>
  <c r="AV75" i="5"/>
  <c r="AT75" i="5"/>
  <c r="AS75" i="5"/>
  <c r="AR75" i="5"/>
  <c r="AP75" i="5"/>
  <c r="AN75" i="5"/>
  <c r="AL75" i="5"/>
  <c r="AI75" i="5"/>
  <c r="AH75" i="5"/>
  <c r="AG75" i="5"/>
  <c r="AD75" i="5"/>
  <c r="AC75" i="5"/>
  <c r="AA75" i="5"/>
  <c r="Y75" i="5"/>
  <c r="W75" i="5"/>
  <c r="U75" i="5"/>
  <c r="S75" i="5"/>
  <c r="AQ75" i="5" s="1"/>
  <c r="Q75" i="5"/>
  <c r="AO75" i="5" s="1"/>
  <c r="O75" i="5"/>
  <c r="AK75" i="5" s="1"/>
  <c r="M75" i="5"/>
  <c r="AM75" i="5" s="1"/>
  <c r="I75" i="5"/>
  <c r="AU75" i="5" s="1"/>
  <c r="AV74" i="5"/>
  <c r="AT74" i="5"/>
  <c r="AS74" i="5"/>
  <c r="AR74" i="5"/>
  <c r="AP74" i="5"/>
  <c r="AN74" i="5"/>
  <c r="AL74" i="5"/>
  <c r="AI74" i="5"/>
  <c r="AH74" i="5"/>
  <c r="AG74" i="5"/>
  <c r="AD74" i="5"/>
  <c r="AC74" i="5"/>
  <c r="AA74" i="5"/>
  <c r="Y74" i="5"/>
  <c r="W74" i="5"/>
  <c r="U74" i="5"/>
  <c r="S74" i="5"/>
  <c r="AQ74" i="5" s="1"/>
  <c r="Q74" i="5"/>
  <c r="AO74" i="5" s="1"/>
  <c r="O74" i="5"/>
  <c r="AK74" i="5" s="1"/>
  <c r="M74" i="5"/>
  <c r="AM74" i="5" s="1"/>
  <c r="I74" i="5"/>
  <c r="AU74" i="5" s="1"/>
  <c r="AV73" i="5"/>
  <c r="AT73" i="5"/>
  <c r="AS73" i="5"/>
  <c r="AR73" i="5"/>
  <c r="AP73" i="5"/>
  <c r="AN73" i="5"/>
  <c r="AL73" i="5"/>
  <c r="AI73" i="5"/>
  <c r="AH73" i="5"/>
  <c r="AG73" i="5"/>
  <c r="AD73" i="5"/>
  <c r="AC73" i="5"/>
  <c r="AA73" i="5"/>
  <c r="Y73" i="5"/>
  <c r="W73" i="5"/>
  <c r="U73" i="5"/>
  <c r="S73" i="5"/>
  <c r="AQ73" i="5" s="1"/>
  <c r="Q73" i="5"/>
  <c r="AO73" i="5" s="1"/>
  <c r="O73" i="5"/>
  <c r="AK73" i="5" s="1"/>
  <c r="M73" i="5"/>
  <c r="AM73" i="5" s="1"/>
  <c r="I73" i="5"/>
  <c r="AU73" i="5" s="1"/>
  <c r="AV72" i="5"/>
  <c r="AT72" i="5"/>
  <c r="AS72" i="5"/>
  <c r="AR72" i="5"/>
  <c r="AP72" i="5"/>
  <c r="AN72" i="5"/>
  <c r="AL72" i="5"/>
  <c r="AI72" i="5"/>
  <c r="AH72" i="5"/>
  <c r="AG72" i="5"/>
  <c r="AD72" i="5"/>
  <c r="AC72" i="5"/>
  <c r="AA72" i="5"/>
  <c r="Y72" i="5"/>
  <c r="W72" i="5"/>
  <c r="U72" i="5"/>
  <c r="S72" i="5"/>
  <c r="AQ72" i="5" s="1"/>
  <c r="Q72" i="5"/>
  <c r="AO72" i="5" s="1"/>
  <c r="O72" i="5"/>
  <c r="AK72" i="5" s="1"/>
  <c r="M72" i="5"/>
  <c r="AM72" i="5" s="1"/>
  <c r="I72" i="5"/>
  <c r="AU72" i="5" s="1"/>
  <c r="AV71" i="5"/>
  <c r="AT71" i="5"/>
  <c r="AS71" i="5"/>
  <c r="AR71" i="5"/>
  <c r="AP71" i="5"/>
  <c r="AN71" i="5"/>
  <c r="AL71" i="5"/>
  <c r="AI71" i="5"/>
  <c r="AH71" i="5"/>
  <c r="AG71" i="5"/>
  <c r="AD71" i="5"/>
  <c r="AC71" i="5"/>
  <c r="AA71" i="5"/>
  <c r="Y71" i="5"/>
  <c r="W71" i="5"/>
  <c r="U71" i="5"/>
  <c r="S71" i="5"/>
  <c r="AQ71" i="5" s="1"/>
  <c r="Q71" i="5"/>
  <c r="AO71" i="5" s="1"/>
  <c r="O71" i="5"/>
  <c r="AK71" i="5" s="1"/>
  <c r="M71" i="5"/>
  <c r="AM71" i="5" s="1"/>
  <c r="I71" i="5"/>
  <c r="AU71" i="5" s="1"/>
  <c r="AV70" i="5"/>
  <c r="AT70" i="5"/>
  <c r="AS70" i="5"/>
  <c r="AR70" i="5"/>
  <c r="AP70" i="5"/>
  <c r="AN70" i="5"/>
  <c r="AL70" i="5"/>
  <c r="AI70" i="5"/>
  <c r="AH70" i="5"/>
  <c r="AG70" i="5"/>
  <c r="AD70" i="5"/>
  <c r="AC70" i="5"/>
  <c r="AA70" i="5"/>
  <c r="Y70" i="5"/>
  <c r="W70" i="5"/>
  <c r="U70" i="5"/>
  <c r="S70" i="5"/>
  <c r="AQ70" i="5" s="1"/>
  <c r="Q70" i="5"/>
  <c r="AO70" i="5" s="1"/>
  <c r="O70" i="5"/>
  <c r="AK70" i="5" s="1"/>
  <c r="M70" i="5"/>
  <c r="AM70" i="5" s="1"/>
  <c r="I70" i="5"/>
  <c r="AU70" i="5" s="1"/>
  <c r="AV69" i="5"/>
  <c r="AT69" i="5"/>
  <c r="AS69" i="5"/>
  <c r="AR69" i="5"/>
  <c r="AP69" i="5"/>
  <c r="AN69" i="5"/>
  <c r="AL69" i="5"/>
  <c r="AI69" i="5"/>
  <c r="AH69" i="5"/>
  <c r="AG69" i="5"/>
  <c r="AD69" i="5"/>
  <c r="AC69" i="5"/>
  <c r="AA69" i="5"/>
  <c r="Y69" i="5"/>
  <c r="W69" i="5"/>
  <c r="U69" i="5"/>
  <c r="S69" i="5"/>
  <c r="AQ69" i="5" s="1"/>
  <c r="Q69" i="5"/>
  <c r="AO69" i="5" s="1"/>
  <c r="O69" i="5"/>
  <c r="AK69" i="5" s="1"/>
  <c r="M69" i="5"/>
  <c r="AM69" i="5" s="1"/>
  <c r="I69" i="5"/>
  <c r="AU69" i="5" s="1"/>
  <c r="CD68" i="5"/>
  <c r="AV68" i="5"/>
  <c r="AT68" i="5"/>
  <c r="AS68" i="5"/>
  <c r="AR68" i="5"/>
  <c r="AP68" i="5"/>
  <c r="AN68" i="5"/>
  <c r="AL68" i="5"/>
  <c r="AI68" i="5"/>
  <c r="AH68" i="5"/>
  <c r="AG68" i="5"/>
  <c r="AD68" i="5"/>
  <c r="AC68" i="5"/>
  <c r="AA68" i="5"/>
  <c r="Y68" i="5"/>
  <c r="W68" i="5"/>
  <c r="U68" i="5"/>
  <c r="S68" i="5"/>
  <c r="AQ68" i="5" s="1"/>
  <c r="Q68" i="5"/>
  <c r="AO68" i="5" s="1"/>
  <c r="O68" i="5"/>
  <c r="AK68" i="5" s="1"/>
  <c r="M68" i="5"/>
  <c r="AM68" i="5" s="1"/>
  <c r="I68" i="5"/>
  <c r="AU68" i="5" s="1"/>
  <c r="CD67" i="5"/>
  <c r="AV67" i="5"/>
  <c r="AT67" i="5"/>
  <c r="AS67" i="5"/>
  <c r="AR67" i="5"/>
  <c r="AP67" i="5"/>
  <c r="AN67" i="5"/>
  <c r="AL67" i="5"/>
  <c r="AI67" i="5"/>
  <c r="AH67" i="5"/>
  <c r="AG67" i="5"/>
  <c r="AD67" i="5"/>
  <c r="AC67" i="5"/>
  <c r="AA67" i="5"/>
  <c r="Y67" i="5"/>
  <c r="W67" i="5"/>
  <c r="U67" i="5"/>
  <c r="S67" i="5"/>
  <c r="AQ67" i="5" s="1"/>
  <c r="Q67" i="5"/>
  <c r="AO67" i="5" s="1"/>
  <c r="O67" i="5"/>
  <c r="AK67" i="5" s="1"/>
  <c r="M67" i="5"/>
  <c r="AM67" i="5" s="1"/>
  <c r="I67" i="5"/>
  <c r="AU67" i="5" s="1"/>
  <c r="CD66" i="5"/>
  <c r="AV66" i="5"/>
  <c r="AT66" i="5"/>
  <c r="AS66" i="5"/>
  <c r="AR66" i="5"/>
  <c r="AP66" i="5"/>
  <c r="AN66" i="5"/>
  <c r="AL66" i="5"/>
  <c r="AI66" i="5"/>
  <c r="AH66" i="5"/>
  <c r="AG66" i="5"/>
  <c r="AD66" i="5"/>
  <c r="AC66" i="5"/>
  <c r="AA66" i="5"/>
  <c r="Y66" i="5"/>
  <c r="W66" i="5"/>
  <c r="U66" i="5"/>
  <c r="S66" i="5"/>
  <c r="AQ66" i="5" s="1"/>
  <c r="Q66" i="5"/>
  <c r="AO66" i="5" s="1"/>
  <c r="O66" i="5"/>
  <c r="AK66" i="5" s="1"/>
  <c r="M66" i="5"/>
  <c r="AM66" i="5" s="1"/>
  <c r="I66" i="5"/>
  <c r="AU66" i="5" s="1"/>
  <c r="AV65" i="5"/>
  <c r="AT65" i="5"/>
  <c r="AS65" i="5"/>
  <c r="AR65" i="5"/>
  <c r="AP65" i="5"/>
  <c r="AN65" i="5"/>
  <c r="AL65" i="5"/>
  <c r="AI65" i="5"/>
  <c r="AH65" i="5"/>
  <c r="AG65" i="5"/>
  <c r="AD65" i="5"/>
  <c r="AC65" i="5"/>
  <c r="AA65" i="5"/>
  <c r="Y65" i="5"/>
  <c r="W65" i="5"/>
  <c r="U65" i="5"/>
  <c r="S65" i="5"/>
  <c r="AQ65" i="5" s="1"/>
  <c r="Q65" i="5"/>
  <c r="AO65" i="5" s="1"/>
  <c r="O65" i="5"/>
  <c r="AK65" i="5" s="1"/>
  <c r="M65" i="5"/>
  <c r="AM65" i="5" s="1"/>
  <c r="I65" i="5"/>
  <c r="AU65" i="5" s="1"/>
  <c r="AV64" i="5"/>
  <c r="AT64" i="5"/>
  <c r="AS64" i="5"/>
  <c r="AR64" i="5"/>
  <c r="AP64" i="5"/>
  <c r="AN64" i="5"/>
  <c r="AL64" i="5"/>
  <c r="AI64" i="5"/>
  <c r="AH64" i="5"/>
  <c r="AG64" i="5"/>
  <c r="AD64" i="5"/>
  <c r="AC64" i="5"/>
  <c r="AA64" i="5"/>
  <c r="Y64" i="5"/>
  <c r="W64" i="5"/>
  <c r="U64" i="5"/>
  <c r="S64" i="5"/>
  <c r="AQ64" i="5" s="1"/>
  <c r="Q64" i="5"/>
  <c r="AO64" i="5" s="1"/>
  <c r="O64" i="5"/>
  <c r="AK64" i="5" s="1"/>
  <c r="M64" i="5"/>
  <c r="AM64" i="5" s="1"/>
  <c r="I64" i="5"/>
  <c r="AU64" i="5" s="1"/>
  <c r="AV63" i="5"/>
  <c r="AT63" i="5"/>
  <c r="AS63" i="5"/>
  <c r="AR63" i="5"/>
  <c r="AP63" i="5"/>
  <c r="AN63" i="5"/>
  <c r="AL63" i="5"/>
  <c r="AI63" i="5"/>
  <c r="AH63" i="5"/>
  <c r="AG63" i="5"/>
  <c r="AD63" i="5"/>
  <c r="AC63" i="5"/>
  <c r="AA63" i="5"/>
  <c r="Y63" i="5"/>
  <c r="W63" i="5"/>
  <c r="U63" i="5"/>
  <c r="S63" i="5"/>
  <c r="AQ63" i="5" s="1"/>
  <c r="Q63" i="5"/>
  <c r="AO63" i="5" s="1"/>
  <c r="O63" i="5"/>
  <c r="AK63" i="5" s="1"/>
  <c r="M63" i="5"/>
  <c r="AM63" i="5" s="1"/>
  <c r="I63" i="5"/>
  <c r="AU63" i="5" s="1"/>
  <c r="AV62" i="5"/>
  <c r="AT62" i="5"/>
  <c r="AS62" i="5"/>
  <c r="AR62" i="5"/>
  <c r="AP62" i="5"/>
  <c r="AN62" i="5"/>
  <c r="AL62" i="5"/>
  <c r="AI62" i="5"/>
  <c r="AH62" i="5"/>
  <c r="AG62" i="5"/>
  <c r="AD62" i="5"/>
  <c r="AC62" i="5"/>
  <c r="AA62" i="5"/>
  <c r="Y62" i="5"/>
  <c r="W62" i="5"/>
  <c r="U62" i="5"/>
  <c r="S62" i="5"/>
  <c r="AQ62" i="5" s="1"/>
  <c r="Q62" i="5"/>
  <c r="AO62" i="5" s="1"/>
  <c r="O62" i="5"/>
  <c r="AK62" i="5" s="1"/>
  <c r="M62" i="5"/>
  <c r="AM62" i="5" s="1"/>
  <c r="I62" i="5"/>
  <c r="AU62" i="5" s="1"/>
  <c r="AV61" i="5"/>
  <c r="AT61" i="5"/>
  <c r="AS61" i="5"/>
  <c r="AR61" i="5"/>
  <c r="AP61" i="5"/>
  <c r="AN61" i="5"/>
  <c r="AL61" i="5"/>
  <c r="AI61" i="5"/>
  <c r="AH61" i="5"/>
  <c r="AG61" i="5"/>
  <c r="AD61" i="5"/>
  <c r="AC61" i="5"/>
  <c r="AA61" i="5"/>
  <c r="Y61" i="5"/>
  <c r="W61" i="5"/>
  <c r="U61" i="5"/>
  <c r="S61" i="5"/>
  <c r="AQ61" i="5" s="1"/>
  <c r="Q61" i="5"/>
  <c r="AO61" i="5" s="1"/>
  <c r="O61" i="5"/>
  <c r="AK61" i="5" s="1"/>
  <c r="M61" i="5"/>
  <c r="AM61" i="5" s="1"/>
  <c r="I61" i="5"/>
  <c r="AU61" i="5" s="1"/>
  <c r="AV60" i="5"/>
  <c r="AT60" i="5"/>
  <c r="AS60" i="5"/>
  <c r="AR60" i="5"/>
  <c r="AP60" i="5"/>
  <c r="AN60" i="5"/>
  <c r="AL60" i="5"/>
  <c r="AI60" i="5"/>
  <c r="AH60" i="5"/>
  <c r="AG60" i="5"/>
  <c r="AD60" i="5"/>
  <c r="AC60" i="5"/>
  <c r="AA60" i="5"/>
  <c r="Y60" i="5"/>
  <c r="W60" i="5"/>
  <c r="U60" i="5"/>
  <c r="S60" i="5"/>
  <c r="AQ60" i="5" s="1"/>
  <c r="Q60" i="5"/>
  <c r="AO60" i="5" s="1"/>
  <c r="O60" i="5"/>
  <c r="AK60" i="5" s="1"/>
  <c r="M60" i="5"/>
  <c r="AM60" i="5" s="1"/>
  <c r="I60" i="5"/>
  <c r="AU60" i="5" s="1"/>
  <c r="AV59" i="5"/>
  <c r="AT59" i="5"/>
  <c r="AS59" i="5"/>
  <c r="AR59" i="5"/>
  <c r="AP59" i="5"/>
  <c r="AN59" i="5"/>
  <c r="AL59" i="5"/>
  <c r="AI59" i="5"/>
  <c r="AH59" i="5"/>
  <c r="AG59" i="5"/>
  <c r="AD59" i="5"/>
  <c r="AC59" i="5"/>
  <c r="AA59" i="5"/>
  <c r="Y59" i="5"/>
  <c r="W59" i="5"/>
  <c r="U59" i="5"/>
  <c r="S59" i="5"/>
  <c r="AQ59" i="5" s="1"/>
  <c r="Q59" i="5"/>
  <c r="AO59" i="5" s="1"/>
  <c r="O59" i="5"/>
  <c r="AK59" i="5" s="1"/>
  <c r="M59" i="5"/>
  <c r="AM59" i="5" s="1"/>
  <c r="I59" i="5"/>
  <c r="AU59" i="5" s="1"/>
  <c r="AV58" i="5"/>
  <c r="AT58" i="5"/>
  <c r="AS58" i="5"/>
  <c r="AR58" i="5"/>
  <c r="AP58" i="5"/>
  <c r="AN58" i="5"/>
  <c r="AL58" i="5"/>
  <c r="AI58" i="5"/>
  <c r="AH58" i="5"/>
  <c r="AG58" i="5"/>
  <c r="AD58" i="5"/>
  <c r="AC58" i="5"/>
  <c r="AA58" i="5"/>
  <c r="Y58" i="5"/>
  <c r="W58" i="5"/>
  <c r="U58" i="5"/>
  <c r="S58" i="5"/>
  <c r="AQ58" i="5" s="1"/>
  <c r="Q58" i="5"/>
  <c r="AO58" i="5" s="1"/>
  <c r="O58" i="5"/>
  <c r="AK58" i="5" s="1"/>
  <c r="M58" i="5"/>
  <c r="AM58" i="5" s="1"/>
  <c r="I58" i="5"/>
  <c r="AU58" i="5" s="1"/>
  <c r="AV57" i="5"/>
  <c r="AT57" i="5"/>
  <c r="AS57" i="5"/>
  <c r="AR57" i="5"/>
  <c r="AP57" i="5"/>
  <c r="AN57" i="5"/>
  <c r="AL57" i="5"/>
  <c r="AI57" i="5"/>
  <c r="AH57" i="5"/>
  <c r="AG57" i="5"/>
  <c r="AD57" i="5"/>
  <c r="AC57" i="5"/>
  <c r="AA57" i="5"/>
  <c r="Y57" i="5"/>
  <c r="W57" i="5"/>
  <c r="U57" i="5"/>
  <c r="S57" i="5"/>
  <c r="AQ57" i="5" s="1"/>
  <c r="Q57" i="5"/>
  <c r="AO57" i="5" s="1"/>
  <c r="O57" i="5"/>
  <c r="AK57" i="5" s="1"/>
  <c r="M57" i="5"/>
  <c r="AM57" i="5" s="1"/>
  <c r="I57" i="5"/>
  <c r="AU57" i="5" s="1"/>
  <c r="AV56" i="5"/>
  <c r="AT56" i="5"/>
  <c r="AS56" i="5"/>
  <c r="AR56" i="5"/>
  <c r="AP56" i="5"/>
  <c r="AN56" i="5"/>
  <c r="AL56" i="5"/>
  <c r="AI56" i="5"/>
  <c r="AH56" i="5"/>
  <c r="AG56" i="5"/>
  <c r="AD56" i="5"/>
  <c r="AC56" i="5"/>
  <c r="AA56" i="5"/>
  <c r="Y56" i="5"/>
  <c r="W56" i="5"/>
  <c r="U56" i="5"/>
  <c r="S56" i="5"/>
  <c r="AQ56" i="5" s="1"/>
  <c r="Q56" i="5"/>
  <c r="AO56" i="5" s="1"/>
  <c r="O56" i="5"/>
  <c r="AK56" i="5" s="1"/>
  <c r="M56" i="5"/>
  <c r="AM56" i="5" s="1"/>
  <c r="I56" i="5"/>
  <c r="AU56" i="5" s="1"/>
  <c r="AV55" i="5"/>
  <c r="AT55" i="5"/>
  <c r="AS55" i="5"/>
  <c r="AR55" i="5"/>
  <c r="AP55" i="5"/>
  <c r="AN55" i="5"/>
  <c r="AL55" i="5"/>
  <c r="AI55" i="5"/>
  <c r="AH55" i="5"/>
  <c r="AG55" i="5"/>
  <c r="AD55" i="5"/>
  <c r="AC55" i="5"/>
  <c r="AA55" i="5"/>
  <c r="Y55" i="5"/>
  <c r="W55" i="5"/>
  <c r="U55" i="5"/>
  <c r="S55" i="5"/>
  <c r="AQ55" i="5" s="1"/>
  <c r="Q55" i="5"/>
  <c r="AO55" i="5" s="1"/>
  <c r="O55" i="5"/>
  <c r="AK55" i="5" s="1"/>
  <c r="M55" i="5"/>
  <c r="AM55" i="5" s="1"/>
  <c r="I55" i="5"/>
  <c r="AU55" i="5" s="1"/>
  <c r="AV54" i="5"/>
  <c r="AT54" i="5"/>
  <c r="AS54" i="5"/>
  <c r="AR54" i="5"/>
  <c r="AP54" i="5"/>
  <c r="AN54" i="5"/>
  <c r="AL54" i="5"/>
  <c r="AI54" i="5"/>
  <c r="AH54" i="5"/>
  <c r="AG54" i="5"/>
  <c r="AD54" i="5"/>
  <c r="AC54" i="5"/>
  <c r="AA54" i="5"/>
  <c r="Y54" i="5"/>
  <c r="W54" i="5"/>
  <c r="U54" i="5"/>
  <c r="S54" i="5"/>
  <c r="AQ54" i="5" s="1"/>
  <c r="Q54" i="5"/>
  <c r="AO54" i="5" s="1"/>
  <c r="O54" i="5"/>
  <c r="AK54" i="5" s="1"/>
  <c r="M54" i="5"/>
  <c r="AM54" i="5" s="1"/>
  <c r="I54" i="5"/>
  <c r="AU54" i="5" s="1"/>
  <c r="AV53" i="5"/>
  <c r="AT53" i="5"/>
  <c r="AS53" i="5"/>
  <c r="AR53" i="5"/>
  <c r="AP53" i="5"/>
  <c r="AN53" i="5"/>
  <c r="AL53" i="5"/>
  <c r="AI53" i="5"/>
  <c r="AH53" i="5"/>
  <c r="AG53" i="5"/>
  <c r="AD53" i="5"/>
  <c r="AC53" i="5"/>
  <c r="AA53" i="5"/>
  <c r="Y53" i="5"/>
  <c r="W53" i="5"/>
  <c r="U53" i="5"/>
  <c r="S53" i="5"/>
  <c r="AQ53" i="5" s="1"/>
  <c r="Q53" i="5"/>
  <c r="AO53" i="5" s="1"/>
  <c r="O53" i="5"/>
  <c r="AK53" i="5" s="1"/>
  <c r="M53" i="5"/>
  <c r="AM53" i="5" s="1"/>
  <c r="I53" i="5"/>
  <c r="AU53" i="5" s="1"/>
  <c r="AV52" i="5"/>
  <c r="AT52" i="5"/>
  <c r="AS52" i="5"/>
  <c r="AR52" i="5"/>
  <c r="AP52" i="5"/>
  <c r="AN52" i="5"/>
  <c r="AL52" i="5"/>
  <c r="AI52" i="5"/>
  <c r="AH52" i="5"/>
  <c r="AG52" i="5"/>
  <c r="AD52" i="5"/>
  <c r="AC52" i="5"/>
  <c r="AA52" i="5"/>
  <c r="Y52" i="5"/>
  <c r="W52" i="5"/>
  <c r="U52" i="5"/>
  <c r="S52" i="5"/>
  <c r="AQ52" i="5" s="1"/>
  <c r="Q52" i="5"/>
  <c r="AO52" i="5" s="1"/>
  <c r="O52" i="5"/>
  <c r="AK52" i="5" s="1"/>
  <c r="M52" i="5"/>
  <c r="AM52" i="5" s="1"/>
  <c r="I52" i="5"/>
  <c r="AU52" i="5" s="1"/>
  <c r="AV51" i="5"/>
  <c r="AT51" i="5"/>
  <c r="AS51" i="5"/>
  <c r="AR51" i="5"/>
  <c r="AP51" i="5"/>
  <c r="AN51" i="5"/>
  <c r="AL51" i="5"/>
  <c r="AI51" i="5"/>
  <c r="AH51" i="5"/>
  <c r="AG51" i="5"/>
  <c r="AD51" i="5"/>
  <c r="AC51" i="5"/>
  <c r="AA51" i="5"/>
  <c r="Y51" i="5"/>
  <c r="W51" i="5"/>
  <c r="U51" i="5"/>
  <c r="S51" i="5"/>
  <c r="AQ51" i="5" s="1"/>
  <c r="Q51" i="5"/>
  <c r="AO51" i="5" s="1"/>
  <c r="O51" i="5"/>
  <c r="AK51" i="5" s="1"/>
  <c r="M51" i="5"/>
  <c r="AM51" i="5" s="1"/>
  <c r="I51" i="5"/>
  <c r="AU51" i="5" s="1"/>
  <c r="AV50" i="5"/>
  <c r="AT50" i="5"/>
  <c r="AS50" i="5"/>
  <c r="AR50" i="5"/>
  <c r="AP50" i="5"/>
  <c r="AN50" i="5"/>
  <c r="AL50" i="5"/>
  <c r="AI50" i="5"/>
  <c r="AH50" i="5"/>
  <c r="AG50" i="5"/>
  <c r="AD50" i="5"/>
  <c r="AC50" i="5"/>
  <c r="AA50" i="5"/>
  <c r="Y50" i="5"/>
  <c r="W50" i="5"/>
  <c r="U50" i="5"/>
  <c r="S50" i="5"/>
  <c r="AQ50" i="5" s="1"/>
  <c r="Q50" i="5"/>
  <c r="AO50" i="5" s="1"/>
  <c r="O50" i="5"/>
  <c r="AK50" i="5" s="1"/>
  <c r="M50" i="5"/>
  <c r="AM50" i="5" s="1"/>
  <c r="I50" i="5"/>
  <c r="AU50" i="5" s="1"/>
  <c r="AV49" i="5"/>
  <c r="AT49" i="5"/>
  <c r="AS49" i="5"/>
  <c r="AR49" i="5"/>
  <c r="AP49" i="5"/>
  <c r="AN49" i="5"/>
  <c r="AL49" i="5"/>
  <c r="AI49" i="5"/>
  <c r="AH49" i="5"/>
  <c r="AG49" i="5"/>
  <c r="AD49" i="5"/>
  <c r="AC49" i="5"/>
  <c r="AA49" i="5"/>
  <c r="Y49" i="5"/>
  <c r="W49" i="5"/>
  <c r="U49" i="5"/>
  <c r="S49" i="5"/>
  <c r="AQ49" i="5" s="1"/>
  <c r="Q49" i="5"/>
  <c r="AO49" i="5" s="1"/>
  <c r="O49" i="5"/>
  <c r="AK49" i="5" s="1"/>
  <c r="M49" i="5"/>
  <c r="AM49" i="5" s="1"/>
  <c r="I49" i="5"/>
  <c r="AU49" i="5" s="1"/>
  <c r="AV48" i="5"/>
  <c r="AT48" i="5"/>
  <c r="AS48" i="5"/>
  <c r="AR48" i="5"/>
  <c r="AP48" i="5"/>
  <c r="AN48" i="5"/>
  <c r="AL48" i="5"/>
  <c r="AI48" i="5"/>
  <c r="AH48" i="5"/>
  <c r="AG48" i="5"/>
  <c r="AD48" i="5"/>
  <c r="AC48" i="5"/>
  <c r="AA48" i="5"/>
  <c r="Y48" i="5"/>
  <c r="W48" i="5"/>
  <c r="U48" i="5"/>
  <c r="S48" i="5"/>
  <c r="AQ48" i="5" s="1"/>
  <c r="Q48" i="5"/>
  <c r="AO48" i="5" s="1"/>
  <c r="O48" i="5"/>
  <c r="AK48" i="5" s="1"/>
  <c r="M48" i="5"/>
  <c r="AM48" i="5" s="1"/>
  <c r="I48" i="5"/>
  <c r="AU48" i="5" s="1"/>
  <c r="AV47" i="5"/>
  <c r="AT47" i="5"/>
  <c r="AS47" i="5"/>
  <c r="AR47" i="5"/>
  <c r="AP47" i="5"/>
  <c r="AN47" i="5"/>
  <c r="AL47" i="5"/>
  <c r="AI47" i="5"/>
  <c r="AH47" i="5"/>
  <c r="AG47" i="5"/>
  <c r="AD47" i="5"/>
  <c r="AC47" i="5"/>
  <c r="AA47" i="5"/>
  <c r="Y47" i="5"/>
  <c r="W47" i="5"/>
  <c r="U47" i="5"/>
  <c r="S47" i="5"/>
  <c r="AQ47" i="5" s="1"/>
  <c r="Q47" i="5"/>
  <c r="AO47" i="5" s="1"/>
  <c r="O47" i="5"/>
  <c r="AK47" i="5" s="1"/>
  <c r="M47" i="5"/>
  <c r="AM47" i="5" s="1"/>
  <c r="I47" i="5"/>
  <c r="AU47" i="5" s="1"/>
  <c r="AV46" i="5"/>
  <c r="AT46" i="5"/>
  <c r="AS46" i="5"/>
  <c r="AR46" i="5"/>
  <c r="AP46" i="5"/>
  <c r="AN46" i="5"/>
  <c r="AL46" i="5"/>
  <c r="AI46" i="5"/>
  <c r="AH46" i="5"/>
  <c r="AG46" i="5"/>
  <c r="AD46" i="5"/>
  <c r="AC46" i="5"/>
  <c r="AA46" i="5"/>
  <c r="Y46" i="5"/>
  <c r="W46" i="5"/>
  <c r="U46" i="5"/>
  <c r="S46" i="5"/>
  <c r="AQ46" i="5" s="1"/>
  <c r="Q46" i="5"/>
  <c r="AO46" i="5" s="1"/>
  <c r="O46" i="5"/>
  <c r="AK46" i="5" s="1"/>
  <c r="M46" i="5"/>
  <c r="AM46" i="5" s="1"/>
  <c r="I46" i="5"/>
  <c r="AU46" i="5" s="1"/>
  <c r="AV45" i="5"/>
  <c r="AT45" i="5"/>
  <c r="AS45" i="5"/>
  <c r="AR45" i="5"/>
  <c r="AP45" i="5"/>
  <c r="AN45" i="5"/>
  <c r="AL45" i="5"/>
  <c r="AI45" i="5"/>
  <c r="AH45" i="5"/>
  <c r="AG45" i="5"/>
  <c r="AD45" i="5"/>
  <c r="AC45" i="5"/>
  <c r="AA45" i="5"/>
  <c r="Y45" i="5"/>
  <c r="W45" i="5"/>
  <c r="U45" i="5"/>
  <c r="S45" i="5"/>
  <c r="AQ45" i="5" s="1"/>
  <c r="Q45" i="5"/>
  <c r="AO45" i="5" s="1"/>
  <c r="O45" i="5"/>
  <c r="AK45" i="5" s="1"/>
  <c r="M45" i="5"/>
  <c r="AM45" i="5" s="1"/>
  <c r="I45" i="5"/>
  <c r="AU45" i="5" s="1"/>
  <c r="B45" i="5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AS44" i="5"/>
  <c r="AT44" i="5" s="1"/>
  <c r="AC44" i="5"/>
  <c r="AA44" i="5"/>
  <c r="Y44" i="5"/>
  <c r="W44" i="5"/>
  <c r="U44" i="5"/>
  <c r="S44" i="5"/>
  <c r="AQ44" i="5" s="1"/>
  <c r="AR44" i="5" s="1"/>
  <c r="Q44" i="5"/>
  <c r="AO44" i="5" s="1"/>
  <c r="AP44" i="5" s="1"/>
  <c r="O44" i="5"/>
  <c r="AK44" i="5" s="1"/>
  <c r="AL44" i="5" s="1"/>
  <c r="M44" i="5"/>
  <c r="AM44" i="5" s="1"/>
  <c r="AN44" i="5" s="1"/>
  <c r="I44" i="5"/>
  <c r="AU44" i="5" s="1"/>
  <c r="AV44" i="5" s="1"/>
  <c r="AS43" i="5"/>
  <c r="AT43" i="5" s="1"/>
  <c r="AJ43" i="5"/>
  <c r="AC43" i="5"/>
  <c r="AA43" i="5"/>
  <c r="Y43" i="5"/>
  <c r="W43" i="5"/>
  <c r="U43" i="5"/>
  <c r="S43" i="5"/>
  <c r="AQ43" i="5" s="1"/>
  <c r="AR43" i="5" s="1"/>
  <c r="Q43" i="5"/>
  <c r="AO43" i="5" s="1"/>
  <c r="AP43" i="5" s="1"/>
  <c r="O43" i="5"/>
  <c r="AK43" i="5" s="1"/>
  <c r="AL43" i="5" s="1"/>
  <c r="M43" i="5"/>
  <c r="AM43" i="5" s="1"/>
  <c r="AN43" i="5" s="1"/>
  <c r="I43" i="5"/>
  <c r="AU43" i="5" s="1"/>
  <c r="AV43" i="5" s="1"/>
  <c r="AS42" i="5"/>
  <c r="AT42" i="5" s="1"/>
  <c r="AC42" i="5"/>
  <c r="AB90" i="5" s="1"/>
  <c r="AA42" i="5"/>
  <c r="Z90" i="5" s="1"/>
  <c r="Y42" i="5"/>
  <c r="X90" i="5" s="1"/>
  <c r="W42" i="5"/>
  <c r="V90" i="5" s="1"/>
  <c r="U42" i="5"/>
  <c r="T90" i="5" s="1"/>
  <c r="S42" i="5"/>
  <c r="R90" i="5" s="1"/>
  <c r="Q42" i="5"/>
  <c r="P90" i="5" s="1"/>
  <c r="O42" i="5"/>
  <c r="N90" i="5" s="1"/>
  <c r="M42" i="5"/>
  <c r="L90" i="5" s="1"/>
  <c r="I42" i="5"/>
  <c r="H90" i="5" s="1"/>
  <c r="CD38" i="5"/>
  <c r="AU38" i="5"/>
  <c r="AS38" i="5"/>
  <c r="AQ38" i="5"/>
  <c r="AO38" i="5"/>
  <c r="AM38" i="5"/>
  <c r="AK38" i="5"/>
  <c r="CD37" i="5"/>
  <c r="CD36" i="5"/>
  <c r="CD35" i="5"/>
  <c r="CD34" i="5"/>
  <c r="CD33" i="5"/>
  <c r="C31" i="5"/>
  <c r="F34" i="5" s="1"/>
  <c r="F35" i="5" s="1"/>
  <c r="B20" i="5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17" i="5"/>
  <c r="F12" i="5"/>
  <c r="F11" i="5"/>
  <c r="J90" i="4"/>
  <c r="F90" i="4"/>
  <c r="AV88" i="4"/>
  <c r="AT88" i="4"/>
  <c r="AS88" i="4"/>
  <c r="AR88" i="4"/>
  <c r="AP88" i="4"/>
  <c r="AN88" i="4"/>
  <c r="AL88" i="4"/>
  <c r="AI88" i="4"/>
  <c r="AH88" i="4"/>
  <c r="AG88" i="4"/>
  <c r="AD88" i="4"/>
  <c r="AC88" i="4"/>
  <c r="AA88" i="4"/>
  <c r="Y88" i="4"/>
  <c r="W88" i="4"/>
  <c r="U88" i="4"/>
  <c r="S88" i="4"/>
  <c r="AQ88" i="4" s="1"/>
  <c r="Q88" i="4"/>
  <c r="AO88" i="4" s="1"/>
  <c r="O88" i="4"/>
  <c r="AK88" i="4" s="1"/>
  <c r="M88" i="4"/>
  <c r="AM88" i="4" s="1"/>
  <c r="I88" i="4"/>
  <c r="AU88" i="4" s="1"/>
  <c r="AV87" i="4"/>
  <c r="AT87" i="4"/>
  <c r="AS87" i="4"/>
  <c r="AR87" i="4"/>
  <c r="AP87" i="4"/>
  <c r="AN87" i="4"/>
  <c r="AL87" i="4"/>
  <c r="AI87" i="4"/>
  <c r="AH87" i="4"/>
  <c r="AG87" i="4"/>
  <c r="AD87" i="4"/>
  <c r="AC87" i="4"/>
  <c r="AA87" i="4"/>
  <c r="Y87" i="4"/>
  <c r="W87" i="4"/>
  <c r="U87" i="4"/>
  <c r="S87" i="4"/>
  <c r="AQ87" i="4" s="1"/>
  <c r="Q87" i="4"/>
  <c r="AO87" i="4" s="1"/>
  <c r="O87" i="4"/>
  <c r="AK87" i="4" s="1"/>
  <c r="M87" i="4"/>
  <c r="AM87" i="4" s="1"/>
  <c r="I87" i="4"/>
  <c r="AU87" i="4" s="1"/>
  <c r="AV86" i="4"/>
  <c r="AT86" i="4"/>
  <c r="AS86" i="4"/>
  <c r="AR86" i="4"/>
  <c r="AP86" i="4"/>
  <c r="AN86" i="4"/>
  <c r="AL86" i="4"/>
  <c r="AI86" i="4"/>
  <c r="AH86" i="4"/>
  <c r="AG86" i="4"/>
  <c r="AD86" i="4"/>
  <c r="AC86" i="4"/>
  <c r="AA86" i="4"/>
  <c r="Y86" i="4"/>
  <c r="W86" i="4"/>
  <c r="U86" i="4"/>
  <c r="S86" i="4"/>
  <c r="AQ86" i="4" s="1"/>
  <c r="Q86" i="4"/>
  <c r="AO86" i="4" s="1"/>
  <c r="O86" i="4"/>
  <c r="AK86" i="4" s="1"/>
  <c r="M86" i="4"/>
  <c r="AM86" i="4" s="1"/>
  <c r="I86" i="4"/>
  <c r="AU86" i="4" s="1"/>
  <c r="AV85" i="4"/>
  <c r="AT85" i="4"/>
  <c r="AS85" i="4"/>
  <c r="AR85" i="4"/>
  <c r="AP85" i="4"/>
  <c r="AN85" i="4"/>
  <c r="AL85" i="4"/>
  <c r="AI85" i="4"/>
  <c r="AH85" i="4"/>
  <c r="AG85" i="4"/>
  <c r="AD85" i="4"/>
  <c r="AC85" i="4"/>
  <c r="AA85" i="4"/>
  <c r="Y85" i="4"/>
  <c r="W85" i="4"/>
  <c r="U85" i="4"/>
  <c r="S85" i="4"/>
  <c r="AQ85" i="4" s="1"/>
  <c r="Q85" i="4"/>
  <c r="AO85" i="4" s="1"/>
  <c r="O85" i="4"/>
  <c r="AK85" i="4" s="1"/>
  <c r="M85" i="4"/>
  <c r="AM85" i="4" s="1"/>
  <c r="I85" i="4"/>
  <c r="AU85" i="4" s="1"/>
  <c r="AV84" i="4"/>
  <c r="AT84" i="4"/>
  <c r="AS84" i="4"/>
  <c r="AR84" i="4"/>
  <c r="AP84" i="4"/>
  <c r="AN84" i="4"/>
  <c r="AL84" i="4"/>
  <c r="AI84" i="4"/>
  <c r="AH84" i="4"/>
  <c r="AG84" i="4"/>
  <c r="AD84" i="4"/>
  <c r="AC84" i="4"/>
  <c r="AA84" i="4"/>
  <c r="Y84" i="4"/>
  <c r="W84" i="4"/>
  <c r="U84" i="4"/>
  <c r="S84" i="4"/>
  <c r="AQ84" i="4" s="1"/>
  <c r="Q84" i="4"/>
  <c r="AO84" i="4" s="1"/>
  <c r="O84" i="4"/>
  <c r="AK84" i="4" s="1"/>
  <c r="M84" i="4"/>
  <c r="AM84" i="4" s="1"/>
  <c r="I84" i="4"/>
  <c r="AU84" i="4" s="1"/>
  <c r="AV83" i="4"/>
  <c r="AT83" i="4"/>
  <c r="AS83" i="4"/>
  <c r="AR83" i="4"/>
  <c r="AP83" i="4"/>
  <c r="AN83" i="4"/>
  <c r="AL83" i="4"/>
  <c r="AI83" i="4"/>
  <c r="AH83" i="4"/>
  <c r="AG83" i="4"/>
  <c r="AD83" i="4"/>
  <c r="AC83" i="4"/>
  <c r="AA83" i="4"/>
  <c r="Y83" i="4"/>
  <c r="W83" i="4"/>
  <c r="U83" i="4"/>
  <c r="S83" i="4"/>
  <c r="AQ83" i="4" s="1"/>
  <c r="Q83" i="4"/>
  <c r="AO83" i="4" s="1"/>
  <c r="O83" i="4"/>
  <c r="AK83" i="4" s="1"/>
  <c r="M83" i="4"/>
  <c r="AM83" i="4" s="1"/>
  <c r="I83" i="4"/>
  <c r="AU83" i="4" s="1"/>
  <c r="AV82" i="4"/>
  <c r="AT82" i="4"/>
  <c r="AS82" i="4"/>
  <c r="AR82" i="4"/>
  <c r="AP82" i="4"/>
  <c r="AN82" i="4"/>
  <c r="AL82" i="4"/>
  <c r="AI82" i="4"/>
  <c r="AH82" i="4"/>
  <c r="AG82" i="4"/>
  <c r="AD82" i="4"/>
  <c r="AC82" i="4"/>
  <c r="AA82" i="4"/>
  <c r="Y82" i="4"/>
  <c r="W82" i="4"/>
  <c r="U82" i="4"/>
  <c r="S82" i="4"/>
  <c r="AQ82" i="4" s="1"/>
  <c r="Q82" i="4"/>
  <c r="AO82" i="4" s="1"/>
  <c r="O82" i="4"/>
  <c r="AK82" i="4" s="1"/>
  <c r="M82" i="4"/>
  <c r="AM82" i="4" s="1"/>
  <c r="I82" i="4"/>
  <c r="AU82" i="4" s="1"/>
  <c r="AV81" i="4"/>
  <c r="AT81" i="4"/>
  <c r="AS81" i="4"/>
  <c r="AR81" i="4"/>
  <c r="AP81" i="4"/>
  <c r="AN81" i="4"/>
  <c r="AL81" i="4"/>
  <c r="AI81" i="4"/>
  <c r="AH81" i="4"/>
  <c r="AG81" i="4"/>
  <c r="AD81" i="4"/>
  <c r="AC81" i="4"/>
  <c r="AA81" i="4"/>
  <c r="Y81" i="4"/>
  <c r="W81" i="4"/>
  <c r="U81" i="4"/>
  <c r="S81" i="4"/>
  <c r="AQ81" i="4" s="1"/>
  <c r="Q81" i="4"/>
  <c r="AO81" i="4" s="1"/>
  <c r="O81" i="4"/>
  <c r="AK81" i="4" s="1"/>
  <c r="M81" i="4"/>
  <c r="AM81" i="4" s="1"/>
  <c r="I81" i="4"/>
  <c r="AU81" i="4" s="1"/>
  <c r="AV80" i="4"/>
  <c r="AT80" i="4"/>
  <c r="AS80" i="4"/>
  <c r="AR80" i="4"/>
  <c r="AP80" i="4"/>
  <c r="AN80" i="4"/>
  <c r="AL80" i="4"/>
  <c r="AI80" i="4"/>
  <c r="AH80" i="4"/>
  <c r="AG80" i="4"/>
  <c r="AD80" i="4"/>
  <c r="AC80" i="4"/>
  <c r="AA80" i="4"/>
  <c r="Y80" i="4"/>
  <c r="W80" i="4"/>
  <c r="U80" i="4"/>
  <c r="S80" i="4"/>
  <c r="AQ80" i="4" s="1"/>
  <c r="Q80" i="4"/>
  <c r="AO80" i="4" s="1"/>
  <c r="O80" i="4"/>
  <c r="AK80" i="4" s="1"/>
  <c r="M80" i="4"/>
  <c r="AM80" i="4" s="1"/>
  <c r="I80" i="4"/>
  <c r="AU80" i="4" s="1"/>
  <c r="AV79" i="4"/>
  <c r="AT79" i="4"/>
  <c r="AS79" i="4"/>
  <c r="AR79" i="4"/>
  <c r="AP79" i="4"/>
  <c r="AN79" i="4"/>
  <c r="AL79" i="4"/>
  <c r="AI79" i="4"/>
  <c r="AH79" i="4"/>
  <c r="AG79" i="4"/>
  <c r="AD79" i="4"/>
  <c r="AC79" i="4"/>
  <c r="AA79" i="4"/>
  <c r="Y79" i="4"/>
  <c r="W79" i="4"/>
  <c r="U79" i="4"/>
  <c r="S79" i="4"/>
  <c r="AQ79" i="4" s="1"/>
  <c r="Q79" i="4"/>
  <c r="AO79" i="4" s="1"/>
  <c r="O79" i="4"/>
  <c r="AK79" i="4" s="1"/>
  <c r="M79" i="4"/>
  <c r="AM79" i="4" s="1"/>
  <c r="I79" i="4"/>
  <c r="AU79" i="4" s="1"/>
  <c r="AV78" i="4"/>
  <c r="AT78" i="4"/>
  <c r="AS78" i="4"/>
  <c r="AR78" i="4"/>
  <c r="AP78" i="4"/>
  <c r="AN78" i="4"/>
  <c r="AL78" i="4"/>
  <c r="AI78" i="4"/>
  <c r="AH78" i="4"/>
  <c r="AG78" i="4"/>
  <c r="AD78" i="4"/>
  <c r="AC78" i="4"/>
  <c r="AA78" i="4"/>
  <c r="Y78" i="4"/>
  <c r="W78" i="4"/>
  <c r="U78" i="4"/>
  <c r="S78" i="4"/>
  <c r="AQ78" i="4" s="1"/>
  <c r="Q78" i="4"/>
  <c r="AO78" i="4" s="1"/>
  <c r="O78" i="4"/>
  <c r="AK78" i="4" s="1"/>
  <c r="M78" i="4"/>
  <c r="AM78" i="4" s="1"/>
  <c r="I78" i="4"/>
  <c r="AU78" i="4" s="1"/>
  <c r="AV77" i="4"/>
  <c r="AT77" i="4"/>
  <c r="AS77" i="4"/>
  <c r="AR77" i="4"/>
  <c r="AP77" i="4"/>
  <c r="AN77" i="4"/>
  <c r="AL77" i="4"/>
  <c r="AI77" i="4"/>
  <c r="AH77" i="4"/>
  <c r="AG77" i="4"/>
  <c r="AD77" i="4"/>
  <c r="AC77" i="4"/>
  <c r="AA77" i="4"/>
  <c r="Y77" i="4"/>
  <c r="W77" i="4"/>
  <c r="U77" i="4"/>
  <c r="S77" i="4"/>
  <c r="AQ77" i="4" s="1"/>
  <c r="Q77" i="4"/>
  <c r="AO77" i="4" s="1"/>
  <c r="O77" i="4"/>
  <c r="AK77" i="4" s="1"/>
  <c r="M77" i="4"/>
  <c r="AM77" i="4" s="1"/>
  <c r="I77" i="4"/>
  <c r="AU77" i="4" s="1"/>
  <c r="AV76" i="4"/>
  <c r="AT76" i="4"/>
  <c r="AS76" i="4"/>
  <c r="AR76" i="4"/>
  <c r="AP76" i="4"/>
  <c r="AN76" i="4"/>
  <c r="AL76" i="4"/>
  <c r="AI76" i="4"/>
  <c r="AH76" i="4"/>
  <c r="AG76" i="4"/>
  <c r="AD76" i="4"/>
  <c r="AC76" i="4"/>
  <c r="AA76" i="4"/>
  <c r="Y76" i="4"/>
  <c r="W76" i="4"/>
  <c r="U76" i="4"/>
  <c r="S76" i="4"/>
  <c r="AQ76" i="4" s="1"/>
  <c r="Q76" i="4"/>
  <c r="AO76" i="4" s="1"/>
  <c r="O76" i="4"/>
  <c r="AK76" i="4" s="1"/>
  <c r="M76" i="4"/>
  <c r="AM76" i="4" s="1"/>
  <c r="I76" i="4"/>
  <c r="AU76" i="4" s="1"/>
  <c r="AV75" i="4"/>
  <c r="AT75" i="4"/>
  <c r="AS75" i="4"/>
  <c r="AR75" i="4"/>
  <c r="AP75" i="4"/>
  <c r="AN75" i="4"/>
  <c r="AL75" i="4"/>
  <c r="AI75" i="4"/>
  <c r="AH75" i="4"/>
  <c r="AG75" i="4"/>
  <c r="AD75" i="4"/>
  <c r="AC75" i="4"/>
  <c r="AA75" i="4"/>
  <c r="Y75" i="4"/>
  <c r="W75" i="4"/>
  <c r="U75" i="4"/>
  <c r="S75" i="4"/>
  <c r="AQ75" i="4" s="1"/>
  <c r="Q75" i="4"/>
  <c r="AO75" i="4" s="1"/>
  <c r="O75" i="4"/>
  <c r="AK75" i="4" s="1"/>
  <c r="M75" i="4"/>
  <c r="AM75" i="4" s="1"/>
  <c r="I75" i="4"/>
  <c r="AU75" i="4" s="1"/>
  <c r="AV74" i="4"/>
  <c r="AT74" i="4"/>
  <c r="AS74" i="4"/>
  <c r="AR74" i="4"/>
  <c r="AP74" i="4"/>
  <c r="AN74" i="4"/>
  <c r="AL74" i="4"/>
  <c r="AI74" i="4"/>
  <c r="AH74" i="4"/>
  <c r="AG74" i="4"/>
  <c r="AD74" i="4"/>
  <c r="AC74" i="4"/>
  <c r="AA74" i="4"/>
  <c r="Y74" i="4"/>
  <c r="W74" i="4"/>
  <c r="U74" i="4"/>
  <c r="S74" i="4"/>
  <c r="AQ74" i="4" s="1"/>
  <c r="Q74" i="4"/>
  <c r="AO74" i="4" s="1"/>
  <c r="O74" i="4"/>
  <c r="AK74" i="4" s="1"/>
  <c r="M74" i="4"/>
  <c r="AM74" i="4" s="1"/>
  <c r="I74" i="4"/>
  <c r="AU74" i="4" s="1"/>
  <c r="AV73" i="4"/>
  <c r="AT73" i="4"/>
  <c r="AS73" i="4"/>
  <c r="AR73" i="4"/>
  <c r="AP73" i="4"/>
  <c r="AN73" i="4"/>
  <c r="AL73" i="4"/>
  <c r="AI73" i="4"/>
  <c r="AH73" i="4"/>
  <c r="AG73" i="4"/>
  <c r="AD73" i="4"/>
  <c r="AC73" i="4"/>
  <c r="AA73" i="4"/>
  <c r="Y73" i="4"/>
  <c r="W73" i="4"/>
  <c r="U73" i="4"/>
  <c r="S73" i="4"/>
  <c r="AQ73" i="4" s="1"/>
  <c r="Q73" i="4"/>
  <c r="AO73" i="4" s="1"/>
  <c r="O73" i="4"/>
  <c r="AK73" i="4" s="1"/>
  <c r="M73" i="4"/>
  <c r="AM73" i="4" s="1"/>
  <c r="I73" i="4"/>
  <c r="AU73" i="4" s="1"/>
  <c r="AV72" i="4"/>
  <c r="AT72" i="4"/>
  <c r="AS72" i="4"/>
  <c r="AR72" i="4"/>
  <c r="AP72" i="4"/>
  <c r="AN72" i="4"/>
  <c r="AL72" i="4"/>
  <c r="AI72" i="4"/>
  <c r="AH72" i="4"/>
  <c r="AG72" i="4"/>
  <c r="AD72" i="4"/>
  <c r="AC72" i="4"/>
  <c r="AA72" i="4"/>
  <c r="Y72" i="4"/>
  <c r="W72" i="4"/>
  <c r="U72" i="4"/>
  <c r="S72" i="4"/>
  <c r="AQ72" i="4" s="1"/>
  <c r="Q72" i="4"/>
  <c r="AO72" i="4" s="1"/>
  <c r="O72" i="4"/>
  <c r="AK72" i="4" s="1"/>
  <c r="M72" i="4"/>
  <c r="AM72" i="4" s="1"/>
  <c r="I72" i="4"/>
  <c r="AU72" i="4" s="1"/>
  <c r="AV71" i="4"/>
  <c r="AT71" i="4"/>
  <c r="AS71" i="4"/>
  <c r="AR71" i="4"/>
  <c r="AP71" i="4"/>
  <c r="AN71" i="4"/>
  <c r="AL71" i="4"/>
  <c r="AI71" i="4"/>
  <c r="AH71" i="4"/>
  <c r="AG71" i="4"/>
  <c r="AD71" i="4"/>
  <c r="AC71" i="4"/>
  <c r="AA71" i="4"/>
  <c r="Y71" i="4"/>
  <c r="W71" i="4"/>
  <c r="U71" i="4"/>
  <c r="S71" i="4"/>
  <c r="AQ71" i="4" s="1"/>
  <c r="Q71" i="4"/>
  <c r="AO71" i="4" s="1"/>
  <c r="O71" i="4"/>
  <c r="AK71" i="4" s="1"/>
  <c r="M71" i="4"/>
  <c r="AM71" i="4" s="1"/>
  <c r="I71" i="4"/>
  <c r="AU71" i="4" s="1"/>
  <c r="AV70" i="4"/>
  <c r="AT70" i="4"/>
  <c r="AS70" i="4"/>
  <c r="AR70" i="4"/>
  <c r="AP70" i="4"/>
  <c r="AN70" i="4"/>
  <c r="AL70" i="4"/>
  <c r="AI70" i="4"/>
  <c r="AH70" i="4"/>
  <c r="AG70" i="4"/>
  <c r="AD70" i="4"/>
  <c r="AC70" i="4"/>
  <c r="AA70" i="4"/>
  <c r="Y70" i="4"/>
  <c r="W70" i="4"/>
  <c r="U70" i="4"/>
  <c r="S70" i="4"/>
  <c r="AQ70" i="4" s="1"/>
  <c r="Q70" i="4"/>
  <c r="AO70" i="4" s="1"/>
  <c r="O70" i="4"/>
  <c r="AK70" i="4" s="1"/>
  <c r="M70" i="4"/>
  <c r="AM70" i="4" s="1"/>
  <c r="I70" i="4"/>
  <c r="AU70" i="4" s="1"/>
  <c r="AV69" i="4"/>
  <c r="AT69" i="4"/>
  <c r="AS69" i="4"/>
  <c r="AR69" i="4"/>
  <c r="AP69" i="4"/>
  <c r="AN69" i="4"/>
  <c r="AL69" i="4"/>
  <c r="AI69" i="4"/>
  <c r="AH69" i="4"/>
  <c r="AG69" i="4"/>
  <c r="AD69" i="4"/>
  <c r="AC69" i="4"/>
  <c r="AA69" i="4"/>
  <c r="Y69" i="4"/>
  <c r="W69" i="4"/>
  <c r="U69" i="4"/>
  <c r="S69" i="4"/>
  <c r="AQ69" i="4" s="1"/>
  <c r="Q69" i="4"/>
  <c r="AO69" i="4" s="1"/>
  <c r="O69" i="4"/>
  <c r="AK69" i="4" s="1"/>
  <c r="M69" i="4"/>
  <c r="AM69" i="4" s="1"/>
  <c r="I69" i="4"/>
  <c r="AU69" i="4" s="1"/>
  <c r="CD68" i="4"/>
  <c r="AV68" i="4"/>
  <c r="AT68" i="4"/>
  <c r="AS68" i="4"/>
  <c r="AR68" i="4"/>
  <c r="AP68" i="4"/>
  <c r="AN68" i="4"/>
  <c r="AL68" i="4"/>
  <c r="AI68" i="4"/>
  <c r="AH68" i="4"/>
  <c r="AG68" i="4"/>
  <c r="AD68" i="4"/>
  <c r="AC68" i="4"/>
  <c r="AA68" i="4"/>
  <c r="Y68" i="4"/>
  <c r="W68" i="4"/>
  <c r="U68" i="4"/>
  <c r="S68" i="4"/>
  <c r="AQ68" i="4" s="1"/>
  <c r="Q68" i="4"/>
  <c r="AO68" i="4" s="1"/>
  <c r="O68" i="4"/>
  <c r="AK68" i="4" s="1"/>
  <c r="M68" i="4"/>
  <c r="AM68" i="4" s="1"/>
  <c r="I68" i="4"/>
  <c r="AU68" i="4" s="1"/>
  <c r="CD67" i="4"/>
  <c r="AV67" i="4"/>
  <c r="AT67" i="4"/>
  <c r="AS67" i="4"/>
  <c r="AR67" i="4"/>
  <c r="AP67" i="4"/>
  <c r="AN67" i="4"/>
  <c r="AL67" i="4"/>
  <c r="AI67" i="4"/>
  <c r="AH67" i="4"/>
  <c r="AG67" i="4"/>
  <c r="AD67" i="4"/>
  <c r="AC67" i="4"/>
  <c r="AA67" i="4"/>
  <c r="Y67" i="4"/>
  <c r="W67" i="4"/>
  <c r="U67" i="4"/>
  <c r="S67" i="4"/>
  <c r="AQ67" i="4" s="1"/>
  <c r="Q67" i="4"/>
  <c r="AO67" i="4" s="1"/>
  <c r="O67" i="4"/>
  <c r="AK67" i="4" s="1"/>
  <c r="M67" i="4"/>
  <c r="AM67" i="4" s="1"/>
  <c r="I67" i="4"/>
  <c r="AU67" i="4" s="1"/>
  <c r="CD66" i="4"/>
  <c r="AV66" i="4"/>
  <c r="AT66" i="4"/>
  <c r="AS66" i="4"/>
  <c r="AR66" i="4"/>
  <c r="AP66" i="4"/>
  <c r="AN66" i="4"/>
  <c r="AL66" i="4"/>
  <c r="AI66" i="4"/>
  <c r="AH66" i="4"/>
  <c r="AG66" i="4"/>
  <c r="AD66" i="4"/>
  <c r="AC66" i="4"/>
  <c r="AA66" i="4"/>
  <c r="Y66" i="4"/>
  <c r="W66" i="4"/>
  <c r="U66" i="4"/>
  <c r="S66" i="4"/>
  <c r="AQ66" i="4" s="1"/>
  <c r="Q66" i="4"/>
  <c r="AO66" i="4" s="1"/>
  <c r="O66" i="4"/>
  <c r="AK66" i="4" s="1"/>
  <c r="M66" i="4"/>
  <c r="AM66" i="4" s="1"/>
  <c r="I66" i="4"/>
  <c r="AU66" i="4" s="1"/>
  <c r="AV65" i="4"/>
  <c r="AT65" i="4"/>
  <c r="AS65" i="4"/>
  <c r="AR65" i="4"/>
  <c r="AP65" i="4"/>
  <c r="AN65" i="4"/>
  <c r="AL65" i="4"/>
  <c r="AI65" i="4"/>
  <c r="AH65" i="4"/>
  <c r="AG65" i="4"/>
  <c r="AD65" i="4"/>
  <c r="AC65" i="4"/>
  <c r="AA65" i="4"/>
  <c r="Y65" i="4"/>
  <c r="W65" i="4"/>
  <c r="U65" i="4"/>
  <c r="S65" i="4"/>
  <c r="AQ65" i="4" s="1"/>
  <c r="Q65" i="4"/>
  <c r="AO65" i="4" s="1"/>
  <c r="O65" i="4"/>
  <c r="AK65" i="4" s="1"/>
  <c r="M65" i="4"/>
  <c r="AM65" i="4" s="1"/>
  <c r="I65" i="4"/>
  <c r="AU65" i="4" s="1"/>
  <c r="AV64" i="4"/>
  <c r="AT64" i="4"/>
  <c r="AS64" i="4"/>
  <c r="AR64" i="4"/>
  <c r="AP64" i="4"/>
  <c r="AN64" i="4"/>
  <c r="AL64" i="4"/>
  <c r="AI64" i="4"/>
  <c r="AH64" i="4"/>
  <c r="AG64" i="4"/>
  <c r="AD64" i="4"/>
  <c r="AC64" i="4"/>
  <c r="AA64" i="4"/>
  <c r="Y64" i="4"/>
  <c r="W64" i="4"/>
  <c r="U64" i="4"/>
  <c r="S64" i="4"/>
  <c r="AQ64" i="4" s="1"/>
  <c r="Q64" i="4"/>
  <c r="AO64" i="4" s="1"/>
  <c r="O64" i="4"/>
  <c r="AK64" i="4" s="1"/>
  <c r="M64" i="4"/>
  <c r="AM64" i="4" s="1"/>
  <c r="I64" i="4"/>
  <c r="AU64" i="4" s="1"/>
  <c r="AV63" i="4"/>
  <c r="AT63" i="4"/>
  <c r="AS63" i="4"/>
  <c r="AR63" i="4"/>
  <c r="AP63" i="4"/>
  <c r="AN63" i="4"/>
  <c r="AL63" i="4"/>
  <c r="AI63" i="4"/>
  <c r="AH63" i="4"/>
  <c r="AG63" i="4"/>
  <c r="AD63" i="4"/>
  <c r="AC63" i="4"/>
  <c r="AA63" i="4"/>
  <c r="Y63" i="4"/>
  <c r="W63" i="4"/>
  <c r="U63" i="4"/>
  <c r="S63" i="4"/>
  <c r="AQ63" i="4" s="1"/>
  <c r="Q63" i="4"/>
  <c r="AO63" i="4" s="1"/>
  <c r="O63" i="4"/>
  <c r="AK63" i="4" s="1"/>
  <c r="M63" i="4"/>
  <c r="AM63" i="4" s="1"/>
  <c r="I63" i="4"/>
  <c r="AU63" i="4" s="1"/>
  <c r="AV62" i="4"/>
  <c r="AT62" i="4"/>
  <c r="AS62" i="4"/>
  <c r="AR62" i="4"/>
  <c r="AP62" i="4"/>
  <c r="AN62" i="4"/>
  <c r="AL62" i="4"/>
  <c r="AI62" i="4"/>
  <c r="AH62" i="4"/>
  <c r="AG62" i="4"/>
  <c r="AD62" i="4"/>
  <c r="AC62" i="4"/>
  <c r="AA62" i="4"/>
  <c r="Y62" i="4"/>
  <c r="W62" i="4"/>
  <c r="U62" i="4"/>
  <c r="S62" i="4"/>
  <c r="AQ62" i="4" s="1"/>
  <c r="Q62" i="4"/>
  <c r="AO62" i="4" s="1"/>
  <c r="O62" i="4"/>
  <c r="AK62" i="4" s="1"/>
  <c r="M62" i="4"/>
  <c r="AM62" i="4" s="1"/>
  <c r="I62" i="4"/>
  <c r="AU62" i="4" s="1"/>
  <c r="AV61" i="4"/>
  <c r="AT61" i="4"/>
  <c r="AS61" i="4"/>
  <c r="AR61" i="4"/>
  <c r="AP61" i="4"/>
  <c r="AN61" i="4"/>
  <c r="AL61" i="4"/>
  <c r="AI61" i="4"/>
  <c r="AH61" i="4"/>
  <c r="AG61" i="4"/>
  <c r="AD61" i="4"/>
  <c r="AC61" i="4"/>
  <c r="AA61" i="4"/>
  <c r="Y61" i="4"/>
  <c r="W61" i="4"/>
  <c r="U61" i="4"/>
  <c r="S61" i="4"/>
  <c r="AQ61" i="4" s="1"/>
  <c r="Q61" i="4"/>
  <c r="AO61" i="4" s="1"/>
  <c r="O61" i="4"/>
  <c r="AK61" i="4" s="1"/>
  <c r="M61" i="4"/>
  <c r="AM61" i="4" s="1"/>
  <c r="I61" i="4"/>
  <c r="AU61" i="4" s="1"/>
  <c r="AV60" i="4"/>
  <c r="AT60" i="4"/>
  <c r="AS60" i="4"/>
  <c r="AR60" i="4"/>
  <c r="AP60" i="4"/>
  <c r="AN60" i="4"/>
  <c r="AL60" i="4"/>
  <c r="AI60" i="4"/>
  <c r="AH60" i="4"/>
  <c r="AG60" i="4"/>
  <c r="AD60" i="4"/>
  <c r="AC60" i="4"/>
  <c r="AA60" i="4"/>
  <c r="Y60" i="4"/>
  <c r="W60" i="4"/>
  <c r="U60" i="4"/>
  <c r="S60" i="4"/>
  <c r="AQ60" i="4" s="1"/>
  <c r="Q60" i="4"/>
  <c r="AO60" i="4" s="1"/>
  <c r="O60" i="4"/>
  <c r="AK60" i="4" s="1"/>
  <c r="M60" i="4"/>
  <c r="AM60" i="4" s="1"/>
  <c r="I60" i="4"/>
  <c r="AU60" i="4" s="1"/>
  <c r="AV59" i="4"/>
  <c r="AT59" i="4"/>
  <c r="AS59" i="4"/>
  <c r="AR59" i="4"/>
  <c r="AP59" i="4"/>
  <c r="AN59" i="4"/>
  <c r="AL59" i="4"/>
  <c r="AI59" i="4"/>
  <c r="AH59" i="4"/>
  <c r="AG59" i="4"/>
  <c r="AD59" i="4"/>
  <c r="AC59" i="4"/>
  <c r="AA59" i="4"/>
  <c r="Y59" i="4"/>
  <c r="W59" i="4"/>
  <c r="U59" i="4"/>
  <c r="S59" i="4"/>
  <c r="AQ59" i="4" s="1"/>
  <c r="Q59" i="4"/>
  <c r="AO59" i="4" s="1"/>
  <c r="O59" i="4"/>
  <c r="AK59" i="4" s="1"/>
  <c r="M59" i="4"/>
  <c r="AM59" i="4" s="1"/>
  <c r="I59" i="4"/>
  <c r="AU59" i="4" s="1"/>
  <c r="AV58" i="4"/>
  <c r="AT58" i="4"/>
  <c r="AS58" i="4"/>
  <c r="AR58" i="4"/>
  <c r="AP58" i="4"/>
  <c r="AN58" i="4"/>
  <c r="AL58" i="4"/>
  <c r="AI58" i="4"/>
  <c r="AH58" i="4"/>
  <c r="AG58" i="4"/>
  <c r="AD58" i="4"/>
  <c r="AC58" i="4"/>
  <c r="AA58" i="4"/>
  <c r="Y58" i="4"/>
  <c r="W58" i="4"/>
  <c r="U58" i="4"/>
  <c r="S58" i="4"/>
  <c r="AQ58" i="4" s="1"/>
  <c r="Q58" i="4"/>
  <c r="AO58" i="4" s="1"/>
  <c r="O58" i="4"/>
  <c r="AK58" i="4" s="1"/>
  <c r="M58" i="4"/>
  <c r="AM58" i="4" s="1"/>
  <c r="I58" i="4"/>
  <c r="AU58" i="4" s="1"/>
  <c r="AV57" i="4"/>
  <c r="AT57" i="4"/>
  <c r="AS57" i="4"/>
  <c r="AR57" i="4"/>
  <c r="AP57" i="4"/>
  <c r="AN57" i="4"/>
  <c r="AL57" i="4"/>
  <c r="AI57" i="4"/>
  <c r="AH57" i="4"/>
  <c r="AG57" i="4"/>
  <c r="AD57" i="4"/>
  <c r="AC57" i="4"/>
  <c r="AA57" i="4"/>
  <c r="Y57" i="4"/>
  <c r="W57" i="4"/>
  <c r="U57" i="4"/>
  <c r="S57" i="4"/>
  <c r="AQ57" i="4" s="1"/>
  <c r="Q57" i="4"/>
  <c r="AO57" i="4" s="1"/>
  <c r="O57" i="4"/>
  <c r="AK57" i="4" s="1"/>
  <c r="M57" i="4"/>
  <c r="AM57" i="4" s="1"/>
  <c r="I57" i="4"/>
  <c r="AU57" i="4" s="1"/>
  <c r="AV56" i="4"/>
  <c r="AT56" i="4"/>
  <c r="AS56" i="4"/>
  <c r="AR56" i="4"/>
  <c r="AP56" i="4"/>
  <c r="AN56" i="4"/>
  <c r="AL56" i="4"/>
  <c r="AI56" i="4"/>
  <c r="AH56" i="4"/>
  <c r="AG56" i="4"/>
  <c r="AD56" i="4"/>
  <c r="AC56" i="4"/>
  <c r="AA56" i="4"/>
  <c r="Y56" i="4"/>
  <c r="W56" i="4"/>
  <c r="U56" i="4"/>
  <c r="S56" i="4"/>
  <c r="AQ56" i="4" s="1"/>
  <c r="Q56" i="4"/>
  <c r="AO56" i="4" s="1"/>
  <c r="O56" i="4"/>
  <c r="AK56" i="4" s="1"/>
  <c r="M56" i="4"/>
  <c r="AM56" i="4" s="1"/>
  <c r="I56" i="4"/>
  <c r="AU56" i="4" s="1"/>
  <c r="AV55" i="4"/>
  <c r="AT55" i="4"/>
  <c r="AS55" i="4"/>
  <c r="AR55" i="4"/>
  <c r="AP55" i="4"/>
  <c r="AN55" i="4"/>
  <c r="AL55" i="4"/>
  <c r="AI55" i="4"/>
  <c r="AH55" i="4"/>
  <c r="AG55" i="4"/>
  <c r="AD55" i="4"/>
  <c r="AC55" i="4"/>
  <c r="AA55" i="4"/>
  <c r="Y55" i="4"/>
  <c r="W55" i="4"/>
  <c r="U55" i="4"/>
  <c r="S55" i="4"/>
  <c r="AQ55" i="4" s="1"/>
  <c r="Q55" i="4"/>
  <c r="AO55" i="4" s="1"/>
  <c r="O55" i="4"/>
  <c r="AK55" i="4" s="1"/>
  <c r="M55" i="4"/>
  <c r="AM55" i="4" s="1"/>
  <c r="I55" i="4"/>
  <c r="AU55" i="4" s="1"/>
  <c r="AV54" i="4"/>
  <c r="AT54" i="4"/>
  <c r="AS54" i="4"/>
  <c r="AR54" i="4"/>
  <c r="AP54" i="4"/>
  <c r="AN54" i="4"/>
  <c r="AL54" i="4"/>
  <c r="AI54" i="4"/>
  <c r="AH54" i="4"/>
  <c r="AG54" i="4"/>
  <c r="AD54" i="4"/>
  <c r="AC54" i="4"/>
  <c r="AA54" i="4"/>
  <c r="Y54" i="4"/>
  <c r="W54" i="4"/>
  <c r="U54" i="4"/>
  <c r="S54" i="4"/>
  <c r="AQ54" i="4" s="1"/>
  <c r="Q54" i="4"/>
  <c r="AO54" i="4" s="1"/>
  <c r="O54" i="4"/>
  <c r="AK54" i="4" s="1"/>
  <c r="M54" i="4"/>
  <c r="AM54" i="4" s="1"/>
  <c r="I54" i="4"/>
  <c r="AU54" i="4" s="1"/>
  <c r="AV53" i="4"/>
  <c r="AT53" i="4"/>
  <c r="AS53" i="4"/>
  <c r="AR53" i="4"/>
  <c r="AP53" i="4"/>
  <c r="AN53" i="4"/>
  <c r="AL53" i="4"/>
  <c r="AI53" i="4"/>
  <c r="AH53" i="4"/>
  <c r="AG53" i="4"/>
  <c r="AD53" i="4"/>
  <c r="AC53" i="4"/>
  <c r="AA53" i="4"/>
  <c r="Y53" i="4"/>
  <c r="W53" i="4"/>
  <c r="U53" i="4"/>
  <c r="S53" i="4"/>
  <c r="AQ53" i="4" s="1"/>
  <c r="Q53" i="4"/>
  <c r="AO53" i="4" s="1"/>
  <c r="O53" i="4"/>
  <c r="AK53" i="4" s="1"/>
  <c r="M53" i="4"/>
  <c r="AM53" i="4" s="1"/>
  <c r="I53" i="4"/>
  <c r="AU53" i="4" s="1"/>
  <c r="AV52" i="4"/>
  <c r="AT52" i="4"/>
  <c r="AS52" i="4"/>
  <c r="AR52" i="4"/>
  <c r="AP52" i="4"/>
  <c r="AN52" i="4"/>
  <c r="AL52" i="4"/>
  <c r="AI52" i="4"/>
  <c r="AH52" i="4"/>
  <c r="AG52" i="4"/>
  <c r="AD52" i="4"/>
  <c r="AC52" i="4"/>
  <c r="AA52" i="4"/>
  <c r="Y52" i="4"/>
  <c r="W52" i="4"/>
  <c r="U52" i="4"/>
  <c r="S52" i="4"/>
  <c r="AQ52" i="4" s="1"/>
  <c r="Q52" i="4"/>
  <c r="AO52" i="4" s="1"/>
  <c r="O52" i="4"/>
  <c r="AK52" i="4" s="1"/>
  <c r="M52" i="4"/>
  <c r="AM52" i="4" s="1"/>
  <c r="I52" i="4"/>
  <c r="AU52" i="4" s="1"/>
  <c r="AV51" i="4"/>
  <c r="AT51" i="4"/>
  <c r="AS51" i="4"/>
  <c r="AR51" i="4"/>
  <c r="AP51" i="4"/>
  <c r="AN51" i="4"/>
  <c r="AL51" i="4"/>
  <c r="AI51" i="4"/>
  <c r="AH51" i="4"/>
  <c r="AG51" i="4"/>
  <c r="AD51" i="4"/>
  <c r="AC51" i="4"/>
  <c r="AA51" i="4"/>
  <c r="Y51" i="4"/>
  <c r="W51" i="4"/>
  <c r="U51" i="4"/>
  <c r="S51" i="4"/>
  <c r="AQ51" i="4" s="1"/>
  <c r="Q51" i="4"/>
  <c r="AO51" i="4" s="1"/>
  <c r="O51" i="4"/>
  <c r="AK51" i="4" s="1"/>
  <c r="M51" i="4"/>
  <c r="AM51" i="4" s="1"/>
  <c r="I51" i="4"/>
  <c r="AU51" i="4" s="1"/>
  <c r="AV50" i="4"/>
  <c r="AT50" i="4"/>
  <c r="AS50" i="4"/>
  <c r="AR50" i="4"/>
  <c r="AP50" i="4"/>
  <c r="AN50" i="4"/>
  <c r="AL50" i="4"/>
  <c r="AI50" i="4"/>
  <c r="AH50" i="4"/>
  <c r="AG50" i="4"/>
  <c r="AD50" i="4"/>
  <c r="AC50" i="4"/>
  <c r="AA50" i="4"/>
  <c r="Y50" i="4"/>
  <c r="W50" i="4"/>
  <c r="U50" i="4"/>
  <c r="S50" i="4"/>
  <c r="AQ50" i="4" s="1"/>
  <c r="Q50" i="4"/>
  <c r="AO50" i="4" s="1"/>
  <c r="O50" i="4"/>
  <c r="AK50" i="4" s="1"/>
  <c r="M50" i="4"/>
  <c r="AM50" i="4" s="1"/>
  <c r="I50" i="4"/>
  <c r="AU50" i="4" s="1"/>
  <c r="AV49" i="4"/>
  <c r="AT49" i="4"/>
  <c r="AS49" i="4"/>
  <c r="AR49" i="4"/>
  <c r="AP49" i="4"/>
  <c r="AN49" i="4"/>
  <c r="AL49" i="4"/>
  <c r="AI49" i="4"/>
  <c r="AH49" i="4"/>
  <c r="AG49" i="4"/>
  <c r="AD49" i="4"/>
  <c r="AC49" i="4"/>
  <c r="AA49" i="4"/>
  <c r="Y49" i="4"/>
  <c r="W49" i="4"/>
  <c r="U49" i="4"/>
  <c r="S49" i="4"/>
  <c r="AQ49" i="4" s="1"/>
  <c r="Q49" i="4"/>
  <c r="AO49" i="4" s="1"/>
  <c r="O49" i="4"/>
  <c r="AK49" i="4" s="1"/>
  <c r="M49" i="4"/>
  <c r="AM49" i="4" s="1"/>
  <c r="I49" i="4"/>
  <c r="AU49" i="4" s="1"/>
  <c r="AV48" i="4"/>
  <c r="AT48" i="4"/>
  <c r="AS48" i="4"/>
  <c r="AR48" i="4"/>
  <c r="AP48" i="4"/>
  <c r="AN48" i="4"/>
  <c r="AL48" i="4"/>
  <c r="AI48" i="4"/>
  <c r="AH48" i="4"/>
  <c r="AG48" i="4"/>
  <c r="AD48" i="4"/>
  <c r="AC48" i="4"/>
  <c r="AA48" i="4"/>
  <c r="Y48" i="4"/>
  <c r="W48" i="4"/>
  <c r="U48" i="4"/>
  <c r="S48" i="4"/>
  <c r="AQ48" i="4" s="1"/>
  <c r="Q48" i="4"/>
  <c r="AO48" i="4" s="1"/>
  <c r="O48" i="4"/>
  <c r="AK48" i="4" s="1"/>
  <c r="M48" i="4"/>
  <c r="AM48" i="4" s="1"/>
  <c r="I48" i="4"/>
  <c r="AU48" i="4" s="1"/>
  <c r="AV47" i="4"/>
  <c r="AT47" i="4"/>
  <c r="AS47" i="4"/>
  <c r="AR47" i="4"/>
  <c r="AP47" i="4"/>
  <c r="AN47" i="4"/>
  <c r="AL47" i="4"/>
  <c r="AI47" i="4"/>
  <c r="AH47" i="4"/>
  <c r="AG47" i="4"/>
  <c r="AD47" i="4"/>
  <c r="AC47" i="4"/>
  <c r="AA47" i="4"/>
  <c r="Y47" i="4"/>
  <c r="W47" i="4"/>
  <c r="U47" i="4"/>
  <c r="S47" i="4"/>
  <c r="AQ47" i="4" s="1"/>
  <c r="Q47" i="4"/>
  <c r="AO47" i="4" s="1"/>
  <c r="O47" i="4"/>
  <c r="AK47" i="4" s="1"/>
  <c r="M47" i="4"/>
  <c r="AM47" i="4" s="1"/>
  <c r="I47" i="4"/>
  <c r="AU47" i="4" s="1"/>
  <c r="AV46" i="4"/>
  <c r="AT46" i="4"/>
  <c r="AS46" i="4"/>
  <c r="AR46" i="4"/>
  <c r="AP46" i="4"/>
  <c r="AN46" i="4"/>
  <c r="AL46" i="4"/>
  <c r="AI46" i="4"/>
  <c r="AH46" i="4"/>
  <c r="AG46" i="4"/>
  <c r="AD46" i="4"/>
  <c r="AC46" i="4"/>
  <c r="AA46" i="4"/>
  <c r="Y46" i="4"/>
  <c r="W46" i="4"/>
  <c r="U46" i="4"/>
  <c r="S46" i="4"/>
  <c r="AQ46" i="4" s="1"/>
  <c r="Q46" i="4"/>
  <c r="AO46" i="4" s="1"/>
  <c r="O46" i="4"/>
  <c r="AK46" i="4" s="1"/>
  <c r="M46" i="4"/>
  <c r="AM46" i="4" s="1"/>
  <c r="I46" i="4"/>
  <c r="AU46" i="4" s="1"/>
  <c r="AV45" i="4"/>
  <c r="AT45" i="4"/>
  <c r="AS45" i="4"/>
  <c r="AR45" i="4"/>
  <c r="AP45" i="4"/>
  <c r="AN45" i="4"/>
  <c r="AL45" i="4"/>
  <c r="AI45" i="4"/>
  <c r="AH45" i="4"/>
  <c r="AG45" i="4"/>
  <c r="AD45" i="4"/>
  <c r="AC45" i="4"/>
  <c r="AA45" i="4"/>
  <c r="Y45" i="4"/>
  <c r="W45" i="4"/>
  <c r="U45" i="4"/>
  <c r="S45" i="4"/>
  <c r="AQ45" i="4" s="1"/>
  <c r="Q45" i="4"/>
  <c r="AO45" i="4" s="1"/>
  <c r="O45" i="4"/>
  <c r="AK45" i="4" s="1"/>
  <c r="M45" i="4"/>
  <c r="AM45" i="4" s="1"/>
  <c r="I45" i="4"/>
  <c r="AU45" i="4" s="1"/>
  <c r="B45" i="4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AS44" i="4"/>
  <c r="AT44" i="4" s="1"/>
  <c r="AC44" i="4"/>
  <c r="AA44" i="4"/>
  <c r="Y44" i="4"/>
  <c r="W44" i="4"/>
  <c r="U44" i="4"/>
  <c r="S44" i="4"/>
  <c r="AQ44" i="4" s="1"/>
  <c r="AR44" i="4" s="1"/>
  <c r="Q44" i="4"/>
  <c r="AO44" i="4" s="1"/>
  <c r="AP44" i="4" s="1"/>
  <c r="O44" i="4"/>
  <c r="AK44" i="4" s="1"/>
  <c r="AL44" i="4" s="1"/>
  <c r="M44" i="4"/>
  <c r="AM44" i="4" s="1"/>
  <c r="AN44" i="4" s="1"/>
  <c r="I44" i="4"/>
  <c r="AU44" i="4" s="1"/>
  <c r="AV44" i="4" s="1"/>
  <c r="AS43" i="4"/>
  <c r="AT43" i="4" s="1"/>
  <c r="AJ43" i="4"/>
  <c r="AC43" i="4"/>
  <c r="AA43" i="4"/>
  <c r="Y43" i="4"/>
  <c r="W43" i="4"/>
  <c r="U43" i="4"/>
  <c r="S43" i="4"/>
  <c r="AQ43" i="4" s="1"/>
  <c r="AR43" i="4" s="1"/>
  <c r="Q43" i="4"/>
  <c r="AO43" i="4" s="1"/>
  <c r="AP43" i="4" s="1"/>
  <c r="O43" i="4"/>
  <c r="AK43" i="4" s="1"/>
  <c r="AL43" i="4" s="1"/>
  <c r="M43" i="4"/>
  <c r="AM43" i="4" s="1"/>
  <c r="AN43" i="4" s="1"/>
  <c r="I43" i="4"/>
  <c r="AU43" i="4" s="1"/>
  <c r="AV43" i="4" s="1"/>
  <c r="AS42" i="4"/>
  <c r="AT42" i="4" s="1"/>
  <c r="AC42" i="4"/>
  <c r="AB90" i="4" s="1"/>
  <c r="AA42" i="4"/>
  <c r="Z90" i="4" s="1"/>
  <c r="Y42" i="4"/>
  <c r="X90" i="4" s="1"/>
  <c r="W42" i="4"/>
  <c r="V90" i="4" s="1"/>
  <c r="U42" i="4"/>
  <c r="T90" i="4" s="1"/>
  <c r="S42" i="4"/>
  <c r="R90" i="4" s="1"/>
  <c r="Q42" i="4"/>
  <c r="P90" i="4" s="1"/>
  <c r="O42" i="4"/>
  <c r="N90" i="4" s="1"/>
  <c r="M42" i="4"/>
  <c r="L90" i="4" s="1"/>
  <c r="I42" i="4"/>
  <c r="H90" i="4" s="1"/>
  <c r="CD38" i="4"/>
  <c r="AU38" i="4"/>
  <c r="AS38" i="4"/>
  <c r="AQ38" i="4"/>
  <c r="AO38" i="4"/>
  <c r="AM38" i="4"/>
  <c r="AK38" i="4"/>
  <c r="CD37" i="4"/>
  <c r="CD36" i="4"/>
  <c r="CD35" i="4"/>
  <c r="CD34" i="4"/>
  <c r="CD33" i="4"/>
  <c r="C31" i="4"/>
  <c r="F34" i="4" s="1"/>
  <c r="F35" i="4" s="1"/>
  <c r="B20" i="4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17" i="4"/>
  <c r="F12" i="4"/>
  <c r="F11" i="4"/>
  <c r="AT34" i="5" l="1"/>
  <c r="AS34" i="5"/>
  <c r="AT33" i="5"/>
  <c r="AS33" i="5"/>
  <c r="AT32" i="5"/>
  <c r="AS32" i="5"/>
  <c r="AT31" i="5"/>
  <c r="AS31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H91" i="5"/>
  <c r="AZ21" i="6" s="1"/>
  <c r="L91" i="5"/>
  <c r="BB21" i="6" s="1"/>
  <c r="N91" i="5"/>
  <c r="BC21" i="6" s="1"/>
  <c r="P91" i="5"/>
  <c r="BD21" i="6" s="1"/>
  <c r="R91" i="5"/>
  <c r="T91" i="5"/>
  <c r="BF21" i="6" s="1"/>
  <c r="V91" i="5"/>
  <c r="BG21" i="6" s="1"/>
  <c r="X91" i="5"/>
  <c r="BH21" i="6" s="1"/>
  <c r="Z91" i="5"/>
  <c r="BI21" i="6" s="1"/>
  <c r="AB91" i="5"/>
  <c r="BJ21" i="6" s="1"/>
  <c r="AD42" i="5"/>
  <c r="AK42" i="5"/>
  <c r="AL42" i="5" s="1"/>
  <c r="AM42" i="5"/>
  <c r="AN42" i="5" s="1"/>
  <c r="AO42" i="5"/>
  <c r="AP42" i="5" s="1"/>
  <c r="AQ42" i="5"/>
  <c r="AR42" i="5" s="1"/>
  <c r="AU42" i="5"/>
  <c r="AV42" i="5" s="1"/>
  <c r="AD43" i="5"/>
  <c r="AD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F63" i="5"/>
  <c r="AE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F83" i="5"/>
  <c r="AF84" i="5"/>
  <c r="AF85" i="5"/>
  <c r="AF86" i="5"/>
  <c r="AF87" i="5"/>
  <c r="AF88" i="5"/>
  <c r="F91" i="5"/>
  <c r="AY21" i="6" s="1"/>
  <c r="J91" i="5"/>
  <c r="AE83" i="5"/>
  <c r="AE84" i="5"/>
  <c r="AE85" i="5"/>
  <c r="AE86" i="5"/>
  <c r="AE87" i="5"/>
  <c r="AE88" i="5"/>
  <c r="AT34" i="4"/>
  <c r="AS34" i="4"/>
  <c r="AT33" i="4"/>
  <c r="AS33" i="4"/>
  <c r="AT32" i="4"/>
  <c r="AS32" i="4"/>
  <c r="AT31" i="4"/>
  <c r="AS31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H91" i="4"/>
  <c r="AZ20" i="6" s="1"/>
  <c r="L91" i="4"/>
  <c r="BB20" i="6" s="1"/>
  <c r="N91" i="4"/>
  <c r="BC20" i="6" s="1"/>
  <c r="P91" i="4"/>
  <c r="BD20" i="6" s="1"/>
  <c r="R91" i="4"/>
  <c r="T91" i="4"/>
  <c r="BF20" i="6" s="1"/>
  <c r="V91" i="4"/>
  <c r="BG20" i="6" s="1"/>
  <c r="X91" i="4"/>
  <c r="BH20" i="6" s="1"/>
  <c r="Z91" i="4"/>
  <c r="BI20" i="6" s="1"/>
  <c r="AB91" i="4"/>
  <c r="BJ20" i="6" s="1"/>
  <c r="AD42" i="4"/>
  <c r="AK42" i="4"/>
  <c r="AL42" i="4" s="1"/>
  <c r="AM42" i="4"/>
  <c r="AN42" i="4" s="1"/>
  <c r="AO42" i="4"/>
  <c r="AP42" i="4" s="1"/>
  <c r="AQ42" i="4"/>
  <c r="AR42" i="4" s="1"/>
  <c r="AU42" i="4"/>
  <c r="AV42" i="4" s="1"/>
  <c r="AD43" i="4"/>
  <c r="AD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F63" i="4"/>
  <c r="AE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F83" i="4"/>
  <c r="AF84" i="4"/>
  <c r="AF85" i="4"/>
  <c r="AF86" i="4"/>
  <c r="AF87" i="4"/>
  <c r="AF88" i="4"/>
  <c r="F91" i="4"/>
  <c r="AY20" i="6" s="1"/>
  <c r="J91" i="4"/>
  <c r="AE83" i="4"/>
  <c r="AE84" i="4"/>
  <c r="AE85" i="4"/>
  <c r="AE86" i="4"/>
  <c r="AE87" i="4"/>
  <c r="AE88" i="4"/>
  <c r="AJ43" i="3"/>
  <c r="F11" i="3"/>
  <c r="F11" i="6" s="1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D42" i="3"/>
  <c r="AF42" i="3" s="1"/>
  <c r="CD66" i="3"/>
  <c r="CD67" i="3"/>
  <c r="CD68" i="3"/>
  <c r="CD33" i="3"/>
  <c r="CD34" i="3"/>
  <c r="CD35" i="3"/>
  <c r="CD36" i="3"/>
  <c r="CD37" i="3"/>
  <c r="CD38" i="3"/>
  <c r="AS42" i="3"/>
  <c r="AT42" i="3"/>
  <c r="J90" i="3"/>
  <c r="F90" i="3"/>
  <c r="AS43" i="3"/>
  <c r="AT43" i="3"/>
  <c r="AS44" i="3"/>
  <c r="AT44" i="3" s="1"/>
  <c r="AS45" i="3"/>
  <c r="AT45" i="3" s="1"/>
  <c r="AR46" i="3"/>
  <c r="AS46" i="3"/>
  <c r="AT46" i="3" s="1"/>
  <c r="AS47" i="3"/>
  <c r="AT47" i="3"/>
  <c r="AV47" i="3"/>
  <c r="AR48" i="3"/>
  <c r="AS48" i="3"/>
  <c r="AT48" i="3"/>
  <c r="AS49" i="3"/>
  <c r="AT49" i="3"/>
  <c r="AV49" i="3"/>
  <c r="AR50" i="3"/>
  <c r="AS50" i="3"/>
  <c r="AT50" i="3"/>
  <c r="AS51" i="3"/>
  <c r="AT51" i="3"/>
  <c r="AV51" i="3"/>
  <c r="AR52" i="3"/>
  <c r="AS52" i="3"/>
  <c r="AT52" i="3" s="1"/>
  <c r="AS53" i="3"/>
  <c r="AT53" i="3"/>
  <c r="AR54" i="3"/>
  <c r="AS54" i="3"/>
  <c r="AT54" i="3" s="1"/>
  <c r="AS55" i="3"/>
  <c r="AT55" i="3"/>
  <c r="AV55" i="3"/>
  <c r="AR56" i="3"/>
  <c r="AS56" i="3"/>
  <c r="AT56" i="3"/>
  <c r="AS57" i="3"/>
  <c r="AT57" i="3"/>
  <c r="AS58" i="3"/>
  <c r="AT58" i="3"/>
  <c r="AR59" i="3"/>
  <c r="AS59" i="3"/>
  <c r="AT59" i="3"/>
  <c r="AS60" i="3"/>
  <c r="AT60" i="3" s="1"/>
  <c r="AR61" i="3"/>
  <c r="AS61" i="3"/>
  <c r="AT61" i="3"/>
  <c r="AL62" i="3"/>
  <c r="AN62" i="3"/>
  <c r="AR62" i="3"/>
  <c r="AS62" i="3"/>
  <c r="AT62" i="3"/>
  <c r="AV62" i="3"/>
  <c r="AL63" i="3"/>
  <c r="AN63" i="3"/>
  <c r="AR63" i="3"/>
  <c r="AS63" i="3"/>
  <c r="AT63" i="3"/>
  <c r="AV63" i="3"/>
  <c r="AL64" i="3"/>
  <c r="AN64" i="3"/>
  <c r="AR64" i="3"/>
  <c r="AS64" i="3"/>
  <c r="AT64" i="3"/>
  <c r="AV64" i="3"/>
  <c r="AL65" i="3"/>
  <c r="AN65" i="3"/>
  <c r="AR65" i="3"/>
  <c r="AS65" i="3"/>
  <c r="AT65" i="3"/>
  <c r="AV65" i="3"/>
  <c r="AL66" i="3"/>
  <c r="AR66" i="3"/>
  <c r="AS66" i="3"/>
  <c r="AT66" i="3"/>
  <c r="AV66" i="3"/>
  <c r="AL67" i="3"/>
  <c r="AN67" i="3"/>
  <c r="AR67" i="3"/>
  <c r="AS67" i="3"/>
  <c r="AT67" i="3"/>
  <c r="AV67" i="3"/>
  <c r="AL68" i="3"/>
  <c r="AR68" i="3"/>
  <c r="AS68" i="3"/>
  <c r="AT68" i="3"/>
  <c r="AV68" i="3"/>
  <c r="AR69" i="3"/>
  <c r="AS69" i="3"/>
  <c r="AT69" i="3"/>
  <c r="AV69" i="3"/>
  <c r="AR70" i="3"/>
  <c r="AS70" i="3"/>
  <c r="AT70" i="3"/>
  <c r="AV70" i="3"/>
  <c r="AR71" i="3"/>
  <c r="AS71" i="3"/>
  <c r="AT71" i="3"/>
  <c r="AV71" i="3"/>
  <c r="AS72" i="3"/>
  <c r="AT72" i="3"/>
  <c r="AS73" i="3"/>
  <c r="AT73" i="3"/>
  <c r="AV73" i="3"/>
  <c r="AR74" i="3"/>
  <c r="AS74" i="3"/>
  <c r="AT74" i="3"/>
  <c r="AS75" i="3"/>
  <c r="AT75" i="3"/>
  <c r="AR76" i="3"/>
  <c r="AS76" i="3"/>
  <c r="AT76" i="3"/>
  <c r="AL77" i="3"/>
  <c r="AR77" i="3"/>
  <c r="AS77" i="3"/>
  <c r="AT77" i="3"/>
  <c r="AR78" i="3"/>
  <c r="AS78" i="3"/>
  <c r="AT78" i="3"/>
  <c r="AR79" i="3"/>
  <c r="AS79" i="3"/>
  <c r="AT79" i="3"/>
  <c r="AV79" i="3"/>
  <c r="AN80" i="3"/>
  <c r="AP80" i="3"/>
  <c r="AR80" i="3"/>
  <c r="AS80" i="3"/>
  <c r="AT80" i="3"/>
  <c r="AV80" i="3"/>
  <c r="AL81" i="3"/>
  <c r="AN81" i="3"/>
  <c r="AP81" i="3"/>
  <c r="AR81" i="3"/>
  <c r="AS81" i="3"/>
  <c r="AT81" i="3"/>
  <c r="AV81" i="3"/>
  <c r="AL82" i="3"/>
  <c r="AN82" i="3"/>
  <c r="AP82" i="3"/>
  <c r="AR82" i="3"/>
  <c r="AS82" i="3"/>
  <c r="AT82" i="3"/>
  <c r="AV82" i="3"/>
  <c r="AL83" i="3"/>
  <c r="AN83" i="3"/>
  <c r="AP83" i="3"/>
  <c r="AR83" i="3"/>
  <c r="AS83" i="3"/>
  <c r="AT83" i="3"/>
  <c r="AV83" i="3"/>
  <c r="AL84" i="3"/>
  <c r="AN84" i="3"/>
  <c r="AP84" i="3"/>
  <c r="AR84" i="3"/>
  <c r="AS84" i="3"/>
  <c r="AT84" i="3"/>
  <c r="AV84" i="3"/>
  <c r="AL85" i="3"/>
  <c r="AN85" i="3"/>
  <c r="AP85" i="3"/>
  <c r="AR85" i="3"/>
  <c r="AS85" i="3"/>
  <c r="AT85" i="3"/>
  <c r="AV85" i="3"/>
  <c r="AL86" i="3"/>
  <c r="AN86" i="3"/>
  <c r="AP86" i="3"/>
  <c r="AR86" i="3"/>
  <c r="AS86" i="3"/>
  <c r="AT86" i="3"/>
  <c r="AV86" i="3"/>
  <c r="AL87" i="3"/>
  <c r="AN87" i="3"/>
  <c r="AP87" i="3"/>
  <c r="AR87" i="3"/>
  <c r="AS87" i="3"/>
  <c r="AT87" i="3"/>
  <c r="AV87" i="3"/>
  <c r="AL88" i="3"/>
  <c r="AN88" i="3"/>
  <c r="AP88" i="3"/>
  <c r="AR88" i="3"/>
  <c r="AS88" i="3"/>
  <c r="AT88" i="3"/>
  <c r="AV88" i="3"/>
  <c r="AQ43" i="3"/>
  <c r="AR43" i="3" s="1"/>
  <c r="AC43" i="3"/>
  <c r="AM43" i="3" s="1"/>
  <c r="AN43" i="3" s="1"/>
  <c r="AQ44" i="3"/>
  <c r="AR44" i="3"/>
  <c r="AO44" i="3"/>
  <c r="AP44" i="3" s="1"/>
  <c r="AC44" i="3"/>
  <c r="AQ45" i="3"/>
  <c r="AR45" i="3"/>
  <c r="AC45" i="3"/>
  <c r="AM45" i="3" s="1"/>
  <c r="AQ46" i="3"/>
  <c r="AC46" i="3"/>
  <c r="AQ47" i="3"/>
  <c r="AR47" i="3" s="1"/>
  <c r="AC47" i="3"/>
  <c r="AM47" i="3" s="1"/>
  <c r="AQ48" i="3"/>
  <c r="AC48" i="3"/>
  <c r="AQ49" i="3"/>
  <c r="AR49" i="3" s="1"/>
  <c r="AC49" i="3"/>
  <c r="AM49" i="3" s="1"/>
  <c r="AQ50" i="3"/>
  <c r="AC50" i="3"/>
  <c r="AQ51" i="3"/>
  <c r="AR51" i="3" s="1"/>
  <c r="AC51" i="3"/>
  <c r="AM51" i="3" s="1"/>
  <c r="AN51" i="3" s="1"/>
  <c r="AQ52" i="3"/>
  <c r="AC52" i="3"/>
  <c r="AQ53" i="3"/>
  <c r="AR53" i="3" s="1"/>
  <c r="AC53" i="3"/>
  <c r="AQ54" i="3"/>
  <c r="AC54" i="3"/>
  <c r="AM54" i="3" s="1"/>
  <c r="AN54" i="3" s="1"/>
  <c r="AQ55" i="3"/>
  <c r="AR55" i="3" s="1"/>
  <c r="AC55" i="3"/>
  <c r="AM55" i="3" s="1"/>
  <c r="AN55" i="3" s="1"/>
  <c r="AQ56" i="3"/>
  <c r="AC56" i="3"/>
  <c r="AM56" i="3" s="1"/>
  <c r="AQ57" i="3"/>
  <c r="AR57" i="3" s="1"/>
  <c r="AC57" i="3"/>
  <c r="AM57" i="3"/>
  <c r="AN57" i="3" s="1"/>
  <c r="AQ58" i="3"/>
  <c r="AR58" i="3" s="1"/>
  <c r="AC58" i="3"/>
  <c r="AD58" i="3"/>
  <c r="AF58" i="3" s="1"/>
  <c r="AQ59" i="3"/>
  <c r="AC59" i="3"/>
  <c r="AQ60" i="3"/>
  <c r="AR60" i="3" s="1"/>
  <c r="AC60" i="3"/>
  <c r="AM60" i="3" s="1"/>
  <c r="AN60" i="3" s="1"/>
  <c r="AD60" i="3"/>
  <c r="AF60" i="3" s="1"/>
  <c r="AQ61" i="3"/>
  <c r="AC61" i="3"/>
  <c r="AD61" i="3"/>
  <c r="AF61" i="3" s="1"/>
  <c r="AQ62" i="3"/>
  <c r="AC62" i="3"/>
  <c r="AQ63" i="3"/>
  <c r="AD63" i="3"/>
  <c r="AF63" i="3" s="1"/>
  <c r="AG63" i="3"/>
  <c r="AC63" i="3"/>
  <c r="AQ64" i="3"/>
  <c r="AD64" i="3"/>
  <c r="AG64" i="3"/>
  <c r="AC64" i="3"/>
  <c r="AQ65" i="3"/>
  <c r="AC65" i="3"/>
  <c r="AQ66" i="3"/>
  <c r="AC66" i="3"/>
  <c r="AQ67" i="3"/>
  <c r="AC67" i="3"/>
  <c r="AM67" i="3" s="1"/>
  <c r="AQ68" i="3"/>
  <c r="AC68" i="3"/>
  <c r="AQ69" i="3"/>
  <c r="AC69" i="3"/>
  <c r="I70" i="3"/>
  <c r="M70" i="3"/>
  <c r="O70" i="3"/>
  <c r="Q70" i="3"/>
  <c r="S70" i="3"/>
  <c r="AQ70" i="3"/>
  <c r="U70" i="3"/>
  <c r="W70" i="3"/>
  <c r="Y70" i="3"/>
  <c r="AA70" i="3"/>
  <c r="AC70" i="3"/>
  <c r="I71" i="3"/>
  <c r="M71" i="3"/>
  <c r="O71" i="3"/>
  <c r="Q71" i="3"/>
  <c r="S71" i="3"/>
  <c r="AQ71" i="3"/>
  <c r="U71" i="3"/>
  <c r="W71" i="3"/>
  <c r="Y71" i="3"/>
  <c r="AA71" i="3"/>
  <c r="AC71" i="3"/>
  <c r="I72" i="3"/>
  <c r="M72" i="3"/>
  <c r="O72" i="3"/>
  <c r="Q72" i="3"/>
  <c r="S72" i="3"/>
  <c r="U72" i="3"/>
  <c r="W72" i="3"/>
  <c r="Y72" i="3"/>
  <c r="AA72" i="3"/>
  <c r="AC72" i="3"/>
  <c r="I73" i="3"/>
  <c r="M73" i="3"/>
  <c r="O73" i="3"/>
  <c r="Q73" i="3"/>
  <c r="S73" i="3"/>
  <c r="AQ73" i="3"/>
  <c r="AR73" i="3"/>
  <c r="U73" i="3"/>
  <c r="W73" i="3"/>
  <c r="Y73" i="3"/>
  <c r="AA73" i="3"/>
  <c r="AC73" i="3"/>
  <c r="I74" i="3"/>
  <c r="M74" i="3"/>
  <c r="O74" i="3"/>
  <c r="Q74" i="3"/>
  <c r="S74" i="3"/>
  <c r="AQ74" i="3"/>
  <c r="U74" i="3"/>
  <c r="W74" i="3"/>
  <c r="Y74" i="3"/>
  <c r="AA74" i="3"/>
  <c r="AC74" i="3"/>
  <c r="I75" i="3"/>
  <c r="M75" i="3"/>
  <c r="O75" i="3"/>
  <c r="Q75" i="3"/>
  <c r="S75" i="3"/>
  <c r="U75" i="3"/>
  <c r="W75" i="3"/>
  <c r="Y75" i="3"/>
  <c r="AA75" i="3"/>
  <c r="AC75" i="3"/>
  <c r="I76" i="3"/>
  <c r="M76" i="3"/>
  <c r="O76" i="3"/>
  <c r="Q76" i="3"/>
  <c r="S76" i="3"/>
  <c r="AQ76" i="3"/>
  <c r="U76" i="3"/>
  <c r="W76" i="3"/>
  <c r="Y76" i="3"/>
  <c r="AA76" i="3"/>
  <c r="AC76" i="3"/>
  <c r="AM76" i="3"/>
  <c r="AN76" i="3"/>
  <c r="I77" i="3"/>
  <c r="M77" i="3"/>
  <c r="O77" i="3"/>
  <c r="Q77" i="3"/>
  <c r="S77" i="3"/>
  <c r="AQ77" i="3"/>
  <c r="U77" i="3"/>
  <c r="W77" i="3"/>
  <c r="Y77" i="3"/>
  <c r="AA77" i="3"/>
  <c r="AC77" i="3"/>
  <c r="I78" i="3"/>
  <c r="M78" i="3"/>
  <c r="O78" i="3"/>
  <c r="Q78" i="3"/>
  <c r="S78" i="3"/>
  <c r="AQ78" i="3"/>
  <c r="U78" i="3"/>
  <c r="W78" i="3"/>
  <c r="Y78" i="3"/>
  <c r="AA78" i="3"/>
  <c r="AC78" i="3"/>
  <c r="AM78" i="3"/>
  <c r="AN78" i="3"/>
  <c r="I79" i="3"/>
  <c r="M79" i="3"/>
  <c r="O79" i="3"/>
  <c r="Q79" i="3"/>
  <c r="S79" i="3"/>
  <c r="AQ79" i="3"/>
  <c r="U79" i="3"/>
  <c r="W79" i="3"/>
  <c r="Y79" i="3"/>
  <c r="AA79" i="3"/>
  <c r="AC79" i="3"/>
  <c r="AM79" i="3"/>
  <c r="AN79" i="3"/>
  <c r="I80" i="3"/>
  <c r="M80" i="3"/>
  <c r="O80" i="3"/>
  <c r="Q80" i="3"/>
  <c r="S80" i="3"/>
  <c r="AQ80" i="3"/>
  <c r="U80" i="3"/>
  <c r="W80" i="3"/>
  <c r="Y80" i="3"/>
  <c r="AA80" i="3"/>
  <c r="AC80" i="3"/>
  <c r="AD80" i="3"/>
  <c r="AG80" i="3"/>
  <c r="I81" i="3"/>
  <c r="M81" i="3"/>
  <c r="O81" i="3"/>
  <c r="Q81" i="3"/>
  <c r="S81" i="3"/>
  <c r="AQ81" i="3"/>
  <c r="U81" i="3"/>
  <c r="W81" i="3"/>
  <c r="Y81" i="3"/>
  <c r="AA81" i="3"/>
  <c r="AC81" i="3"/>
  <c r="AD81" i="3"/>
  <c r="AG81" i="3"/>
  <c r="I82" i="3"/>
  <c r="M82" i="3"/>
  <c r="O82" i="3"/>
  <c r="Q82" i="3"/>
  <c r="S82" i="3"/>
  <c r="AQ82" i="3"/>
  <c r="U82" i="3"/>
  <c r="W82" i="3"/>
  <c r="Y82" i="3"/>
  <c r="AA82" i="3"/>
  <c r="AC82" i="3"/>
  <c r="AD82" i="3"/>
  <c r="AG82" i="3"/>
  <c r="I83" i="3"/>
  <c r="M83" i="3"/>
  <c r="O83" i="3"/>
  <c r="Q83" i="3"/>
  <c r="S83" i="3"/>
  <c r="AQ83" i="3"/>
  <c r="U83" i="3"/>
  <c r="W83" i="3"/>
  <c r="Y83" i="3"/>
  <c r="AA83" i="3"/>
  <c r="AC83" i="3"/>
  <c r="AD83" i="3"/>
  <c r="AG83" i="3"/>
  <c r="I84" i="3"/>
  <c r="M84" i="3"/>
  <c r="O84" i="3"/>
  <c r="Q84" i="3"/>
  <c r="S84" i="3"/>
  <c r="AQ84" i="3"/>
  <c r="U84" i="3"/>
  <c r="W84" i="3"/>
  <c r="Y84" i="3"/>
  <c r="AA84" i="3"/>
  <c r="AC84" i="3"/>
  <c r="AD84" i="3"/>
  <c r="AG84" i="3"/>
  <c r="I85" i="3"/>
  <c r="M85" i="3"/>
  <c r="O85" i="3"/>
  <c r="Q85" i="3"/>
  <c r="S85" i="3"/>
  <c r="AQ85" i="3"/>
  <c r="U85" i="3"/>
  <c r="W85" i="3"/>
  <c r="Y85" i="3"/>
  <c r="AA85" i="3"/>
  <c r="AC85" i="3"/>
  <c r="AD85" i="3"/>
  <c r="AG85" i="3"/>
  <c r="I86" i="3"/>
  <c r="M86" i="3"/>
  <c r="O86" i="3"/>
  <c r="Q86" i="3"/>
  <c r="S86" i="3"/>
  <c r="AQ86" i="3"/>
  <c r="U86" i="3"/>
  <c r="W86" i="3"/>
  <c r="Y86" i="3"/>
  <c r="AA86" i="3"/>
  <c r="AC86" i="3"/>
  <c r="AD86" i="3"/>
  <c r="AG86" i="3"/>
  <c r="I87" i="3"/>
  <c r="M87" i="3"/>
  <c r="O87" i="3"/>
  <c r="Q87" i="3"/>
  <c r="S87" i="3"/>
  <c r="AQ87" i="3"/>
  <c r="U87" i="3"/>
  <c r="W87" i="3"/>
  <c r="Y87" i="3"/>
  <c r="AA87" i="3"/>
  <c r="AC87" i="3"/>
  <c r="AD87" i="3"/>
  <c r="AG87" i="3"/>
  <c r="I88" i="3"/>
  <c r="M88" i="3"/>
  <c r="O88" i="3"/>
  <c r="Q88" i="3"/>
  <c r="S88" i="3"/>
  <c r="AQ88" i="3"/>
  <c r="U88" i="3"/>
  <c r="W88" i="3"/>
  <c r="Y88" i="3"/>
  <c r="AA88" i="3"/>
  <c r="AC88" i="3"/>
  <c r="AD88" i="3"/>
  <c r="AG88" i="3"/>
  <c r="AC42" i="3"/>
  <c r="AM42" i="3" s="1"/>
  <c r="B20" i="3"/>
  <c r="AU38" i="3"/>
  <c r="AS38" i="3"/>
  <c r="AQ38" i="3"/>
  <c r="AO38" i="3"/>
  <c r="AK38" i="3"/>
  <c r="AM38" i="3"/>
  <c r="B17" i="3"/>
  <c r="B21" i="3"/>
  <c r="B22" i="3"/>
  <c r="B23" i="3"/>
  <c r="B24" i="3"/>
  <c r="B25" i="3"/>
  <c r="F12" i="3"/>
  <c r="F12" i="6" s="1"/>
  <c r="C31" i="3"/>
  <c r="F34" i="3"/>
  <c r="F35" i="3"/>
  <c r="AQ42" i="3"/>
  <c r="AR42" i="3" s="1"/>
  <c r="V90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26" i="3"/>
  <c r="B27" i="3"/>
  <c r="B28" i="3"/>
  <c r="B29" i="3"/>
  <c r="B30" i="3"/>
  <c r="AK87" i="3"/>
  <c r="AK83" i="3"/>
  <c r="AK74" i="3"/>
  <c r="AL74" i="3"/>
  <c r="AK72" i="3"/>
  <c r="AL72" i="3"/>
  <c r="AK69" i="3"/>
  <c r="AL69" i="3"/>
  <c r="AK86" i="3"/>
  <c r="AK82" i="3"/>
  <c r="AK61" i="3"/>
  <c r="AL61" i="3" s="1"/>
  <c r="AK88" i="3"/>
  <c r="AK84" i="3"/>
  <c r="AK77" i="3"/>
  <c r="AK68" i="3"/>
  <c r="AK67" i="3"/>
  <c r="AK66" i="3"/>
  <c r="AK65" i="3"/>
  <c r="AK64" i="3"/>
  <c r="AK63" i="3"/>
  <c r="AK62" i="3"/>
  <c r="AK58" i="3"/>
  <c r="AL58" i="3" s="1"/>
  <c r="AK56" i="3"/>
  <c r="AL56" i="3" s="1"/>
  <c r="AK55" i="3"/>
  <c r="AL55" i="3" s="1"/>
  <c r="AK54" i="3"/>
  <c r="AL54" i="3" s="1"/>
  <c r="AK53" i="3"/>
  <c r="AL53" i="3" s="1"/>
  <c r="AK52" i="3"/>
  <c r="AL52" i="3" s="1"/>
  <c r="AK51" i="3"/>
  <c r="AL51" i="3" s="1"/>
  <c r="AK50" i="3"/>
  <c r="AL50" i="3" s="1"/>
  <c r="AK49" i="3"/>
  <c r="AL49" i="3" s="1"/>
  <c r="AK48" i="3"/>
  <c r="AL48" i="3" s="1"/>
  <c r="AK47" i="3"/>
  <c r="AL47" i="3" s="1"/>
  <c r="AK45" i="3"/>
  <c r="AL45" i="3"/>
  <c r="AK44" i="3"/>
  <c r="AL44" i="3" s="1"/>
  <c r="AK43" i="3"/>
  <c r="AL43" i="3" s="1"/>
  <c r="AO84" i="3"/>
  <c r="AO80" i="3"/>
  <c r="AO86" i="3"/>
  <c r="AO82" i="3"/>
  <c r="AO85" i="3"/>
  <c r="AO81" i="3"/>
  <c r="AO75" i="3"/>
  <c r="AP75" i="3"/>
  <c r="AO72" i="3"/>
  <c r="AP72" i="3"/>
  <c r="AO59" i="3"/>
  <c r="AP59" i="3" s="1"/>
  <c r="AO88" i="3"/>
  <c r="AO58" i="3"/>
  <c r="AP58" i="3" s="1"/>
  <c r="AO57" i="3"/>
  <c r="AP57" i="3" s="1"/>
  <c r="AO56" i="3"/>
  <c r="AP56" i="3" s="1"/>
  <c r="AO55" i="3"/>
  <c r="AP55" i="3" s="1"/>
  <c r="AO54" i="3"/>
  <c r="AP54" i="3" s="1"/>
  <c r="AO53" i="3"/>
  <c r="AP53" i="3" s="1"/>
  <c r="AO52" i="3"/>
  <c r="AP52" i="3" s="1"/>
  <c r="AO51" i="3"/>
  <c r="AP51" i="3" s="1"/>
  <c r="AO50" i="3"/>
  <c r="AP50" i="3" s="1"/>
  <c r="AO49" i="3"/>
  <c r="AP49" i="3" s="1"/>
  <c r="AO48" i="3"/>
  <c r="AP48" i="3" s="1"/>
  <c r="AO47" i="3"/>
  <c r="AP47" i="3" s="1"/>
  <c r="AO46" i="3"/>
  <c r="AP46" i="3" s="1"/>
  <c r="AO45" i="3"/>
  <c r="AP45" i="3" s="1"/>
  <c r="AO43" i="3"/>
  <c r="AP43" i="3"/>
  <c r="AO42" i="3"/>
  <c r="AP42" i="3" s="1"/>
  <c r="AO87" i="3"/>
  <c r="AO83" i="3"/>
  <c r="AM88" i="3"/>
  <c r="AM84" i="3"/>
  <c r="AM65" i="3"/>
  <c r="AM64" i="3"/>
  <c r="AM63" i="3"/>
  <c r="AM62" i="3"/>
  <c r="AM58" i="3"/>
  <c r="AN58" i="3" s="1"/>
  <c r="AM87" i="3"/>
  <c r="AM83" i="3"/>
  <c r="AM86" i="3"/>
  <c r="AM82" i="3"/>
  <c r="AM85" i="3"/>
  <c r="AM81" i="3"/>
  <c r="AM59" i="3"/>
  <c r="AN59" i="3" s="1"/>
  <c r="AU84" i="3"/>
  <c r="AU80" i="3"/>
  <c r="AU64" i="3"/>
  <c r="AU86" i="3"/>
  <c r="AU82" i="3"/>
  <c r="AU85" i="3"/>
  <c r="AU81" i="3"/>
  <c r="AU60" i="3"/>
  <c r="AV60" i="3" s="1"/>
  <c r="AU88" i="3"/>
  <c r="AU79" i="3"/>
  <c r="AU73" i="3"/>
  <c r="AU71" i="3"/>
  <c r="AU70" i="3"/>
  <c r="AU69" i="3"/>
  <c r="AU68" i="3"/>
  <c r="AU67" i="3"/>
  <c r="AU66" i="3"/>
  <c r="AU65" i="3"/>
  <c r="AU63" i="3"/>
  <c r="AU62" i="3"/>
  <c r="AU57" i="3"/>
  <c r="AV57" i="3" s="1"/>
  <c r="AU56" i="3"/>
  <c r="AV56" i="3" s="1"/>
  <c r="AU55" i="3"/>
  <c r="AU54" i="3"/>
  <c r="AV54" i="3" s="1"/>
  <c r="AU53" i="3"/>
  <c r="AV53" i="3" s="1"/>
  <c r="AU52" i="3"/>
  <c r="AV52" i="3" s="1"/>
  <c r="AU51" i="3"/>
  <c r="AU50" i="3"/>
  <c r="AV50" i="3" s="1"/>
  <c r="AU49" i="3"/>
  <c r="AU48" i="3"/>
  <c r="AV48" i="3" s="1"/>
  <c r="AU47" i="3"/>
  <c r="AU46" i="3"/>
  <c r="AV46" i="3" s="1"/>
  <c r="AU45" i="3"/>
  <c r="AV45" i="3"/>
  <c r="AU44" i="3"/>
  <c r="AV44" i="3"/>
  <c r="AU43" i="3"/>
  <c r="AV43" i="3"/>
  <c r="AU87" i="3"/>
  <c r="AU83" i="3"/>
  <c r="AD57" i="3"/>
  <c r="AE57" i="3" s="1"/>
  <c r="AG57" i="3" s="1"/>
  <c r="AN56" i="3"/>
  <c r="AM53" i="3"/>
  <c r="AN53" i="3" s="1"/>
  <c r="AM52" i="3"/>
  <c r="AN52" i="3" s="1"/>
  <c r="AD51" i="3"/>
  <c r="AF51" i="3" s="1"/>
  <c r="AM50" i="3"/>
  <c r="AN50" i="3"/>
  <c r="AN49" i="3"/>
  <c r="AM48" i="3"/>
  <c r="AN48" i="3"/>
  <c r="AN47" i="3"/>
  <c r="AM46" i="3"/>
  <c r="AN46" i="3"/>
  <c r="AN45" i="3"/>
  <c r="AM44" i="3"/>
  <c r="AN44" i="3"/>
  <c r="AM66" i="3"/>
  <c r="AN66" i="3"/>
  <c r="AD68" i="3"/>
  <c r="AE68" i="3" s="1"/>
  <c r="AG68" i="3"/>
  <c r="AM71" i="3"/>
  <c r="AN71" i="3"/>
  <c r="AD74" i="3"/>
  <c r="AE74" i="3"/>
  <c r="AG74" i="3"/>
  <c r="AM75" i="3"/>
  <c r="AN75" i="3"/>
  <c r="AD76" i="3"/>
  <c r="AE76" i="3"/>
  <c r="AG76" i="3"/>
  <c r="AK57" i="3"/>
  <c r="AL57" i="3" s="1"/>
  <c r="AM77" i="3"/>
  <c r="AN77" i="3"/>
  <c r="AD78" i="3"/>
  <c r="AE78" i="3"/>
  <c r="AG78" i="3"/>
  <c r="AD79" i="3"/>
  <c r="AE79" i="3"/>
  <c r="AG79" i="3"/>
  <c r="AO69" i="3"/>
  <c r="AP69" i="3"/>
  <c r="AO66" i="3"/>
  <c r="AP66" i="3"/>
  <c r="AO63" i="3"/>
  <c r="AP63" i="3"/>
  <c r="AO60" i="3"/>
  <c r="AP60" i="3" s="1"/>
  <c r="AO62" i="3"/>
  <c r="AP62" i="3"/>
  <c r="AD62" i="3"/>
  <c r="AE62" i="3" s="1"/>
  <c r="AG62" i="3"/>
  <c r="AO64" i="3"/>
  <c r="AP64" i="3"/>
  <c r="AO65" i="3"/>
  <c r="AP65" i="3"/>
  <c r="AD65" i="3"/>
  <c r="AE65" i="3" s="1"/>
  <c r="AG65" i="3"/>
  <c r="AO67" i="3"/>
  <c r="AP67" i="3"/>
  <c r="AD67" i="3"/>
  <c r="AE67" i="3" s="1"/>
  <c r="AG67" i="3"/>
  <c r="AO68" i="3"/>
  <c r="AP68" i="3"/>
  <c r="AO70" i="3"/>
  <c r="AP70" i="3"/>
  <c r="AO71" i="3"/>
  <c r="AP71" i="3"/>
  <c r="AK73" i="3"/>
  <c r="AL73" i="3"/>
  <c r="AK70" i="3"/>
  <c r="AL70" i="3"/>
  <c r="AD72" i="3"/>
  <c r="AE72" i="3"/>
  <c r="AG72" i="3"/>
  <c r="AK71" i="3"/>
  <c r="AL71" i="3"/>
  <c r="AD71" i="3"/>
  <c r="AE71" i="3"/>
  <c r="AG71" i="3"/>
  <c r="AQ75" i="3"/>
  <c r="AR75" i="3"/>
  <c r="AD73" i="3"/>
  <c r="AE73" i="3"/>
  <c r="AG73" i="3"/>
  <c r="AQ72" i="3"/>
  <c r="AR72" i="3"/>
  <c r="AO73" i="3"/>
  <c r="AP73" i="3"/>
  <c r="AO74" i="3"/>
  <c r="AP74" i="3"/>
  <c r="AO76" i="3"/>
  <c r="AP76" i="3"/>
  <c r="AO77" i="3"/>
  <c r="AP77" i="3"/>
  <c r="AD77" i="3"/>
  <c r="AE77" i="3"/>
  <c r="AG77" i="3"/>
  <c r="AO78" i="3"/>
  <c r="AP78" i="3"/>
  <c r="AO79" i="3"/>
  <c r="AP79" i="3"/>
  <c r="AK80" i="3"/>
  <c r="AL80" i="3"/>
  <c r="AK79" i="3"/>
  <c r="AL79" i="3"/>
  <c r="AK78" i="3"/>
  <c r="AL78" i="3"/>
  <c r="AK76" i="3"/>
  <c r="AL76" i="3"/>
  <c r="AK75" i="3"/>
  <c r="AL75" i="3"/>
  <c r="AM74" i="3"/>
  <c r="AN74" i="3"/>
  <c r="AM73" i="3"/>
  <c r="AN73" i="3"/>
  <c r="AM72" i="3"/>
  <c r="AN72" i="3"/>
  <c r="AM70" i="3"/>
  <c r="AN70" i="3"/>
  <c r="AD70" i="3"/>
  <c r="AE70" i="3"/>
  <c r="AG70" i="3"/>
  <c r="AM69" i="3"/>
  <c r="AN69" i="3"/>
  <c r="AD69" i="3"/>
  <c r="AF69" i="3" s="1"/>
  <c r="AM68" i="3"/>
  <c r="AN68" i="3"/>
  <c r="AU58" i="3"/>
  <c r="AV58" i="3"/>
  <c r="AU59" i="3"/>
  <c r="AV59" i="3" s="1"/>
  <c r="AD59" i="3"/>
  <c r="AF59" i="3" s="1"/>
  <c r="AU72" i="3"/>
  <c r="AV72" i="3"/>
  <c r="AU74" i="3"/>
  <c r="AV74" i="3"/>
  <c r="AU75" i="3"/>
  <c r="AV75" i="3"/>
  <c r="AD75" i="3"/>
  <c r="AE75" i="3"/>
  <c r="AG75" i="3"/>
  <c r="AU76" i="3"/>
  <c r="AV76" i="3"/>
  <c r="AU77" i="3"/>
  <c r="AV77" i="3"/>
  <c r="AU78" i="3"/>
  <c r="AV78" i="3"/>
  <c r="AO61" i="3"/>
  <c r="AP61" i="3" s="1"/>
  <c r="AM61" i="3"/>
  <c r="AN61" i="3" s="1"/>
  <c r="AU61" i="3"/>
  <c r="AV61" i="3" s="1"/>
  <c r="AD66" i="3"/>
  <c r="AE66" i="3" s="1"/>
  <c r="AG66" i="3"/>
  <c r="AF64" i="3"/>
  <c r="AF88" i="3"/>
  <c r="AF87" i="3"/>
  <c r="AF86" i="3"/>
  <c r="AF85" i="3"/>
  <c r="AF84" i="3"/>
  <c r="AF83" i="3"/>
  <c r="AF82" i="3"/>
  <c r="AF81" i="3"/>
  <c r="AF80" i="3"/>
  <c r="AD56" i="3"/>
  <c r="AE56" i="3" s="1"/>
  <c r="AG56" i="3" s="1"/>
  <c r="AD55" i="3"/>
  <c r="AF55" i="3" s="1"/>
  <c r="AD54" i="3"/>
  <c r="AF54" i="3" s="1"/>
  <c r="L90" i="3"/>
  <c r="AD53" i="3"/>
  <c r="AE53" i="3" s="1"/>
  <c r="AG53" i="3" s="1"/>
  <c r="AD52" i="3"/>
  <c r="AE52" i="3" s="1"/>
  <c r="AG52" i="3" s="1"/>
  <c r="X90" i="3"/>
  <c r="AD49" i="3"/>
  <c r="AF49" i="3" s="1"/>
  <c r="AD48" i="3"/>
  <c r="AF48" i="3" s="1"/>
  <c r="AD46" i="3"/>
  <c r="AE46" i="3" s="1"/>
  <c r="AG46" i="3" s="1"/>
  <c r="AD44" i="3"/>
  <c r="AE44" i="3" s="1"/>
  <c r="AG44" i="3" s="1"/>
  <c r="AD43" i="3"/>
  <c r="AE43" i="3" s="1"/>
  <c r="AG43" i="3" s="1"/>
  <c r="P90" i="3"/>
  <c r="AD45" i="3"/>
  <c r="AE45" i="3" s="1"/>
  <c r="AG45" i="3" s="1"/>
  <c r="Z90" i="3"/>
  <c r="AD47" i="3"/>
  <c r="AF47" i="3" s="1"/>
  <c r="AD50" i="3"/>
  <c r="AF50" i="3" s="1"/>
  <c r="T90" i="3"/>
  <c r="AB90" i="3"/>
  <c r="AF78" i="3"/>
  <c r="AF77" i="3"/>
  <c r="AF76" i="3"/>
  <c r="AF74" i="3"/>
  <c r="AF79" i="3"/>
  <c r="AF62" i="3"/>
  <c r="AF71" i="3"/>
  <c r="AG69" i="3"/>
  <c r="AF73" i="3"/>
  <c r="AF72" i="3"/>
  <c r="AF70" i="3"/>
  <c r="AF75" i="3"/>
  <c r="AK42" i="3"/>
  <c r="AL42" i="3" s="1"/>
  <c r="R90" i="3"/>
  <c r="N90" i="3"/>
  <c r="H90" i="3"/>
  <c r="AK85" i="3"/>
  <c r="AK81" i="3"/>
  <c r="AM80" i="3"/>
  <c r="AK60" i="3"/>
  <c r="AL60" i="3" s="1"/>
  <c r="AK59" i="3"/>
  <c r="AL59" i="3" s="1"/>
  <c r="AN42" i="3"/>
  <c r="AU42" i="3"/>
  <c r="AV42" i="3"/>
  <c r="AF65" i="3" l="1"/>
  <c r="AF68" i="3"/>
  <c r="AF66" i="3"/>
  <c r="AF67" i="3"/>
  <c r="AE69" i="3"/>
  <c r="AE48" i="3"/>
  <c r="AG48" i="3" s="1"/>
  <c r="AE49" i="3"/>
  <c r="AG49" i="3" s="1"/>
  <c r="AE54" i="3"/>
  <c r="AG54" i="3" s="1"/>
  <c r="AF45" i="3"/>
  <c r="AF44" i="3"/>
  <c r="AE55" i="3"/>
  <c r="AG55" i="3" s="1"/>
  <c r="AE51" i="3"/>
  <c r="AG51" i="3" s="1"/>
  <c r="AF43" i="3"/>
  <c r="AF52" i="3"/>
  <c r="AF53" i="3"/>
  <c r="AE58" i="3"/>
  <c r="AG58" i="3" s="1"/>
  <c r="P91" i="3"/>
  <c r="BD19" i="6" s="1"/>
  <c r="X91" i="3"/>
  <c r="BH19" i="6" s="1"/>
  <c r="AF17" i="6" s="1"/>
  <c r="V91" i="3"/>
  <c r="BG19" i="6" s="1"/>
  <c r="AF16" i="6" s="1"/>
  <c r="AE59" i="3"/>
  <c r="AG59" i="3" s="1"/>
  <c r="F91" i="3"/>
  <c r="AY19" i="6" s="1"/>
  <c r="N91" i="3"/>
  <c r="BC19" i="6" s="1"/>
  <c r="AF12" i="6" s="1"/>
  <c r="AV31" i="3"/>
  <c r="AU33" i="3"/>
  <c r="AB91" i="3"/>
  <c r="BJ19" i="6" s="1"/>
  <c r="AF19" i="6" s="1"/>
  <c r="AV34" i="3"/>
  <c r="AS34" i="3"/>
  <c r="BI15" i="6" s="1"/>
  <c r="BJ15" i="6" s="1"/>
  <c r="AE47" i="3"/>
  <c r="AG47" i="3" s="1"/>
  <c r="AF46" i="3"/>
  <c r="AM31" i="3"/>
  <c r="AN34" i="3"/>
  <c r="AN32" i="3"/>
  <c r="AT32" i="3"/>
  <c r="AN31" i="3"/>
  <c r="AM34" i="3"/>
  <c r="R91" i="3"/>
  <c r="BE19" i="6" s="1"/>
  <c r="L91" i="3"/>
  <c r="BB19" i="6" s="1"/>
  <c r="AF11" i="6" s="1"/>
  <c r="H91" i="3"/>
  <c r="AZ19" i="6" s="1"/>
  <c r="AF9" i="6" s="1"/>
  <c r="T91" i="3"/>
  <c r="BF19" i="6" s="1"/>
  <c r="AF15" i="6" s="1"/>
  <c r="J91" i="3"/>
  <c r="BA19" i="6" s="1"/>
  <c r="Z91" i="3"/>
  <c r="BI19" i="6" s="1"/>
  <c r="AF18" i="6" s="1"/>
  <c r="AS33" i="3"/>
  <c r="BI14" i="6" s="1"/>
  <c r="BJ14" i="6" s="1"/>
  <c r="AT31" i="3"/>
  <c r="AU31" i="3"/>
  <c r="AV33" i="3"/>
  <c r="AE42" i="3"/>
  <c r="AG42" i="3" s="1"/>
  <c r="AM32" i="3"/>
  <c r="AT33" i="3"/>
  <c r="AF56" i="3"/>
  <c r="AV32" i="3"/>
  <c r="AU34" i="3"/>
  <c r="AM33" i="3"/>
  <c r="AT34" i="3"/>
  <c r="AE50" i="3"/>
  <c r="AG50" i="3" s="1"/>
  <c r="AF57" i="3"/>
  <c r="AU32" i="3"/>
  <c r="AN33" i="3"/>
  <c r="AS31" i="3"/>
  <c r="BI12" i="6" s="1"/>
  <c r="BJ12" i="6" s="1"/>
  <c r="AS32" i="3"/>
  <c r="BI13" i="6" s="1"/>
  <c r="BJ13" i="6" s="1"/>
  <c r="N93" i="3"/>
  <c r="Q18" i="6" s="1"/>
  <c r="AF8" i="6"/>
  <c r="AF13" i="6"/>
  <c r="N93" i="5"/>
  <c r="Q20" i="6" s="1"/>
  <c r="BA21" i="6"/>
  <c r="L93" i="5"/>
  <c r="P20" i="6" s="1"/>
  <c r="BE21" i="6"/>
  <c r="L93" i="4"/>
  <c r="P19" i="6" s="1"/>
  <c r="BE20" i="6"/>
  <c r="N93" i="4"/>
  <c r="Q19" i="6" s="1"/>
  <c r="BA20" i="6"/>
  <c r="H95" i="5"/>
  <c r="U20" i="6" s="1"/>
  <c r="J93" i="5"/>
  <c r="O20" i="6" s="1"/>
  <c r="AF44" i="5"/>
  <c r="AE44" i="5"/>
  <c r="AG44" i="5" s="1"/>
  <c r="AF43" i="5"/>
  <c r="AE43" i="5"/>
  <c r="AG43" i="5" s="1"/>
  <c r="AV34" i="5"/>
  <c r="AU34" i="5"/>
  <c r="AV33" i="5"/>
  <c r="AU33" i="5"/>
  <c r="AV32" i="5"/>
  <c r="AU32" i="5"/>
  <c r="AV31" i="5"/>
  <c r="AU31" i="5"/>
  <c r="AR34" i="5"/>
  <c r="AQ34" i="5"/>
  <c r="AR33" i="5"/>
  <c r="AQ33" i="5"/>
  <c r="AR32" i="5"/>
  <c r="AQ32" i="5"/>
  <c r="AR31" i="5"/>
  <c r="AQ31" i="5"/>
  <c r="AP34" i="5"/>
  <c r="AO34" i="5"/>
  <c r="AP33" i="5"/>
  <c r="AO33" i="5"/>
  <c r="AP32" i="5"/>
  <c r="AO32" i="5"/>
  <c r="AP31" i="5"/>
  <c r="AO31" i="5"/>
  <c r="AN34" i="5"/>
  <c r="AM34" i="5"/>
  <c r="AN33" i="5"/>
  <c r="AM33" i="5"/>
  <c r="AN32" i="5"/>
  <c r="AM32" i="5"/>
  <c r="AN31" i="5"/>
  <c r="AM31" i="5"/>
  <c r="AL34" i="5"/>
  <c r="AK34" i="5"/>
  <c r="AL33" i="5"/>
  <c r="AK33" i="5"/>
  <c r="AL32" i="5"/>
  <c r="AK32" i="5"/>
  <c r="AL31" i="5"/>
  <c r="AK31" i="5"/>
  <c r="AF42" i="5"/>
  <c r="AE42" i="5"/>
  <c r="F93" i="5"/>
  <c r="M20" i="6" s="1"/>
  <c r="F95" i="5"/>
  <c r="T20" i="6" s="1"/>
  <c r="H93" i="5"/>
  <c r="N20" i="6" s="1"/>
  <c r="J95" i="5"/>
  <c r="V20" i="6" s="1"/>
  <c r="P93" i="5"/>
  <c r="R20" i="6" s="1"/>
  <c r="H95" i="4"/>
  <c r="U19" i="6" s="1"/>
  <c r="J93" i="4"/>
  <c r="O19" i="6" s="1"/>
  <c r="AF44" i="4"/>
  <c r="AE44" i="4"/>
  <c r="AG44" i="4" s="1"/>
  <c r="AF43" i="4"/>
  <c r="AE43" i="4"/>
  <c r="AG43" i="4" s="1"/>
  <c r="AV34" i="4"/>
  <c r="AU34" i="4"/>
  <c r="AV33" i="4"/>
  <c r="AU33" i="4"/>
  <c r="AV32" i="4"/>
  <c r="AU32" i="4"/>
  <c r="AV31" i="4"/>
  <c r="AU31" i="4"/>
  <c r="AR34" i="4"/>
  <c r="AQ34" i="4"/>
  <c r="AR33" i="4"/>
  <c r="AQ33" i="4"/>
  <c r="AR32" i="4"/>
  <c r="AQ32" i="4"/>
  <c r="AR31" i="4"/>
  <c r="AQ31" i="4"/>
  <c r="AP34" i="4"/>
  <c r="AO34" i="4"/>
  <c r="AP33" i="4"/>
  <c r="AO33" i="4"/>
  <c r="AP32" i="4"/>
  <c r="AO32" i="4"/>
  <c r="AP31" i="4"/>
  <c r="AO31" i="4"/>
  <c r="AN34" i="4"/>
  <c r="AM34" i="4"/>
  <c r="AN33" i="4"/>
  <c r="AM33" i="4"/>
  <c r="AN32" i="4"/>
  <c r="AM32" i="4"/>
  <c r="AN31" i="4"/>
  <c r="AM31" i="4"/>
  <c r="AL34" i="4"/>
  <c r="AK34" i="4"/>
  <c r="AL33" i="4"/>
  <c r="AK33" i="4"/>
  <c r="AL32" i="4"/>
  <c r="AK32" i="4"/>
  <c r="AL31" i="4"/>
  <c r="AK31" i="4"/>
  <c r="AF42" i="4"/>
  <c r="AE42" i="4"/>
  <c r="F93" i="4"/>
  <c r="M19" i="6" s="1"/>
  <c r="F95" i="4"/>
  <c r="T19" i="6" s="1"/>
  <c r="H93" i="4"/>
  <c r="N19" i="6" s="1"/>
  <c r="J95" i="4"/>
  <c r="V19" i="6" s="1"/>
  <c r="P93" i="4"/>
  <c r="R19" i="6" s="1"/>
  <c r="AP33" i="3"/>
  <c r="AP34" i="3"/>
  <c r="AO32" i="3"/>
  <c r="AP32" i="3"/>
  <c r="AO33" i="3"/>
  <c r="AP31" i="3"/>
  <c r="AO34" i="3"/>
  <c r="AO31" i="3"/>
  <c r="AR33" i="3"/>
  <c r="AQ32" i="3"/>
  <c r="AR31" i="3"/>
  <c r="AR32" i="3"/>
  <c r="AQ33" i="3"/>
  <c r="AR34" i="3"/>
  <c r="AQ31" i="3"/>
  <c r="AQ34" i="3"/>
  <c r="AK46" i="3"/>
  <c r="AL46" i="3" s="1"/>
  <c r="AL34" i="3" s="1"/>
  <c r="AE88" i="3"/>
  <c r="AE87" i="3"/>
  <c r="AE86" i="3"/>
  <c r="AE85" i="3"/>
  <c r="AE84" i="3"/>
  <c r="AE83" i="3"/>
  <c r="AE82" i="3"/>
  <c r="AE81" i="3"/>
  <c r="AE80" i="3"/>
  <c r="AE64" i="3"/>
  <c r="AE63" i="3"/>
  <c r="AE61" i="3"/>
  <c r="AG61" i="3" s="1"/>
  <c r="AE60" i="3"/>
  <c r="AG60" i="3" s="1"/>
  <c r="AL31" i="3" l="1"/>
  <c r="AL33" i="3"/>
  <c r="AK31" i="3"/>
  <c r="BA12" i="6" s="1"/>
  <c r="BB12" i="6" s="1"/>
  <c r="AL32" i="3"/>
  <c r="AK34" i="3"/>
  <c r="BA15" i="6" s="1"/>
  <c r="BB15" i="6" s="1"/>
  <c r="AK32" i="3"/>
  <c r="AK33" i="3"/>
  <c r="BA14" i="6" s="1"/>
  <c r="BB14" i="6" s="1"/>
  <c r="BG73" i="3"/>
  <c r="BG74" i="3" s="1"/>
  <c r="BI73" i="3"/>
  <c r="BI74" i="3" s="1"/>
  <c r="L93" i="3"/>
  <c r="P18" i="6" s="1"/>
  <c r="K21" i="6" s="1"/>
  <c r="AF91" i="3"/>
  <c r="AH61" i="3" s="1"/>
  <c r="AI61" i="3" s="1"/>
  <c r="H93" i="3"/>
  <c r="N18" i="6" s="1"/>
  <c r="K19" i="6" s="1"/>
  <c r="P93" i="3"/>
  <c r="R18" i="6" s="1"/>
  <c r="K23" i="6" s="1"/>
  <c r="AF10" i="6"/>
  <c r="J95" i="3"/>
  <c r="V18" i="6" s="1"/>
  <c r="K30" i="6" s="1"/>
  <c r="F95" i="3"/>
  <c r="T18" i="6" s="1"/>
  <c r="K28" i="6" s="1"/>
  <c r="F93" i="3"/>
  <c r="M18" i="6" s="1"/>
  <c r="K18" i="6" s="1"/>
  <c r="BH73" i="3"/>
  <c r="BH74" i="3" s="1"/>
  <c r="BJ73" i="3"/>
  <c r="BJ74" i="3" s="1"/>
  <c r="H95" i="3"/>
  <c r="U18" i="6" s="1"/>
  <c r="K29" i="6" s="1"/>
  <c r="J93" i="3"/>
  <c r="O18" i="6" s="1"/>
  <c r="K20" i="6" s="1"/>
  <c r="K22" i="6"/>
  <c r="AE91" i="3"/>
  <c r="C35" i="6" s="1"/>
  <c r="BA13" i="6"/>
  <c r="BB13" i="6" s="1"/>
  <c r="BC12" i="6"/>
  <c r="BD12" i="6" s="1"/>
  <c r="BC13" i="6"/>
  <c r="BD13" i="6" s="1"/>
  <c r="BC14" i="6"/>
  <c r="BD14" i="6" s="1"/>
  <c r="BC15" i="6"/>
  <c r="BD15" i="6" s="1"/>
  <c r="BE12" i="6"/>
  <c r="BF12" i="6" s="1"/>
  <c r="BE13" i="6"/>
  <c r="BF13" i="6" s="1"/>
  <c r="BE14" i="6"/>
  <c r="BF14" i="6" s="1"/>
  <c r="BE15" i="6"/>
  <c r="BF15" i="6" s="1"/>
  <c r="BG12" i="6"/>
  <c r="BH12" i="6" s="1"/>
  <c r="BG13" i="6"/>
  <c r="BH13" i="6" s="1"/>
  <c r="BG14" i="6"/>
  <c r="BH14" i="6" s="1"/>
  <c r="BG15" i="6"/>
  <c r="BH15" i="6" s="1"/>
  <c r="BK12" i="6"/>
  <c r="BL12" i="6" s="1"/>
  <c r="BK13" i="6"/>
  <c r="BL13" i="6" s="1"/>
  <c r="BK14" i="6"/>
  <c r="BL14" i="6" s="1"/>
  <c r="BK15" i="6"/>
  <c r="BL15" i="6" s="1"/>
  <c r="AF14" i="6"/>
  <c r="AE91" i="5"/>
  <c r="C37" i="6" s="1"/>
  <c r="AG42" i="5"/>
  <c r="AF91" i="5"/>
  <c r="D37" i="6" s="1"/>
  <c r="AH42" i="5"/>
  <c r="AI42" i="5" s="1"/>
  <c r="AH43" i="5"/>
  <c r="AI43" i="5" s="1"/>
  <c r="AH44" i="5"/>
  <c r="AI44" i="5" s="1"/>
  <c r="AE91" i="4"/>
  <c r="C36" i="6" s="1"/>
  <c r="AG42" i="4"/>
  <c r="AF91" i="4"/>
  <c r="D36" i="6" s="1"/>
  <c r="AH42" i="4"/>
  <c r="AI42" i="4" s="1"/>
  <c r="AH43" i="4"/>
  <c r="AI43" i="4" s="1"/>
  <c r="AH44" i="4"/>
  <c r="AI44" i="4" s="1"/>
  <c r="AH59" i="3" l="1"/>
  <c r="AI59" i="3" s="1"/>
  <c r="AH60" i="3"/>
  <c r="AI60" i="3" s="1"/>
  <c r="AH55" i="3"/>
  <c r="AI55" i="3" s="1"/>
  <c r="AH58" i="3"/>
  <c r="AI58" i="3" s="1"/>
  <c r="AH57" i="3"/>
  <c r="AI57" i="3" s="1"/>
  <c r="AH56" i="3"/>
  <c r="AI56" i="3" s="1"/>
  <c r="AH53" i="3"/>
  <c r="AI53" i="3" s="1"/>
  <c r="AH54" i="3"/>
  <c r="AI54" i="3" s="1"/>
  <c r="AH51" i="3"/>
  <c r="AI51" i="3" s="1"/>
  <c r="AH52" i="3"/>
  <c r="AI52" i="3" s="1"/>
  <c r="AH49" i="3"/>
  <c r="AI49" i="3" s="1"/>
  <c r="AH50" i="3"/>
  <c r="AI50" i="3" s="1"/>
  <c r="AH47" i="3"/>
  <c r="AI47" i="3" s="1"/>
  <c r="AH48" i="3"/>
  <c r="AI48" i="3" s="1"/>
  <c r="AH43" i="3"/>
  <c r="AI43" i="3" s="1"/>
  <c r="AH42" i="3"/>
  <c r="AI42" i="3" s="1"/>
  <c r="AH44" i="3"/>
  <c r="AI44" i="3" s="1"/>
  <c r="D35" i="6"/>
  <c r="D38" i="6" s="1"/>
  <c r="AH45" i="3"/>
  <c r="AI45" i="3" s="1"/>
  <c r="AH46" i="3"/>
  <c r="AI46" i="3" s="1"/>
  <c r="C38" i="6"/>
  <c r="AJ42" i="5"/>
  <c r="E37" i="6" s="1"/>
  <c r="BJ73" i="5"/>
  <c r="BJ74" i="5" s="1"/>
  <c r="BI73" i="5"/>
  <c r="BI74" i="5" s="1"/>
  <c r="BH73" i="5"/>
  <c r="BH74" i="5" s="1"/>
  <c r="BG73" i="5"/>
  <c r="BG74" i="5" s="1"/>
  <c r="AJ42" i="4"/>
  <c r="E36" i="6" s="1"/>
  <c r="BJ73" i="4"/>
  <c r="BJ74" i="4" s="1"/>
  <c r="BI73" i="4"/>
  <c r="BI74" i="4" s="1"/>
  <c r="BH73" i="4"/>
  <c r="BH74" i="4" s="1"/>
  <c r="BG73" i="4"/>
  <c r="BG74" i="4" s="1"/>
  <c r="AJ42" i="3" l="1"/>
  <c r="E35" i="6" s="1"/>
</calcChain>
</file>

<file path=xl/comments1.xml><?xml version="1.0" encoding="utf-8"?>
<comments xmlns="http://schemas.openxmlformats.org/spreadsheetml/2006/main">
  <authors>
    <author>HP</author>
  </authors>
  <commentList>
    <comment ref="AD3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3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3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en "Orientaciones e instrumentos de evaluación diangóstica, interm. y final de Formación Ciudadana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D3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3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3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en "Orientaciones e instrumentos de evaluación diangóstica, interm. y final de Formación Ciudadana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AD3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3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3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en "Orientaciones e instrumentos de evaluación diangóstica, interm. y final de Formación Ciudadana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<sst xmlns="http://schemas.openxmlformats.org/spreadsheetml/2006/main" count="514" uniqueCount="171">
  <si>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</si>
  <si>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</si>
  <si>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</si>
  <si>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</si>
  <si>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</si>
  <si>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</si>
  <si>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</si>
  <si>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</si>
  <si>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</si>
  <si>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</si>
  <si>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</si>
  <si>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</si>
  <si>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</si>
  <si>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</si>
  <si>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</si>
  <si>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</si>
  <si>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</si>
  <si>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</si>
  <si>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</si>
  <si>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</si>
  <si>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</si>
  <si>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</si>
  <si>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</si>
  <si>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</si>
  <si>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</si>
  <si>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</si>
  <si>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</si>
  <si>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</si>
  <si>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</si>
  <si>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Puntaje Obtenido por Item</t>
  </si>
  <si>
    <t>Nº total de Als.</t>
  </si>
  <si>
    <t>% total de Als.</t>
  </si>
  <si>
    <t>Porcentaje de logro del grupo de curso por PREGUNTA</t>
  </si>
  <si>
    <t>Estado:     Presente (p o P) Ausente (a o A)</t>
  </si>
  <si>
    <t>Porcentaje de logro grupo curso por INDICADORES</t>
  </si>
  <si>
    <t xml:space="preserve"> </t>
  </si>
  <si>
    <t>% logro</t>
  </si>
  <si>
    <t xml:space="preserve">% logro </t>
  </si>
  <si>
    <t>IDENTIFICA INFORMACION</t>
  </si>
  <si>
    <t>COMPRENDE PROCESOS</t>
  </si>
  <si>
    <t>COMUNICA POSICIONES</t>
  </si>
  <si>
    <t>VALORA</t>
  </si>
  <si>
    <t>EVALUA</t>
  </si>
  <si>
    <t>PARTICIPA ACTIVAMENTE</t>
  </si>
  <si>
    <t>INDICADORES DE APRENDIZAJE</t>
  </si>
  <si>
    <t>Áb</t>
  </si>
  <si>
    <t xml:space="preserve">   Áb: Pregunta Abierta</t>
  </si>
  <si>
    <t>Porcentaje de logro grupo curso por APRENDIZAJE ESPERADO</t>
  </si>
  <si>
    <r>
      <t xml:space="preserve">Nº y % Als. Nvl. BAJO (B) </t>
    </r>
    <r>
      <rPr>
        <b/>
        <sz val="10"/>
        <color indexed="30"/>
        <rFont val="Arial"/>
        <family val="2"/>
      </rPr>
      <t>(0 - 50)%</t>
    </r>
  </si>
  <si>
    <r>
      <t xml:space="preserve">Nº y % Als. Nvl. MEDIO BAJO (MB)  </t>
    </r>
    <r>
      <rPr>
        <b/>
        <sz val="10"/>
        <color indexed="30"/>
        <rFont val="Arial"/>
        <family val="2"/>
      </rPr>
      <t>(51 - 60)%</t>
    </r>
  </si>
  <si>
    <r>
      <t xml:space="preserve">Nº y Als. Nvl. MEDIO ALTO (MA)            </t>
    </r>
    <r>
      <rPr>
        <b/>
        <sz val="10"/>
        <color indexed="30"/>
        <rFont val="Arial"/>
        <family val="2"/>
      </rPr>
      <t>(61 - 80)%</t>
    </r>
  </si>
  <si>
    <r>
      <t xml:space="preserve">Nº y Als. Nvl. ALTO  </t>
    </r>
    <r>
      <rPr>
        <b/>
        <sz val="10"/>
        <color indexed="30"/>
        <rFont val="Arial"/>
        <family val="2"/>
      </rPr>
      <t>(81 - 100)%</t>
    </r>
  </si>
  <si>
    <t>8avo. Básico A</t>
  </si>
  <si>
    <t>APRENDIZAJE ESPERADO</t>
  </si>
  <si>
    <t>1) Comprensión de la información y los procesos sociales.</t>
  </si>
  <si>
    <t xml:space="preserve"> 1) Comprensión de la información y los procesos sociales.</t>
  </si>
  <si>
    <t xml:space="preserve"> 2) Comunicación y Valoración de los derechos y deberes ciudadanos.</t>
  </si>
  <si>
    <t>3) Evaluación y participación en una sociedad plural.</t>
  </si>
  <si>
    <t>INDICADORES</t>
  </si>
  <si>
    <t>DIF</t>
  </si>
  <si>
    <t>CUADR</t>
  </si>
  <si>
    <t>SUMA</t>
  </si>
  <si>
    <t>6) Participa activamente</t>
  </si>
  <si>
    <t>5) Evalúa</t>
  </si>
  <si>
    <t>2) Comprende Procesos</t>
  </si>
  <si>
    <t>1) Identifica información</t>
  </si>
  <si>
    <t>3) Comunica posiciones</t>
  </si>
  <si>
    <t>4) Valora</t>
  </si>
  <si>
    <t xml:space="preserve">CANTIDAD Y PORCENTAJE DE ESTUDIANTES DISTRIBUIDOS SEGÚN INDICADORES DE APRENDIZAJE Y NIVELES DE DESEMPEÑO </t>
  </si>
  <si>
    <r>
      <t xml:space="preserve">Bajo (B)                       </t>
    </r>
    <r>
      <rPr>
        <b/>
        <sz val="11"/>
        <color rgb="FF0070C0"/>
        <rFont val="Calibri"/>
        <family val="2"/>
        <scheme val="minor"/>
      </rPr>
      <t>[0 - 50%]</t>
    </r>
  </si>
  <si>
    <r>
      <t xml:space="preserve">Medio Bajo (MB)        </t>
    </r>
    <r>
      <rPr>
        <b/>
        <sz val="11"/>
        <color rgb="FF0070C0"/>
        <rFont val="Calibri"/>
        <family val="2"/>
        <scheme val="minor"/>
      </rPr>
      <t>[51 - 60%]</t>
    </r>
  </si>
  <si>
    <r>
      <t xml:space="preserve">Medio Alto (MA)        </t>
    </r>
    <r>
      <rPr>
        <b/>
        <sz val="11"/>
        <color rgb="FF0070C0"/>
        <rFont val="Calibri"/>
        <family val="2"/>
        <scheme val="minor"/>
      </rPr>
      <t>[61- 80%]</t>
    </r>
  </si>
  <si>
    <r>
      <t xml:space="preserve">Alto (A)                       </t>
    </r>
    <r>
      <rPr>
        <b/>
        <sz val="11"/>
        <color rgb="FF0070C0"/>
        <rFont val="Calibri"/>
        <family val="2"/>
        <scheme val="minor"/>
      </rPr>
      <t>[81- 100%]</t>
    </r>
  </si>
  <si>
    <t>Vaciado de resultados PRUEBA INICIAL, FORMACION CIUDADANA 8º básico B, 2015</t>
  </si>
  <si>
    <t>8avo. Básico B</t>
  </si>
  <si>
    <t>Vaciado de resultados PRUEBA INICIAL, FORMACION CIUDADANA 8º básico C, 2015</t>
  </si>
  <si>
    <t>8avo. Básico C</t>
  </si>
  <si>
    <t>CANTIDAD Y PORCENTAJE DE ESTUDIANTES DISTRIBUIDOS SEGÚN HABILIDADES Y NIVELES DE DESEMPEÑO</t>
  </si>
  <si>
    <t>Establecimiento</t>
  </si>
  <si>
    <t>Nº pregunta</t>
  </si>
  <si>
    <t>Promedio</t>
  </si>
  <si>
    <t>Total Alumnos de los cursos (matrícula real)</t>
  </si>
  <si>
    <t>Total Alumnos presentes</t>
  </si>
  <si>
    <r>
      <t xml:space="preserve">Bajo (B)                 </t>
    </r>
    <r>
      <rPr>
        <b/>
        <sz val="14"/>
        <color rgb="FF0070C0"/>
        <rFont val="Calibri"/>
        <family val="2"/>
        <scheme val="minor"/>
      </rPr>
      <t xml:space="preserve"> [0 - 25%]</t>
    </r>
  </si>
  <si>
    <r>
      <t xml:space="preserve">Medio Bajo (MB) </t>
    </r>
    <r>
      <rPr>
        <b/>
        <sz val="14"/>
        <color rgb="FF0070C0"/>
        <rFont val="Calibri"/>
        <family val="2"/>
        <scheme val="minor"/>
      </rPr>
      <t>[26 - 50%]</t>
    </r>
  </si>
  <si>
    <r>
      <t xml:space="preserve">Medio Alto (MA)   </t>
    </r>
    <r>
      <rPr>
        <b/>
        <sz val="14"/>
        <color rgb="FF0070C0"/>
        <rFont val="Calibri"/>
        <family val="2"/>
        <scheme val="minor"/>
      </rPr>
      <t>[51- 75%]</t>
    </r>
  </si>
  <si>
    <r>
      <t xml:space="preserve">Alto (A)               </t>
    </r>
    <r>
      <rPr>
        <b/>
        <sz val="14"/>
        <color rgb="FF0070C0"/>
        <rFont val="Calibri"/>
        <family val="2"/>
        <scheme val="minor"/>
      </rPr>
      <t>[76- 100%]</t>
    </r>
  </si>
  <si>
    <t>Indicadores</t>
  </si>
  <si>
    <t>IND1</t>
  </si>
  <si>
    <t>IND2</t>
  </si>
  <si>
    <t>IND3</t>
  </si>
  <si>
    <t>IND4</t>
  </si>
  <si>
    <t>IND5</t>
  </si>
  <si>
    <t>IND6</t>
  </si>
  <si>
    <t>AE1</t>
  </si>
  <si>
    <t>AE2</t>
  </si>
  <si>
    <t>AE3</t>
  </si>
  <si>
    <t>1.- Identifica Información</t>
  </si>
  <si>
    <t>2.- Comprende Procesos</t>
  </si>
  <si>
    <t>3.- Comunica Posiciones</t>
  </si>
  <si>
    <t>4.- Valora</t>
  </si>
  <si>
    <t>5.- Evalúa</t>
  </si>
  <si>
    <t>6.- Participa Activamente</t>
  </si>
  <si>
    <t>APRENDIZAJES ESPERADOS</t>
  </si>
  <si>
    <t>1) Comprensión de información y los procesos sociales</t>
  </si>
  <si>
    <t>2) Comunicación y valoración de los derechos y deberes ciudadanos</t>
  </si>
  <si>
    <t>3) Evaluación y participación en una sociedad plural</t>
  </si>
  <si>
    <t>RENDIMIENTO POR CURSO</t>
  </si>
  <si>
    <t>Porcentaje Als. NIVEL BAJO    &lt; 40%</t>
  </si>
  <si>
    <t>Porcentaje Als. NIVEL MEDIO BAJO       (40 - 60)%</t>
  </si>
  <si>
    <t>Porcentaje Als. NIVEL MEDIO ALTO      (60 - 80)%</t>
  </si>
  <si>
    <t>Porcentaje Als. NIVEL  ALTO      (81 - 100)%</t>
  </si>
  <si>
    <t>CURSO</t>
  </si>
  <si>
    <t>PROMEDIO % LOGRO</t>
  </si>
  <si>
    <t>PROMEDIO NOTA</t>
  </si>
  <si>
    <t>DESVIACION ESTANDAR DE NOTAS</t>
  </si>
  <si>
    <r>
      <t>Porcentaje Als. NI</t>
    </r>
    <r>
      <rPr>
        <b/>
        <sz val="12"/>
        <color rgb="FF0000CC"/>
        <rFont val="Arial"/>
        <family val="2"/>
      </rPr>
      <t>VEL BAJO    &lt; 40%</t>
    </r>
  </si>
  <si>
    <r>
      <t xml:space="preserve">Porcentaje Als. </t>
    </r>
    <r>
      <rPr>
        <b/>
        <sz val="12"/>
        <color rgb="FF0000CC"/>
        <rFont val="Arial"/>
        <family val="2"/>
      </rPr>
      <t>NIVEL MEDIO BAJO       (40 - 60)%</t>
    </r>
  </si>
  <si>
    <r>
      <t xml:space="preserve">Porcentaje Als. </t>
    </r>
    <r>
      <rPr>
        <b/>
        <sz val="12"/>
        <color indexed="39"/>
        <rFont val="Arial"/>
        <family val="2"/>
      </rPr>
      <t>NIVEL MEDIO ALTO      (60 - 80)%</t>
    </r>
  </si>
  <si>
    <r>
      <t xml:space="preserve">Porcentaje Als. </t>
    </r>
    <r>
      <rPr>
        <b/>
        <sz val="12"/>
        <color indexed="39"/>
        <rFont val="Arial"/>
        <family val="2"/>
      </rPr>
      <t>NIVEL  ALTO      (81 - 100)%</t>
    </r>
  </si>
  <si>
    <t>Promedio Nivel</t>
  </si>
  <si>
    <t>INFORME GLOBAL, PRUEBA INICIAL FORMACIÓN CIUDADANA,  OCTAVO(S) BÁSICO(S) 2015</t>
  </si>
  <si>
    <t>5, 8 y 10</t>
  </si>
  <si>
    <t>4, 9 y 12</t>
  </si>
  <si>
    <t>1, 6 y 11</t>
  </si>
  <si>
    <t>PROMEDIO POR INDICADORES, DIAGNÓSTICO OCTAVO(S) BÁSICO(S) 2015</t>
  </si>
  <si>
    <t>4, 5; 8 a 10; 12</t>
  </si>
  <si>
    <t>1, 6, 7 y 11</t>
  </si>
  <si>
    <t>2 y 3</t>
  </si>
  <si>
    <t>PROMEDIO POR APRENDIZAJES ESPERADOS , DIAGNÓSTICO OCTAVO(S) BÁSICO(S) 2015</t>
  </si>
  <si>
    <t>8º  básico A</t>
  </si>
  <si>
    <t>8º básico B</t>
  </si>
  <si>
    <t>8º básico C</t>
  </si>
  <si>
    <t>8A</t>
  </si>
  <si>
    <t>8B</t>
  </si>
  <si>
    <t>8C</t>
  </si>
  <si>
    <t>% logro por preguntas, 8vo. básico</t>
  </si>
  <si>
    <t>22686-6</t>
  </si>
  <si>
    <t>ESCUELA LAS CAMELIAS</t>
  </si>
  <si>
    <t>MARZO</t>
  </si>
  <si>
    <t>Vaciado de resultados PRUEBA INICIAL, FORMACION CIUDADANA 8º básico A, 2016</t>
  </si>
  <si>
    <t>EQUIPO DE MEDICION, LAS CAMELIAS</t>
  </si>
  <si>
    <t>ABURTO BARRÍA CARLOS ALFONSO</t>
  </si>
  <si>
    <t>CANOUBRA BARRA FRANCISCA BELÉN</t>
  </si>
  <si>
    <t>CÁRDENAS TÉLLEZ CARLOS FERNANDO</t>
  </si>
  <si>
    <t>COMPAY VALLE SAMUEL JESÚS</t>
  </si>
  <si>
    <t>FERNÁNDEZ BOHLE JOSUE GABRIEL</t>
  </si>
  <si>
    <t>FUENTES DÍAZ MARÍA FERNANDA</t>
  </si>
  <si>
    <t>GALINDO GALLARDO KEILA BELÉN</t>
  </si>
  <si>
    <t>GONZÁLEZ SOTO ARTURO CÉSAR</t>
  </si>
  <si>
    <t>HERNÁNDEZ OYARZÚN ROXANA ALEJANDRA</t>
  </si>
  <si>
    <t>HIDALGO GALINDO CRISTÓBAL ALEJANDRO</t>
  </si>
  <si>
    <t>KEIM CÁRDENAS ANDREA MILLARAY</t>
  </si>
  <si>
    <t>LAFUENTE QUEZADA MARÍA FERNANDA</t>
  </si>
  <si>
    <t>MALDONADO CÁRDENAS YELANDRI NOELIA</t>
  </si>
  <si>
    <t>MAYORGA GONZÁLEZ BÁRBARA CAROLINA</t>
  </si>
  <si>
    <t>MAYORGA GONZÁLEZ JACQUELINE CONSTANZA</t>
  </si>
  <si>
    <t>MERCADO MATOS PAMELA LEONARDA</t>
  </si>
  <si>
    <t>MOLINA LÓPEZ BÉLEN ANDREA</t>
  </si>
  <si>
    <t>OJEDA GADALETA IGNACIO ANDRÉS</t>
  </si>
  <si>
    <t>OJEDA ULLOA FELIPE IGNACIO</t>
  </si>
  <si>
    <t>OLIVARES VICENCIO ANABELEN</t>
  </si>
  <si>
    <t>PAILLACAR PAILLACAR RAQUEL EDITH</t>
  </si>
  <si>
    <t>PONS MANSILLA GABRIELA CONSUELO</t>
  </si>
  <si>
    <t>RUBILAR ALVEAL DANIELA ALMENDRA</t>
  </si>
  <si>
    <t>SANTANA JAQUES JISELLA JASMÍN</t>
  </si>
  <si>
    <t>TAPIA ALMONACID MARTÍN QUINTO DE JESÚS</t>
  </si>
  <si>
    <t>ULLOA GUZMÁN DIEGO ENRIQUE</t>
  </si>
  <si>
    <t>URIBE FLORES GABRIELA SOLEDAD</t>
  </si>
  <si>
    <t>VALENZUELA FARÍAS CONSTANZA NAYELIE</t>
  </si>
  <si>
    <t>VILLARROEL HERNÁNDEZ TAMARA YASMÍN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</si>
</sst>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6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  <scheme val="minor"/>
    </font>
    <font>
      <sz val="10"/>
      <color indexed="14"/>
      <name val="Arial"/>
      <family val="2"/>
    </font>
    <font>
      <b/>
      <sz val="14"/>
      <color indexed="9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4"/>
      <color indexed="9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rgb="FF0000CC"/>
      <name val="Arial"/>
      <family val="2"/>
    </font>
    <font>
      <b/>
      <sz val="12"/>
      <color indexed="39"/>
      <name val="Arial"/>
      <family val="2"/>
    </font>
    <font>
      <b/>
      <sz val="11"/>
      <color indexed="9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</cellStyleXfs>
  <cellXfs count="50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wrapText="1"/>
    </xf>
    <xf numFmtId="0" fontId="24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22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4" fillId="3" borderId="8" xfId="0" applyNumberFormat="1" applyFont="1" applyFill="1" applyBorder="1" applyAlignment="1">
      <alignment horizontal="center" vertical="distributed" wrapText="1"/>
    </xf>
    <xf numFmtId="0" fontId="1" fillId="0" borderId="9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2" fillId="7" borderId="3" xfId="0" applyNumberFormat="1" applyFont="1" applyFill="1" applyBorder="1" applyAlignment="1">
      <alignment horizontal="center"/>
    </xf>
    <xf numFmtId="0" fontId="2" fillId="7" borderId="3" xfId="0" applyNumberFormat="1" applyFont="1" applyFill="1" applyBorder="1" applyAlignment="1">
      <alignment horizontal="center" vertical="distributed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/>
      <protection locked="0"/>
    </xf>
    <xf numFmtId="0" fontId="23" fillId="0" borderId="2" xfId="0" applyNumberFormat="1" applyFont="1" applyFill="1" applyBorder="1" applyAlignment="1">
      <alignment wrapText="1"/>
    </xf>
    <xf numFmtId="0" fontId="29" fillId="0" borderId="5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9" fontId="19" fillId="0" borderId="3" xfId="2" applyFont="1" applyBorder="1" applyAlignment="1">
      <alignment horizontal="center" vertical="distributed"/>
    </xf>
    <xf numFmtId="9" fontId="19" fillId="0" borderId="11" xfId="2" applyFont="1" applyBorder="1" applyAlignment="1">
      <alignment horizontal="center" vertical="distributed"/>
    </xf>
    <xf numFmtId="0" fontId="30" fillId="0" borderId="3" xfId="0" applyFont="1" applyBorder="1" applyAlignment="1" applyProtection="1">
      <alignment horizontal="center" vertical="distributed"/>
    </xf>
    <xf numFmtId="0" fontId="30" fillId="0" borderId="11" xfId="0" applyFont="1" applyBorder="1" applyAlignment="1" applyProtection="1">
      <alignment horizontal="center" vertical="distributed"/>
    </xf>
    <xf numFmtId="0" fontId="16" fillId="0" borderId="0" xfId="0" applyFont="1">
      <alignment vertical="center"/>
    </xf>
    <xf numFmtId="165" fontId="2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 vertical="distributed" wrapText="1"/>
    </xf>
    <xf numFmtId="0" fontId="2" fillId="0" borderId="3" xfId="0" applyNumberFormat="1" applyFont="1" applyFill="1" applyBorder="1" applyAlignment="1">
      <alignment horizontal="center" vertical="distributed"/>
    </xf>
    <xf numFmtId="0" fontId="12" fillId="0" borderId="3" xfId="0" applyNumberFormat="1" applyFont="1" applyFill="1" applyBorder="1" applyAlignment="1">
      <alignment horizontal="center" vertical="distributed"/>
    </xf>
    <xf numFmtId="0" fontId="1" fillId="9" borderId="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/>
    </xf>
    <xf numFmtId="0" fontId="29" fillId="0" borderId="6" xfId="0" applyNumberFormat="1" applyFont="1" applyFill="1" applyBorder="1" applyAlignment="1">
      <alignment horizontal="center" wrapText="1"/>
    </xf>
    <xf numFmtId="0" fontId="2" fillId="9" borderId="3" xfId="0" applyNumberFormat="1" applyFont="1" applyFill="1" applyBorder="1" applyAlignment="1">
      <alignment horizontal="center" vertical="distributed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9" borderId="0" xfId="0" applyNumberFormat="1" applyFont="1" applyFill="1" applyBorder="1" applyAlignment="1">
      <alignment horizontal="center" vertical="center" wrapText="1"/>
    </xf>
    <xf numFmtId="9" fontId="19" fillId="9" borderId="0" xfId="2" applyFont="1" applyFill="1" applyBorder="1" applyAlignment="1">
      <alignment horizontal="center" vertical="distributed"/>
    </xf>
    <xf numFmtId="9" fontId="19" fillId="0" borderId="12" xfId="2" applyFont="1" applyBorder="1" applyAlignment="1">
      <alignment horizontal="center" vertical="distributed"/>
    </xf>
    <xf numFmtId="0" fontId="16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>
      <alignment horizont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2" borderId="3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vertical="center" wrapText="1"/>
    </xf>
    <xf numFmtId="0" fontId="28" fillId="0" borderId="5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0" fontId="27" fillId="0" borderId="5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2" fillId="13" borderId="3" xfId="0" applyNumberFormat="1" applyFont="1" applyFill="1" applyBorder="1" applyAlignment="1">
      <alignment horizontal="center" vertical="distributed" wrapText="1"/>
    </xf>
    <xf numFmtId="9" fontId="19" fillId="0" borderId="0" xfId="2" applyFont="1" applyBorder="1" applyAlignment="1">
      <alignment horizontal="center" vertical="distributed"/>
    </xf>
    <xf numFmtId="0" fontId="2" fillId="9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9" fontId="2" fillId="0" borderId="3" xfId="2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9" borderId="3" xfId="0" applyNumberFormat="1" applyFont="1" applyFill="1" applyBorder="1" applyAlignment="1">
      <alignment horizontal="center" vertical="distributed"/>
    </xf>
    <xf numFmtId="0" fontId="12" fillId="9" borderId="3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Border="1" applyAlignment="1">
      <alignment horizontal="center" wrapText="1"/>
    </xf>
    <xf numFmtId="0" fontId="12" fillId="9" borderId="8" xfId="0" applyNumberFormat="1" applyFont="1" applyFill="1" applyBorder="1" applyAlignment="1">
      <alignment horizontal="center" vertical="distributed"/>
    </xf>
    <xf numFmtId="0" fontId="2" fillId="14" borderId="3" xfId="0" applyNumberFormat="1" applyFont="1" applyFill="1" applyBorder="1" applyAlignment="1">
      <alignment horizontal="center" vertical="distributed" wrapText="1"/>
    </xf>
    <xf numFmtId="9" fontId="2" fillId="0" borderId="14" xfId="2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9" fontId="2" fillId="0" borderId="16" xfId="2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9" fontId="2" fillId="0" borderId="11" xfId="2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9" fontId="2" fillId="0" borderId="20" xfId="2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9" fontId="2" fillId="0" borderId="10" xfId="2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 vertical="distributed"/>
    </xf>
    <xf numFmtId="0" fontId="1" fillId="0" borderId="3" xfId="0" applyNumberFormat="1" applyFont="1" applyFill="1" applyBorder="1" applyAlignment="1">
      <alignment horizontal="center" vertical="distributed"/>
    </xf>
    <xf numFmtId="0" fontId="30" fillId="0" borderId="14" xfId="0" applyFont="1" applyBorder="1" applyAlignment="1" applyProtection="1">
      <alignment horizontal="center" vertical="distributed"/>
    </xf>
    <xf numFmtId="9" fontId="19" fillId="0" borderId="15" xfId="2" applyFont="1" applyBorder="1" applyAlignment="1">
      <alignment horizontal="center" vertical="distributed"/>
    </xf>
    <xf numFmtId="0" fontId="30" fillId="0" borderId="16" xfId="0" applyFont="1" applyBorder="1" applyAlignment="1" applyProtection="1">
      <alignment horizontal="center" vertical="distributed"/>
    </xf>
    <xf numFmtId="0" fontId="1" fillId="6" borderId="3" xfId="0" applyNumberFormat="1" applyFont="1" applyFill="1" applyBorder="1" applyAlignment="1">
      <alignment horizontal="center" vertical="distributed" wrapText="1"/>
    </xf>
    <xf numFmtId="0" fontId="22" fillId="0" borderId="0" xfId="0" applyFont="1" applyFill="1" applyBorder="1" applyAlignment="1" applyProtection="1">
      <alignment horizontal="center" vertical="distributed" wrapText="1"/>
    </xf>
    <xf numFmtId="0" fontId="1" fillId="0" borderId="0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 vertical="distributed"/>
    </xf>
    <xf numFmtId="0" fontId="0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vertical="distributed"/>
    </xf>
    <xf numFmtId="0" fontId="15" fillId="9" borderId="8" xfId="0" applyNumberFormat="1" applyFont="1" applyFill="1" applyBorder="1" applyAlignment="1">
      <alignment horizontal="left" vertical="distributed" wrapText="1"/>
    </xf>
    <xf numFmtId="0" fontId="15" fillId="9" borderId="8" xfId="0" applyNumberFormat="1" applyFont="1" applyFill="1" applyBorder="1" applyAlignment="1">
      <alignment horizontal="left" wrapText="1"/>
    </xf>
    <xf numFmtId="0" fontId="35" fillId="0" borderId="0" xfId="0" applyFont="1" applyBorder="1" applyAlignment="1" applyProtection="1"/>
    <xf numFmtId="0" fontId="22" fillId="0" borderId="29" xfId="0" applyFont="1" applyBorder="1" applyAlignment="1" applyProtection="1">
      <alignment vertical="distributed"/>
    </xf>
    <xf numFmtId="0" fontId="22" fillId="0" borderId="30" xfId="0" applyFont="1" applyBorder="1" applyAlignment="1" applyProtection="1">
      <alignment vertical="distributed"/>
    </xf>
    <xf numFmtId="0" fontId="22" fillId="0" borderId="31" xfId="0" applyFont="1" applyBorder="1" applyAlignment="1" applyProtection="1">
      <alignment vertical="distributed"/>
    </xf>
    <xf numFmtId="0" fontId="30" fillId="0" borderId="20" xfId="0" applyFont="1" applyBorder="1" applyAlignment="1" applyProtection="1">
      <alignment horizontal="center" vertical="distributed"/>
    </xf>
    <xf numFmtId="9" fontId="19" fillId="0" borderId="10" xfId="2" applyFont="1" applyBorder="1" applyAlignment="1">
      <alignment horizontal="center" vertical="distributed"/>
    </xf>
    <xf numFmtId="0" fontId="30" fillId="0" borderId="10" xfId="0" applyFont="1" applyBorder="1" applyAlignment="1" applyProtection="1">
      <alignment horizontal="center" vertical="distributed"/>
    </xf>
    <xf numFmtId="9" fontId="19" fillId="0" borderId="21" xfId="2" applyFont="1" applyBorder="1" applyAlignment="1">
      <alignment horizontal="center" vertical="distributed"/>
    </xf>
    <xf numFmtId="0" fontId="15" fillId="14" borderId="16" xfId="0" applyNumberFormat="1" applyFont="1" applyFill="1" applyBorder="1" applyAlignment="1">
      <alignment horizontal="center" vertical="center" wrapText="1"/>
    </xf>
    <xf numFmtId="0" fontId="15" fillId="14" borderId="11" xfId="0" applyNumberFormat="1" applyFont="1" applyFill="1" applyBorder="1" applyAlignment="1">
      <alignment horizontal="center" vertical="center" wrapText="1"/>
    </xf>
    <xf numFmtId="0" fontId="15" fillId="13" borderId="11" xfId="0" applyNumberFormat="1" applyFont="1" applyFill="1" applyBorder="1" applyAlignment="1">
      <alignment horizontal="center" vertical="distributed" wrapText="1"/>
    </xf>
    <xf numFmtId="0" fontId="15" fillId="8" borderId="11" xfId="0" applyNumberFormat="1" applyFont="1" applyFill="1" applyBorder="1" applyAlignment="1">
      <alignment horizontal="center" vertical="center" wrapText="1"/>
    </xf>
    <xf numFmtId="0" fontId="15" fillId="10" borderId="11" xfId="0" applyNumberFormat="1" applyFont="1" applyFill="1" applyBorder="1" applyAlignment="1">
      <alignment horizontal="center" vertical="center" wrapText="1"/>
    </xf>
    <xf numFmtId="0" fontId="15" fillId="12" borderId="11" xfId="0" applyNumberFormat="1" applyFont="1" applyFill="1" applyBorder="1" applyAlignment="1">
      <alignment horizontal="center" vertical="center" wrapText="1"/>
    </xf>
    <xf numFmtId="0" fontId="15" fillId="11" borderId="11" xfId="0" applyNumberFormat="1" applyFont="1" applyFill="1" applyBorder="1" applyAlignment="1">
      <alignment horizontal="center" vertical="center" wrapText="1"/>
    </xf>
    <xf numFmtId="0" fontId="15" fillId="11" borderId="12" xfId="0" applyNumberFormat="1" applyFont="1" applyFill="1" applyBorder="1" applyAlignment="1">
      <alignment horizontal="center" vertical="center" wrapText="1"/>
    </xf>
    <xf numFmtId="0" fontId="15" fillId="14" borderId="16" xfId="0" applyNumberFormat="1" applyFont="1" applyFill="1" applyBorder="1" applyAlignment="1">
      <alignment horizontal="center" vertical="distributed" wrapText="1"/>
    </xf>
    <xf numFmtId="0" fontId="15" fillId="14" borderId="11" xfId="0" applyNumberFormat="1" applyFont="1" applyFill="1" applyBorder="1" applyAlignment="1">
      <alignment horizontal="center" vertical="distributed" wrapText="1"/>
    </xf>
    <xf numFmtId="1" fontId="30" fillId="0" borderId="3" xfId="2" applyNumberFormat="1" applyFont="1" applyBorder="1" applyAlignment="1" applyProtection="1">
      <alignment horizontal="center" vertical="distributed"/>
    </xf>
    <xf numFmtId="0" fontId="37" fillId="0" borderId="0" xfId="0" applyFont="1">
      <alignment vertical="center"/>
    </xf>
    <xf numFmtId="9" fontId="2" fillId="2" borderId="3" xfId="2" applyFont="1" applyFill="1" applyBorder="1" applyAlignment="1">
      <alignment horizontal="center"/>
    </xf>
    <xf numFmtId="0" fontId="19" fillId="0" borderId="0" xfId="0" applyFont="1">
      <alignment vertical="center"/>
    </xf>
    <xf numFmtId="0" fontId="19" fillId="9" borderId="0" xfId="0" applyFont="1" applyFill="1" applyBorder="1" applyAlignment="1">
      <alignment vertical="distributed"/>
    </xf>
    <xf numFmtId="0" fontId="23" fillId="0" borderId="0" xfId="0" applyFont="1" applyFill="1" applyAlignment="1">
      <alignment horizontal="center" vertical="center"/>
    </xf>
    <xf numFmtId="0" fontId="41" fillId="0" borderId="3" xfId="0" applyNumberFormat="1" applyFont="1" applyFill="1" applyBorder="1" applyAlignment="1">
      <alignment horizontal="left" vertical="distributed"/>
    </xf>
    <xf numFmtId="0" fontId="13" fillId="0" borderId="0" xfId="0" applyFont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1" fontId="43" fillId="0" borderId="3" xfId="2" applyNumberFormat="1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44" fillId="0" borderId="0" xfId="0" applyFont="1" applyFill="1">
      <alignment vertical="center"/>
    </xf>
    <xf numFmtId="0" fontId="45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42" fillId="14" borderId="32" xfId="0" applyNumberFormat="1" applyFont="1" applyFill="1" applyBorder="1" applyAlignment="1">
      <alignment horizontal="center" vertical="center" wrapText="1"/>
    </xf>
    <xf numFmtId="0" fontId="42" fillId="14" borderId="25" xfId="0" applyNumberFormat="1" applyFont="1" applyFill="1" applyBorder="1" applyAlignment="1">
      <alignment horizontal="center" vertical="center" wrapText="1"/>
    </xf>
    <xf numFmtId="0" fontId="42" fillId="16" borderId="32" xfId="0" applyNumberFormat="1" applyFont="1" applyFill="1" applyBorder="1" applyAlignment="1">
      <alignment horizontal="center" vertical="distributed" wrapText="1"/>
    </xf>
    <xf numFmtId="0" fontId="42" fillId="16" borderId="33" xfId="0" applyNumberFormat="1" applyFont="1" applyFill="1" applyBorder="1" applyAlignment="1">
      <alignment horizontal="center" vertical="distributed" wrapText="1"/>
    </xf>
    <xf numFmtId="0" fontId="42" fillId="8" borderId="26" xfId="0" applyNumberFormat="1" applyFont="1" applyFill="1" applyBorder="1" applyAlignment="1">
      <alignment horizontal="center" vertical="center" wrapText="1"/>
    </xf>
    <xf numFmtId="0" fontId="42" fillId="8" borderId="25" xfId="0" applyNumberFormat="1" applyFont="1" applyFill="1" applyBorder="1" applyAlignment="1">
      <alignment horizontal="center" vertical="center" wrapText="1"/>
    </xf>
    <xf numFmtId="0" fontId="42" fillId="10" borderId="32" xfId="0" applyNumberFormat="1" applyFont="1" applyFill="1" applyBorder="1" applyAlignment="1">
      <alignment horizontal="center" vertical="center" wrapText="1"/>
    </xf>
    <xf numFmtId="0" fontId="42" fillId="10" borderId="33" xfId="0" applyNumberFormat="1" applyFont="1" applyFill="1" applyBorder="1" applyAlignment="1">
      <alignment horizontal="center" vertical="center" wrapText="1"/>
    </xf>
    <xf numFmtId="0" fontId="42" fillId="12" borderId="26" xfId="0" applyNumberFormat="1" applyFont="1" applyFill="1" applyBorder="1" applyAlignment="1">
      <alignment horizontal="center" vertical="center" wrapText="1"/>
    </xf>
    <xf numFmtId="0" fontId="42" fillId="12" borderId="25" xfId="0" applyNumberFormat="1" applyFont="1" applyFill="1" applyBorder="1" applyAlignment="1">
      <alignment horizontal="center" vertical="center" wrapText="1"/>
    </xf>
    <xf numFmtId="0" fontId="42" fillId="11" borderId="32" xfId="0" applyNumberFormat="1" applyFont="1" applyFill="1" applyBorder="1" applyAlignment="1">
      <alignment horizontal="center" vertical="center" wrapText="1"/>
    </xf>
    <xf numFmtId="0" fontId="42" fillId="11" borderId="3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 vertical="distributed"/>
    </xf>
    <xf numFmtId="0" fontId="47" fillId="0" borderId="37" xfId="0" applyFont="1" applyBorder="1" applyAlignment="1" applyProtection="1">
      <alignment vertical="distributed"/>
    </xf>
    <xf numFmtId="165" fontId="49" fillId="0" borderId="38" xfId="2" applyNumberFormat="1" applyFont="1" applyBorder="1" applyAlignment="1">
      <alignment horizontal="center" vertical="distributed"/>
    </xf>
    <xf numFmtId="165" fontId="49" fillId="0" borderId="24" xfId="2" applyNumberFormat="1" applyFont="1" applyBorder="1" applyAlignment="1">
      <alignment horizontal="center" vertical="distributed"/>
    </xf>
    <xf numFmtId="0" fontId="0" fillId="0" borderId="6" xfId="0" applyNumberFormat="1" applyFont="1" applyFill="1" applyBorder="1" applyAlignment="1">
      <alignment horizontal="center" wrapText="1"/>
    </xf>
    <xf numFmtId="0" fontId="47" fillId="0" borderId="39" xfId="0" applyFont="1" applyBorder="1" applyAlignment="1" applyProtection="1">
      <alignment vertical="distributed"/>
    </xf>
    <xf numFmtId="165" fontId="49" fillId="0" borderId="8" xfId="2" applyNumberFormat="1" applyFont="1" applyBorder="1" applyAlignment="1">
      <alignment horizontal="center" vertical="distributed"/>
    </xf>
    <xf numFmtId="165" fontId="49" fillId="0" borderId="15" xfId="2" applyNumberFormat="1" applyFont="1" applyBorder="1" applyAlignment="1">
      <alignment horizontal="center" vertical="distributed"/>
    </xf>
    <xf numFmtId="0" fontId="24" fillId="0" borderId="0" xfId="0" applyFont="1" applyAlignment="1">
      <alignment horizontal="center" vertical="center"/>
    </xf>
    <xf numFmtId="0" fontId="24" fillId="0" borderId="0" xfId="0" applyFont="1" applyFill="1">
      <alignment vertical="center"/>
    </xf>
    <xf numFmtId="0" fontId="47" fillId="0" borderId="40" xfId="0" applyFont="1" applyBorder="1" applyAlignment="1" applyProtection="1">
      <alignment vertical="distributed"/>
    </xf>
    <xf numFmtId="165" fontId="49" fillId="0" borderId="41" xfId="2" applyNumberFormat="1" applyFont="1" applyBorder="1" applyAlignment="1">
      <alignment horizontal="center" vertical="distributed"/>
    </xf>
    <xf numFmtId="165" fontId="49" fillId="0" borderId="12" xfId="2" applyNumberFormat="1" applyFont="1" applyBorder="1" applyAlignment="1">
      <alignment horizontal="center" vertical="distributed"/>
    </xf>
    <xf numFmtId="0" fontId="51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/>
    <xf numFmtId="0" fontId="24" fillId="0" borderId="0" xfId="0" applyFont="1" applyBorder="1">
      <alignment vertical="center"/>
    </xf>
    <xf numFmtId="0" fontId="38" fillId="0" borderId="45" xfId="0" applyNumberFormat="1" applyFont="1" applyFill="1" applyBorder="1" applyAlignment="1">
      <alignment horizontal="center" vertical="distributed"/>
    </xf>
    <xf numFmtId="0" fontId="40" fillId="0" borderId="46" xfId="0" applyFont="1" applyBorder="1" applyAlignment="1">
      <alignment horizontal="center" vertical="center"/>
    </xf>
    <xf numFmtId="0" fontId="52" fillId="0" borderId="29" xfId="0" applyNumberFormat="1" applyFont="1" applyFill="1" applyBorder="1" applyAlignment="1">
      <alignment horizontal="center" vertical="distributed"/>
    </xf>
    <xf numFmtId="1" fontId="40" fillId="0" borderId="30" xfId="0" applyNumberFormat="1" applyFont="1" applyBorder="1" applyAlignment="1">
      <alignment horizontal="center" vertical="distributed"/>
    </xf>
    <xf numFmtId="1" fontId="24" fillId="0" borderId="0" xfId="0" applyNumberFormat="1" applyFont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52" fillId="0" borderId="30" xfId="0" applyNumberFormat="1" applyFont="1" applyFill="1" applyBorder="1" applyAlignment="1">
      <alignment horizontal="center" vertical="distributed"/>
    </xf>
    <xf numFmtId="1" fontId="53" fillId="0" borderId="0" xfId="0" applyNumberFormat="1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" fontId="43" fillId="0" borderId="0" xfId="2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distributed"/>
    </xf>
    <xf numFmtId="0" fontId="52" fillId="0" borderId="31" xfId="0" applyNumberFormat="1" applyFont="1" applyFill="1" applyBorder="1" applyAlignment="1">
      <alignment horizontal="center" vertical="distributed"/>
    </xf>
    <xf numFmtId="1" fontId="40" fillId="0" borderId="31" xfId="0" applyNumberFormat="1" applyFont="1" applyBorder="1" applyAlignment="1">
      <alignment horizontal="center" vertical="distributed"/>
    </xf>
    <xf numFmtId="0" fontId="55" fillId="0" borderId="0" xfId="0" applyNumberFormat="1" applyFont="1" applyFill="1" applyBorder="1" applyAlignment="1">
      <alignment horizontal="center" vertical="distributed"/>
    </xf>
    <xf numFmtId="1" fontId="4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distributed"/>
    </xf>
    <xf numFmtId="0" fontId="40" fillId="0" borderId="29" xfId="0" applyFont="1" applyBorder="1" applyAlignment="1">
      <alignment horizontal="center" vertical="center"/>
    </xf>
    <xf numFmtId="0" fontId="45" fillId="0" borderId="0" xfId="0" applyFont="1" applyFill="1">
      <alignment vertical="center"/>
    </xf>
    <xf numFmtId="164" fontId="40" fillId="0" borderId="0" xfId="0" applyNumberFormat="1" applyFont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wrapText="1"/>
    </xf>
    <xf numFmtId="0" fontId="59" fillId="0" borderId="17" xfId="0" applyNumberFormat="1" applyFont="1" applyFill="1" applyBorder="1" applyAlignment="1">
      <alignment horizontal="center" vertical="distributed"/>
    </xf>
    <xf numFmtId="0" fontId="59" fillId="0" borderId="46" xfId="0" applyNumberFormat="1" applyFont="1" applyFill="1" applyBorder="1" applyAlignment="1">
      <alignment horizontal="center" vertical="distributed"/>
    </xf>
    <xf numFmtId="0" fontId="59" fillId="0" borderId="19" xfId="0" applyNumberFormat="1" applyFont="1" applyFill="1" applyBorder="1" applyAlignment="1">
      <alignment horizontal="center" vertical="distributed"/>
    </xf>
    <xf numFmtId="0" fontId="63" fillId="0" borderId="0" xfId="0" applyNumberFormat="1" applyFont="1" applyFill="1" applyBorder="1" applyAlignment="1">
      <alignment horizontal="center" vertical="center" wrapText="1"/>
    </xf>
    <xf numFmtId="0" fontId="55" fillId="0" borderId="37" xfId="0" applyNumberFormat="1" applyFont="1" applyFill="1" applyBorder="1" applyAlignment="1">
      <alignment horizontal="center" vertical="distributed"/>
    </xf>
    <xf numFmtId="9" fontId="55" fillId="0" borderId="37" xfId="2" applyFont="1" applyFill="1" applyBorder="1" applyAlignment="1">
      <alignment horizontal="center" vertical="distributed"/>
    </xf>
    <xf numFmtId="164" fontId="55" fillId="0" borderId="37" xfId="0" applyNumberFormat="1" applyFont="1" applyFill="1" applyBorder="1" applyAlignment="1">
      <alignment horizontal="center" vertical="distributed"/>
    </xf>
    <xf numFmtId="164" fontId="40" fillId="0" borderId="29" xfId="0" applyNumberFormat="1" applyFont="1" applyBorder="1" applyAlignment="1">
      <alignment horizontal="center" vertical="center"/>
    </xf>
    <xf numFmtId="9" fontId="55" fillId="0" borderId="39" xfId="2" applyFont="1" applyFill="1" applyBorder="1" applyAlignment="1">
      <alignment horizontal="center" vertical="distributed"/>
    </xf>
    <xf numFmtId="164" fontId="55" fillId="0" borderId="39" xfId="0" applyNumberFormat="1" applyFont="1" applyFill="1" applyBorder="1" applyAlignment="1">
      <alignment horizontal="center" vertical="distributed"/>
    </xf>
    <xf numFmtId="164" fontId="40" fillId="0" borderId="30" xfId="0" applyNumberFormat="1" applyFont="1" applyBorder="1" applyAlignment="1">
      <alignment horizontal="center" vertical="center"/>
    </xf>
    <xf numFmtId="0" fontId="55" fillId="9" borderId="40" xfId="0" applyNumberFormat="1" applyFont="1" applyFill="1" applyBorder="1" applyAlignment="1">
      <alignment horizontal="center" vertical="distributed"/>
    </xf>
    <xf numFmtId="9" fontId="55" fillId="0" borderId="40" xfId="2" applyFont="1" applyFill="1" applyBorder="1" applyAlignment="1">
      <alignment horizontal="center" vertical="distributed"/>
    </xf>
    <xf numFmtId="164" fontId="55" fillId="0" borderId="40" xfId="0" applyNumberFormat="1" applyFont="1" applyFill="1" applyBorder="1" applyAlignment="1">
      <alignment horizontal="center" vertical="distributed"/>
    </xf>
    <xf numFmtId="164" fontId="40" fillId="0" borderId="31" xfId="0" applyNumberFormat="1" applyFont="1" applyBorder="1" applyAlignment="1">
      <alignment horizontal="center" vertical="center"/>
    </xf>
    <xf numFmtId="0" fontId="59" fillId="0" borderId="22" xfId="0" applyNumberFormat="1" applyFont="1" applyFill="1" applyBorder="1" applyAlignment="1">
      <alignment horizontal="center" vertical="distributed"/>
    </xf>
    <xf numFmtId="0" fontId="59" fillId="0" borderId="23" xfId="0" applyNumberFormat="1" applyFont="1" applyFill="1" applyBorder="1" applyAlignment="1">
      <alignment horizontal="center" vertical="distributed"/>
    </xf>
    <xf numFmtId="0" fontId="59" fillId="0" borderId="24" xfId="0" applyNumberFormat="1" applyFont="1" applyFill="1" applyBorder="1" applyAlignment="1">
      <alignment horizontal="center" vertical="distributed"/>
    </xf>
    <xf numFmtId="0" fontId="58" fillId="0" borderId="0" xfId="0" applyNumberFormat="1" applyFont="1" applyFill="1" applyBorder="1" applyAlignment="1">
      <alignment horizontal="center" vertical="distributed"/>
    </xf>
    <xf numFmtId="0" fontId="55" fillId="9" borderId="53" xfId="0" applyNumberFormat="1" applyFont="1" applyFill="1" applyBorder="1" applyAlignment="1">
      <alignment horizontal="center" vertical="distributed" wrapText="1"/>
    </xf>
    <xf numFmtId="9" fontId="55" fillId="9" borderId="53" xfId="0" applyNumberFormat="1" applyFont="1" applyFill="1" applyBorder="1" applyAlignment="1">
      <alignment horizontal="center" vertical="distributed" wrapText="1"/>
    </xf>
    <xf numFmtId="164" fontId="55" fillId="0" borderId="53" xfId="0" applyNumberFormat="1" applyFont="1" applyFill="1" applyBorder="1" applyAlignment="1">
      <alignment horizontal="center" vertical="distributed"/>
    </xf>
    <xf numFmtId="9" fontId="15" fillId="0" borderId="16" xfId="2" applyFont="1" applyFill="1" applyBorder="1" applyAlignment="1">
      <alignment horizontal="center" vertical="distributed"/>
    </xf>
    <xf numFmtId="9" fontId="15" fillId="0" borderId="11" xfId="2" applyFont="1" applyFill="1" applyBorder="1" applyAlignment="1">
      <alignment horizontal="center" vertical="distributed"/>
    </xf>
    <xf numFmtId="9" fontId="15" fillId="0" borderId="12" xfId="2" applyFont="1" applyFill="1" applyBorder="1" applyAlignment="1">
      <alignment horizontal="center" vertical="distributed"/>
    </xf>
    <xf numFmtId="9" fontId="15" fillId="0" borderId="0" xfId="2" applyFont="1" applyFill="1" applyBorder="1" applyAlignment="1">
      <alignment horizontal="center" vertical="distributed"/>
    </xf>
    <xf numFmtId="0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65" fontId="49" fillId="0" borderId="3" xfId="2" applyNumberFormat="1" applyFont="1" applyBorder="1" applyAlignment="1">
      <alignment horizontal="center" vertical="distributed"/>
    </xf>
    <xf numFmtId="0" fontId="47" fillId="0" borderId="3" xfId="0" applyFont="1" applyBorder="1" applyAlignment="1" applyProtection="1">
      <alignment horizontal="center" vertical="distributed"/>
    </xf>
    <xf numFmtId="0" fontId="50" fillId="0" borderId="3" xfId="2" applyNumberFormat="1" applyFont="1" applyBorder="1" applyAlignment="1">
      <alignment horizontal="center" vertical="distributed"/>
    </xf>
    <xf numFmtId="165" fontId="49" fillId="0" borderId="23" xfId="2" applyNumberFormat="1" applyFont="1" applyBorder="1" applyAlignment="1">
      <alignment horizontal="center" vertical="distributed"/>
    </xf>
    <xf numFmtId="0" fontId="50" fillId="0" borderId="23" xfId="2" applyNumberFormat="1" applyFont="1" applyBorder="1" applyAlignment="1">
      <alignment horizontal="center" vertical="distributed"/>
    </xf>
    <xf numFmtId="165" fontId="49" fillId="0" borderId="11" xfId="2" applyNumberFormat="1" applyFont="1" applyBorder="1" applyAlignment="1">
      <alignment horizontal="center" vertical="distributed"/>
    </xf>
    <xf numFmtId="0" fontId="50" fillId="0" borderId="11" xfId="2" applyNumberFormat="1" applyFont="1" applyBorder="1" applyAlignment="1">
      <alignment horizontal="center" vertical="distributed"/>
    </xf>
    <xf numFmtId="1" fontId="50" fillId="0" borderId="22" xfId="0" applyNumberFormat="1" applyFont="1" applyBorder="1" applyAlignment="1" applyProtection="1">
      <alignment horizontal="center" vertical="distributed"/>
    </xf>
    <xf numFmtId="0" fontId="47" fillId="0" borderId="23" xfId="0" applyFont="1" applyBorder="1" applyAlignment="1" applyProtection="1">
      <alignment horizontal="center" vertical="distributed"/>
    </xf>
    <xf numFmtId="1" fontId="50" fillId="0" borderId="14" xfId="0" applyNumberFormat="1" applyFont="1" applyBorder="1" applyAlignment="1" applyProtection="1">
      <alignment horizontal="center" vertical="distributed"/>
    </xf>
    <xf numFmtId="1" fontId="50" fillId="0" borderId="16" xfId="0" applyNumberFormat="1" applyFont="1" applyBorder="1" applyAlignment="1" applyProtection="1">
      <alignment horizontal="center" vertical="distributed"/>
    </xf>
    <xf numFmtId="0" fontId="47" fillId="0" borderId="11" xfId="0" applyFont="1" applyBorder="1" applyAlignment="1" applyProtection="1">
      <alignment horizontal="center" vertical="distributed"/>
    </xf>
    <xf numFmtId="165" fontId="49" fillId="0" borderId="54" xfId="2" applyNumberFormat="1" applyFont="1" applyBorder="1" applyAlignment="1">
      <alignment horizontal="center" vertical="distributed"/>
    </xf>
    <xf numFmtId="165" fontId="49" fillId="0" borderId="13" xfId="2" applyNumberFormat="1" applyFont="1" applyBorder="1" applyAlignment="1">
      <alignment horizontal="center" vertical="distributed"/>
    </xf>
    <xf numFmtId="165" fontId="49" fillId="0" borderId="55" xfId="2" applyNumberFormat="1" applyFont="1" applyBorder="1" applyAlignment="1">
      <alignment horizontal="center" vertical="distributed"/>
    </xf>
    <xf numFmtId="0" fontId="50" fillId="0" borderId="29" xfId="2" applyNumberFormat="1" applyFont="1" applyBorder="1" applyAlignment="1">
      <alignment horizontal="center" vertical="distributed"/>
    </xf>
    <xf numFmtId="0" fontId="50" fillId="0" borderId="30" xfId="2" applyNumberFormat="1" applyFont="1" applyBorder="1" applyAlignment="1">
      <alignment horizontal="center" vertical="distributed"/>
    </xf>
    <xf numFmtId="0" fontId="50" fillId="0" borderId="31" xfId="2" applyNumberFormat="1" applyFont="1" applyBorder="1" applyAlignment="1">
      <alignment horizontal="center" vertical="distributed"/>
    </xf>
    <xf numFmtId="0" fontId="51" fillId="0" borderId="6" xfId="0" applyNumberFormat="1" applyFont="1" applyFill="1" applyBorder="1" applyAlignment="1">
      <alignment horizontal="center" wrapText="1"/>
    </xf>
    <xf numFmtId="0" fontId="65" fillId="0" borderId="6" xfId="0" applyNumberFormat="1" applyFont="1" applyFill="1" applyBorder="1" applyAlignment="1">
      <alignment horizontal="center" wrapText="1"/>
    </xf>
    <xf numFmtId="0" fontId="32" fillId="15" borderId="22" xfId="0" applyFont="1" applyFill="1" applyBorder="1" applyAlignment="1" applyProtection="1">
      <alignment horizontal="center" vertical="center" wrapText="1"/>
    </xf>
    <xf numFmtId="0" fontId="32" fillId="15" borderId="23" xfId="0" applyFont="1" applyFill="1" applyBorder="1" applyAlignment="1" applyProtection="1">
      <alignment horizontal="center" vertical="center" wrapText="1"/>
    </xf>
    <xf numFmtId="0" fontId="32" fillId="15" borderId="24" xfId="0" applyFont="1" applyFill="1" applyBorder="1" applyAlignment="1" applyProtection="1">
      <alignment horizontal="center" vertical="center" wrapText="1"/>
    </xf>
    <xf numFmtId="0" fontId="32" fillId="15" borderId="32" xfId="0" applyFont="1" applyFill="1" applyBorder="1" applyAlignment="1" applyProtection="1">
      <alignment horizontal="center" vertical="center" wrapText="1"/>
    </xf>
    <xf numFmtId="0" fontId="32" fillId="15" borderId="9" xfId="0" applyFont="1" applyFill="1" applyBorder="1" applyAlignment="1" applyProtection="1">
      <alignment horizontal="center" vertical="center" wrapText="1"/>
    </xf>
    <xf numFmtId="0" fontId="32" fillId="15" borderId="33" xfId="0" applyFont="1" applyFill="1" applyBorder="1" applyAlignment="1" applyProtection="1">
      <alignment horizontal="center" vertical="center" wrapText="1"/>
    </xf>
    <xf numFmtId="0" fontId="15" fillId="14" borderId="22" xfId="0" applyNumberFormat="1" applyFont="1" applyFill="1" applyBorder="1" applyAlignment="1">
      <alignment horizontal="center" vertical="center" wrapText="1"/>
    </xf>
    <xf numFmtId="0" fontId="15" fillId="14" borderId="23" xfId="0" applyNumberFormat="1" applyFont="1" applyFill="1" applyBorder="1" applyAlignment="1">
      <alignment horizontal="center" vertical="center" wrapText="1"/>
    </xf>
    <xf numFmtId="0" fontId="15" fillId="14" borderId="14" xfId="0" applyNumberFormat="1" applyFont="1" applyFill="1" applyBorder="1" applyAlignment="1">
      <alignment horizontal="center" vertical="center" wrapText="1"/>
    </xf>
    <xf numFmtId="0" fontId="15" fillId="14" borderId="3" xfId="0" applyNumberFormat="1" applyFont="1" applyFill="1" applyBorder="1" applyAlignment="1">
      <alignment horizontal="center" vertical="center" wrapText="1"/>
    </xf>
    <xf numFmtId="0" fontId="15" fillId="13" borderId="23" xfId="0" applyNumberFormat="1" applyFont="1" applyFill="1" applyBorder="1" applyAlignment="1">
      <alignment horizontal="center" vertical="center" wrapText="1"/>
    </xf>
    <xf numFmtId="0" fontId="15" fillId="13" borderId="3" xfId="0" applyNumberFormat="1" applyFont="1" applyFill="1" applyBorder="1" applyAlignment="1">
      <alignment horizontal="center" vertical="center" wrapText="1"/>
    </xf>
    <xf numFmtId="0" fontId="15" fillId="11" borderId="23" xfId="0" applyNumberFormat="1" applyFont="1" applyFill="1" applyBorder="1" applyAlignment="1">
      <alignment horizontal="center" vertical="center" wrapText="1"/>
    </xf>
    <xf numFmtId="0" fontId="15" fillId="11" borderId="24" xfId="0" applyNumberFormat="1" applyFont="1" applyFill="1" applyBorder="1" applyAlignment="1">
      <alignment horizontal="center" vertical="center" wrapText="1"/>
    </xf>
    <xf numFmtId="0" fontId="15" fillId="11" borderId="3" xfId="0" applyNumberFormat="1" applyFont="1" applyFill="1" applyBorder="1" applyAlignment="1">
      <alignment horizontal="center" vertical="center" wrapText="1"/>
    </xf>
    <xf numFmtId="0" fontId="15" fillId="11" borderId="15" xfId="0" applyNumberFormat="1" applyFont="1" applyFill="1" applyBorder="1" applyAlignment="1">
      <alignment horizontal="center" vertical="center" wrapText="1"/>
    </xf>
    <xf numFmtId="0" fontId="15" fillId="9" borderId="8" xfId="0" applyNumberFormat="1" applyFont="1" applyFill="1" applyBorder="1" applyAlignment="1">
      <alignment horizontal="center" vertical="center" wrapText="1"/>
    </xf>
    <xf numFmtId="0" fontId="15" fillId="9" borderId="7" xfId="0" applyNumberFormat="1" applyFont="1" applyFill="1" applyBorder="1" applyAlignment="1">
      <alignment horizontal="center" vertical="center" wrapText="1"/>
    </xf>
    <xf numFmtId="0" fontId="15" fillId="9" borderId="13" xfId="0" applyNumberFormat="1" applyFont="1" applyFill="1" applyBorder="1" applyAlignment="1">
      <alignment horizontal="center" vertical="center" wrapText="1"/>
    </xf>
    <xf numFmtId="0" fontId="15" fillId="9" borderId="25" xfId="0" applyNumberFormat="1" applyFont="1" applyFill="1" applyBorder="1" applyAlignment="1">
      <alignment horizontal="center" vertical="center" wrapText="1"/>
    </xf>
    <xf numFmtId="0" fontId="15" fillId="9" borderId="6" xfId="0" applyNumberFormat="1" applyFont="1" applyFill="1" applyBorder="1" applyAlignment="1">
      <alignment horizontal="center" vertical="center" wrapText="1"/>
    </xf>
    <xf numFmtId="0" fontId="15" fillId="9" borderId="26" xfId="0" applyNumberFormat="1" applyFont="1" applyFill="1" applyBorder="1" applyAlignment="1">
      <alignment horizontal="center" vertical="center" wrapText="1"/>
    </xf>
    <xf numFmtId="0" fontId="15" fillId="9" borderId="27" xfId="0" applyNumberFormat="1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15" fillId="9" borderId="28" xfId="0" applyNumberFormat="1" applyFont="1" applyFill="1" applyBorder="1" applyAlignment="1">
      <alignment horizontal="center" vertical="center" wrapText="1"/>
    </xf>
    <xf numFmtId="0" fontId="15" fillId="9" borderId="3" xfId="0" applyNumberFormat="1" applyFont="1" applyFill="1" applyBorder="1" applyAlignment="1">
      <alignment horizontal="center" vertical="center" wrapText="1"/>
    </xf>
    <xf numFmtId="0" fontId="15" fillId="9" borderId="5" xfId="0" applyNumberFormat="1" applyFont="1" applyFill="1" applyBorder="1" applyAlignment="1">
      <alignment horizontal="center" vertical="center" wrapText="1"/>
    </xf>
    <xf numFmtId="0" fontId="15" fillId="9" borderId="0" xfId="0" applyNumberFormat="1" applyFont="1" applyFill="1" applyBorder="1" applyAlignment="1">
      <alignment horizontal="center" vertical="center" wrapText="1"/>
    </xf>
    <xf numFmtId="0" fontId="15" fillId="9" borderId="2" xfId="0" applyNumberFormat="1" applyFont="1" applyFill="1" applyBorder="1" applyAlignment="1">
      <alignment horizontal="center" vertical="center" wrapText="1"/>
    </xf>
    <xf numFmtId="0" fontId="16" fillId="15" borderId="17" xfId="0" applyNumberFormat="1" applyFont="1" applyFill="1" applyBorder="1" applyAlignment="1">
      <alignment horizontal="center" vertical="distributed" wrapText="1"/>
    </xf>
    <xf numFmtId="0" fontId="16" fillId="15" borderId="18" xfId="0" applyNumberFormat="1" applyFont="1" applyFill="1" applyBorder="1" applyAlignment="1">
      <alignment horizontal="center" vertical="distributed" wrapText="1"/>
    </xf>
    <xf numFmtId="0" fontId="16" fillId="15" borderId="19" xfId="0" applyNumberFormat="1" applyFont="1" applyFill="1" applyBorder="1" applyAlignment="1">
      <alignment horizontal="center" vertical="distributed" wrapText="1"/>
    </xf>
    <xf numFmtId="0" fontId="15" fillId="12" borderId="23" xfId="0" applyNumberFormat="1" applyFont="1" applyFill="1" applyBorder="1" applyAlignment="1">
      <alignment horizontal="center" vertical="center" wrapText="1"/>
    </xf>
    <xf numFmtId="0" fontId="15" fillId="12" borderId="3" xfId="0" applyNumberFormat="1" applyFont="1" applyFill="1" applyBorder="1" applyAlignment="1">
      <alignment horizontal="center" vertical="center" wrapText="1"/>
    </xf>
    <xf numFmtId="0" fontId="15" fillId="8" borderId="23" xfId="0" applyNumberFormat="1" applyFont="1" applyFill="1" applyBorder="1" applyAlignment="1">
      <alignment horizontal="center" vertical="center" wrapText="1"/>
    </xf>
    <xf numFmtId="0" fontId="15" fillId="8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5" fillId="8" borderId="3" xfId="0" applyNumberFormat="1" applyFont="1" applyFill="1" applyBorder="1" applyAlignment="1">
      <alignment horizontal="left" vertical="center" wrapText="1"/>
    </xf>
    <xf numFmtId="0" fontId="15" fillId="11" borderId="3" xfId="0" applyNumberFormat="1" applyFont="1" applyFill="1" applyBorder="1" applyAlignment="1">
      <alignment horizontal="left" vertical="center" wrapText="1"/>
    </xf>
    <xf numFmtId="0" fontId="15" fillId="12" borderId="3" xfId="0" applyNumberFormat="1" applyFont="1" applyFill="1" applyBorder="1" applyAlignment="1">
      <alignment horizontal="left" vertical="center" wrapText="1"/>
    </xf>
    <xf numFmtId="0" fontId="15" fillId="14" borderId="3" xfId="0" applyNumberFormat="1" applyFont="1" applyFill="1" applyBorder="1" applyAlignment="1">
      <alignment horizontal="left" vertical="center" wrapText="1"/>
    </xf>
    <xf numFmtId="0" fontId="15" fillId="13" borderId="3" xfId="0" applyNumberFormat="1" applyFont="1" applyFill="1" applyBorder="1" applyAlignment="1">
      <alignment horizontal="left" vertical="distributed" wrapText="1"/>
    </xf>
    <xf numFmtId="0" fontId="15" fillId="10" borderId="3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 vertical="distributed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1" fillId="4" borderId="3" xfId="0" applyNumberFormat="1" applyFont="1" applyFill="1" applyBorder="1" applyAlignment="1">
      <alignment horizontal="center" vertical="distributed"/>
    </xf>
    <xf numFmtId="0" fontId="1" fillId="0" borderId="3" xfId="0" applyNumberFormat="1" applyFont="1" applyFill="1" applyBorder="1" applyAlignment="1">
      <alignment horizontal="center" vertical="distributed"/>
    </xf>
    <xf numFmtId="0" fontId="16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distributed"/>
    </xf>
    <xf numFmtId="0" fontId="1" fillId="3" borderId="7" xfId="0" applyNumberFormat="1" applyFont="1" applyFill="1" applyBorder="1" applyAlignment="1">
      <alignment horizontal="center" vertical="distributed"/>
    </xf>
    <xf numFmtId="0" fontId="1" fillId="4" borderId="3" xfId="0" applyNumberFormat="1" applyFont="1" applyFill="1" applyBorder="1" applyAlignment="1">
      <alignment horizontal="center" vertical="distributed" wrapText="1"/>
    </xf>
    <xf numFmtId="0" fontId="1" fillId="5" borderId="9" xfId="0" applyNumberFormat="1" applyFont="1" applyFill="1" applyBorder="1" applyAlignment="1">
      <alignment horizontal="center" vertical="distributed" wrapText="1"/>
    </xf>
    <xf numFmtId="0" fontId="1" fillId="5" borderId="4" xfId="0" applyNumberFormat="1" applyFont="1" applyFill="1" applyBorder="1" applyAlignment="1">
      <alignment horizontal="center" vertical="distributed" wrapText="1"/>
    </xf>
    <xf numFmtId="0" fontId="1" fillId="5" borderId="10" xfId="0" applyNumberFormat="1" applyFont="1" applyFill="1" applyBorder="1" applyAlignment="1">
      <alignment horizontal="center" vertical="distributed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 applyProtection="1">
      <alignment horizontal="center" vertical="distributed" wrapText="1"/>
    </xf>
    <xf numFmtId="0" fontId="15" fillId="10" borderId="23" xfId="0" applyNumberFormat="1" applyFont="1" applyFill="1" applyBorder="1" applyAlignment="1">
      <alignment horizontal="center" vertical="center" wrapText="1"/>
    </xf>
    <xf numFmtId="0" fontId="15" fillId="10" borderId="3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distributed"/>
    </xf>
    <xf numFmtId="0" fontId="31" fillId="0" borderId="0" xfId="0" applyFont="1" applyFill="1" applyBorder="1" applyAlignment="1" applyProtection="1">
      <alignment horizontal="center" vertical="distributed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56" fillId="0" borderId="42" xfId="0" applyNumberFormat="1" applyFont="1" applyFill="1" applyBorder="1" applyAlignment="1">
      <alignment horizontal="center" vertical="distributed"/>
    </xf>
    <xf numFmtId="0" fontId="56" fillId="0" borderId="43" xfId="0" applyNumberFormat="1" applyFont="1" applyFill="1" applyBorder="1" applyAlignment="1">
      <alignment horizontal="center" vertical="distributed"/>
    </xf>
    <xf numFmtId="0" fontId="56" fillId="0" borderId="44" xfId="0" applyNumberFormat="1" applyFont="1" applyFill="1" applyBorder="1" applyAlignment="1">
      <alignment horizontal="center" vertical="distributed"/>
    </xf>
    <xf numFmtId="0" fontId="60" fillId="0" borderId="22" xfId="0" applyNumberFormat="1" applyFont="1" applyFill="1" applyBorder="1" applyAlignment="1">
      <alignment horizontal="center" vertical="center" wrapText="1"/>
    </xf>
    <xf numFmtId="0" fontId="60" fillId="0" borderId="14" xfId="0" applyNumberFormat="1" applyFont="1" applyFill="1" applyBorder="1" applyAlignment="1">
      <alignment horizontal="center" vertical="center" wrapText="1"/>
    </xf>
    <xf numFmtId="0" fontId="60" fillId="0" borderId="32" xfId="0" applyNumberFormat="1" applyFont="1" applyFill="1" applyBorder="1" applyAlignment="1">
      <alignment horizontal="center" vertical="center" wrapText="1"/>
    </xf>
    <xf numFmtId="0" fontId="60" fillId="0" borderId="23" xfId="0" applyNumberFormat="1" applyFont="1" applyFill="1" applyBorder="1" applyAlignment="1">
      <alignment horizontal="center" vertical="center" wrapText="1"/>
    </xf>
    <xf numFmtId="0" fontId="60" fillId="0" borderId="3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24" xfId="0" applyNumberFormat="1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60" fillId="0" borderId="3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vertical="distributed"/>
    </xf>
    <xf numFmtId="0" fontId="38" fillId="0" borderId="50" xfId="0" applyNumberFormat="1" applyFont="1" applyFill="1" applyBorder="1" applyAlignment="1">
      <alignment horizontal="center" vertical="distributed"/>
    </xf>
    <xf numFmtId="0" fontId="38" fillId="0" borderId="51" xfId="0" applyNumberFormat="1" applyFont="1" applyFill="1" applyBorder="1" applyAlignment="1">
      <alignment horizontal="center" vertical="distributed"/>
    </xf>
    <xf numFmtId="0" fontId="38" fillId="0" borderId="52" xfId="0" applyNumberFormat="1" applyFont="1" applyFill="1" applyBorder="1" applyAlignment="1">
      <alignment horizontal="center" vertical="distributed"/>
    </xf>
    <xf numFmtId="0" fontId="38" fillId="0" borderId="22" xfId="0" applyNumberFormat="1" applyFont="1" applyFill="1" applyBorder="1" applyAlignment="1">
      <alignment horizontal="center" vertical="distributed"/>
    </xf>
    <xf numFmtId="0" fontId="38" fillId="0" borderId="23" xfId="0" applyNumberFormat="1" applyFont="1" applyFill="1" applyBorder="1" applyAlignment="1">
      <alignment horizontal="center" vertical="distributed"/>
    </xf>
    <xf numFmtId="0" fontId="38" fillId="0" borderId="38" xfId="0" applyNumberFormat="1" applyFont="1" applyFill="1" applyBorder="1" applyAlignment="1">
      <alignment horizontal="center" vertical="distributed"/>
    </xf>
    <xf numFmtId="0" fontId="52" fillId="9" borderId="39" xfId="0" applyNumberFormat="1" applyFont="1" applyFill="1" applyBorder="1" applyAlignment="1">
      <alignment horizontal="center" vertical="center" wrapText="1"/>
    </xf>
    <xf numFmtId="0" fontId="52" fillId="9" borderId="7" xfId="0" applyNumberFormat="1" applyFont="1" applyFill="1" applyBorder="1" applyAlignment="1">
      <alignment horizontal="center" vertical="center" wrapText="1"/>
    </xf>
    <xf numFmtId="0" fontId="52" fillId="9" borderId="14" xfId="0" applyNumberFormat="1" applyFont="1" applyFill="1" applyBorder="1" applyAlignment="1">
      <alignment horizontal="center" vertical="center" wrapText="1"/>
    </xf>
    <xf numFmtId="0" fontId="52" fillId="9" borderId="3" xfId="0" applyNumberFormat="1" applyFont="1" applyFill="1" applyBorder="1" applyAlignment="1">
      <alignment horizontal="center" vertical="center" wrapText="1"/>
    </xf>
    <xf numFmtId="0" fontId="52" fillId="9" borderId="8" xfId="0" applyNumberFormat="1" applyFont="1" applyFill="1" applyBorder="1" applyAlignment="1">
      <alignment horizontal="center" vertical="center" wrapText="1"/>
    </xf>
    <xf numFmtId="0" fontId="52" fillId="9" borderId="16" xfId="0" applyNumberFormat="1" applyFont="1" applyFill="1" applyBorder="1" applyAlignment="1">
      <alignment horizontal="center" vertical="center" wrapText="1"/>
    </xf>
    <xf numFmtId="0" fontId="52" fillId="9" borderId="11" xfId="0" applyNumberFormat="1" applyFont="1" applyFill="1" applyBorder="1" applyAlignment="1">
      <alignment horizontal="center" vertical="center" wrapText="1"/>
    </xf>
    <xf numFmtId="0" fontId="52" fillId="9" borderId="41" xfId="0" applyNumberFormat="1" applyFont="1" applyFill="1" applyBorder="1" applyAlignment="1">
      <alignment horizontal="center" vertical="center" wrapText="1"/>
    </xf>
    <xf numFmtId="0" fontId="55" fillId="9" borderId="0" xfId="0" applyNumberFormat="1" applyFont="1" applyFill="1" applyBorder="1" applyAlignment="1">
      <alignment horizontal="center" vertical="center" wrapText="1"/>
    </xf>
    <xf numFmtId="0" fontId="41" fillId="20" borderId="8" xfId="0" applyNumberFormat="1" applyFont="1" applyFill="1" applyBorder="1" applyAlignment="1">
      <alignment horizontal="left" vertical="distributed"/>
    </xf>
    <xf numFmtId="0" fontId="41" fillId="20" borderId="7" xfId="0" applyNumberFormat="1" applyFont="1" applyFill="1" applyBorder="1" applyAlignment="1">
      <alignment horizontal="left" vertical="distributed"/>
    </xf>
    <xf numFmtId="0" fontId="41" fillId="20" borderId="13" xfId="0" applyNumberFormat="1" applyFont="1" applyFill="1" applyBorder="1" applyAlignment="1">
      <alignment horizontal="left" vertical="distributed"/>
    </xf>
    <xf numFmtId="1" fontId="41" fillId="18" borderId="8" xfId="0" applyNumberFormat="1" applyFont="1" applyFill="1" applyBorder="1" applyAlignment="1">
      <alignment horizontal="center" vertical="distributed"/>
    </xf>
    <xf numFmtId="0" fontId="41" fillId="18" borderId="13" xfId="0" applyNumberFormat="1" applyFont="1" applyFill="1" applyBorder="1" applyAlignment="1">
      <alignment horizontal="center" vertical="distributed"/>
    </xf>
    <xf numFmtId="0" fontId="38" fillId="0" borderId="42" xfId="0" applyNumberFormat="1" applyFont="1" applyFill="1" applyBorder="1" applyAlignment="1">
      <alignment horizontal="center" vertical="distributed"/>
    </xf>
    <xf numFmtId="0" fontId="38" fillId="0" borderId="43" xfId="0" applyNumberFormat="1" applyFont="1" applyFill="1" applyBorder="1" applyAlignment="1">
      <alignment horizontal="center" vertical="distributed"/>
    </xf>
    <xf numFmtId="0" fontId="38" fillId="0" borderId="44" xfId="0" applyNumberFormat="1" applyFont="1" applyFill="1" applyBorder="1" applyAlignment="1">
      <alignment horizontal="center" vertical="distributed"/>
    </xf>
    <xf numFmtId="0" fontId="52" fillId="9" borderId="37" xfId="0" applyNumberFormat="1" applyFont="1" applyFill="1" applyBorder="1" applyAlignment="1">
      <alignment horizontal="center" vertical="center" wrapText="1"/>
    </xf>
    <xf numFmtId="0" fontId="52" fillId="9" borderId="47" xfId="0" applyNumberFormat="1" applyFont="1" applyFill="1" applyBorder="1" applyAlignment="1">
      <alignment horizontal="center" vertical="center" wrapText="1"/>
    </xf>
    <xf numFmtId="0" fontId="52" fillId="9" borderId="40" xfId="0" applyNumberFormat="1" applyFont="1" applyFill="1" applyBorder="1" applyAlignment="1">
      <alignment horizontal="center" vertical="center" wrapText="1"/>
    </xf>
    <xf numFmtId="0" fontId="52" fillId="9" borderId="49" xfId="0" applyNumberFormat="1" applyFont="1" applyFill="1" applyBorder="1" applyAlignment="1">
      <alignment horizontal="center" vertical="center" wrapText="1"/>
    </xf>
    <xf numFmtId="0" fontId="42" fillId="11" borderId="22" xfId="0" applyNumberFormat="1" applyFont="1" applyFill="1" applyBorder="1" applyAlignment="1">
      <alignment horizontal="center" vertical="center" wrapText="1"/>
    </xf>
    <xf numFmtId="0" fontId="42" fillId="11" borderId="24" xfId="0" applyNumberFormat="1" applyFont="1" applyFill="1" applyBorder="1" applyAlignment="1">
      <alignment horizontal="center" vertical="center" wrapText="1"/>
    </xf>
    <xf numFmtId="0" fontId="42" fillId="11" borderId="14" xfId="0" applyNumberFormat="1" applyFont="1" applyFill="1" applyBorder="1" applyAlignment="1">
      <alignment horizontal="center" vertical="center" wrapText="1"/>
    </xf>
    <xf numFmtId="0" fontId="42" fillId="11" borderId="15" xfId="0" applyNumberFormat="1" applyFont="1" applyFill="1" applyBorder="1" applyAlignment="1">
      <alignment horizontal="center" vertical="center" wrapText="1"/>
    </xf>
    <xf numFmtId="16" fontId="42" fillId="0" borderId="8" xfId="0" applyNumberFormat="1" applyFont="1" applyFill="1" applyBorder="1" applyAlignment="1" applyProtection="1">
      <alignment horizontal="center" vertical="distributed"/>
      <protection locked="0"/>
    </xf>
    <xf numFmtId="0" fontId="42" fillId="0" borderId="7" xfId="0" applyNumberFormat="1" applyFont="1" applyFill="1" applyBorder="1" applyAlignment="1" applyProtection="1">
      <alignment horizontal="center" vertical="distributed"/>
      <protection locked="0"/>
    </xf>
    <xf numFmtId="0" fontId="42" fillId="0" borderId="13" xfId="0" applyNumberFormat="1" applyFont="1" applyFill="1" applyBorder="1" applyAlignment="1" applyProtection="1">
      <alignment horizontal="center" vertical="distributed"/>
      <protection locked="0"/>
    </xf>
    <xf numFmtId="0" fontId="41" fillId="17" borderId="8" xfId="0" applyNumberFormat="1" applyFont="1" applyFill="1" applyBorder="1" applyAlignment="1">
      <alignment horizontal="left" vertical="distributed"/>
    </xf>
    <xf numFmtId="0" fontId="41" fillId="17" borderId="7" xfId="0" applyNumberFormat="1" applyFont="1" applyFill="1" applyBorder="1" applyAlignment="1">
      <alignment horizontal="left" vertical="distributed"/>
    </xf>
    <xf numFmtId="0" fontId="41" fillId="17" borderId="13" xfId="0" applyNumberFormat="1" applyFont="1" applyFill="1" applyBorder="1" applyAlignment="1">
      <alignment horizontal="left" vertical="distributed"/>
    </xf>
    <xf numFmtId="0" fontId="41" fillId="19" borderId="8" xfId="0" applyNumberFormat="1" applyFont="1" applyFill="1" applyBorder="1" applyAlignment="1">
      <alignment horizontal="left" vertical="distributed"/>
    </xf>
    <xf numFmtId="0" fontId="41" fillId="19" borderId="7" xfId="0" applyNumberFormat="1" applyFont="1" applyFill="1" applyBorder="1" applyAlignment="1">
      <alignment horizontal="left" vertical="distributed"/>
    </xf>
    <xf numFmtId="0" fontId="41" fillId="19" borderId="13" xfId="0" applyNumberFormat="1" applyFont="1" applyFill="1" applyBorder="1" applyAlignment="1">
      <alignment horizontal="left" vertical="distributed"/>
    </xf>
    <xf numFmtId="0" fontId="41" fillId="0" borderId="8" xfId="0" applyNumberFormat="1" applyFont="1" applyFill="1" applyBorder="1" applyAlignment="1" applyProtection="1">
      <alignment horizontal="center" vertical="distributed"/>
      <protection locked="0"/>
    </xf>
    <xf numFmtId="0" fontId="41" fillId="0" borderId="7" xfId="0" applyNumberFormat="1" applyFont="1" applyFill="1" applyBorder="1" applyAlignment="1" applyProtection="1">
      <alignment horizontal="center" vertical="distributed"/>
      <protection locked="0"/>
    </xf>
    <xf numFmtId="0" fontId="41" fillId="0" borderId="13" xfId="0" applyNumberFormat="1" applyFont="1" applyFill="1" applyBorder="1" applyAlignment="1" applyProtection="1">
      <alignment horizontal="center" vertical="distributed"/>
      <protection locked="0"/>
    </xf>
    <xf numFmtId="0" fontId="42" fillId="14" borderId="20" xfId="0" applyNumberFormat="1" applyFont="1" applyFill="1" applyBorder="1" applyAlignment="1">
      <alignment horizontal="center" vertical="center" wrapText="1"/>
    </xf>
    <xf numFmtId="0" fontId="42" fillId="14" borderId="27" xfId="0" applyNumberFormat="1" applyFont="1" applyFill="1" applyBorder="1" applyAlignment="1">
      <alignment horizontal="center" vertical="center" wrapText="1"/>
    </xf>
    <xf numFmtId="0" fontId="42" fillId="14" borderId="14" xfId="0" applyNumberFormat="1" applyFont="1" applyFill="1" applyBorder="1" applyAlignment="1">
      <alignment horizontal="center" vertical="center" wrapText="1"/>
    </xf>
    <xf numFmtId="0" fontId="42" fillId="14" borderId="8" xfId="0" applyNumberFormat="1" applyFont="1" applyFill="1" applyBorder="1" applyAlignment="1">
      <alignment horizontal="center" vertical="center" wrapText="1"/>
    </xf>
    <xf numFmtId="0" fontId="42" fillId="16" borderId="22" xfId="0" applyNumberFormat="1" applyFont="1" applyFill="1" applyBorder="1" applyAlignment="1">
      <alignment horizontal="center" vertical="center" wrapText="1"/>
    </xf>
    <xf numFmtId="0" fontId="42" fillId="16" borderId="24" xfId="0" applyNumberFormat="1" applyFont="1" applyFill="1" applyBorder="1" applyAlignment="1">
      <alignment horizontal="center" vertical="center" wrapText="1"/>
    </xf>
    <xf numFmtId="0" fontId="42" fillId="16" borderId="14" xfId="0" applyNumberFormat="1" applyFont="1" applyFill="1" applyBorder="1" applyAlignment="1">
      <alignment horizontal="center" vertical="center" wrapText="1"/>
    </xf>
    <xf numFmtId="0" fontId="42" fillId="16" borderId="15" xfId="0" applyNumberFormat="1" applyFont="1" applyFill="1" applyBorder="1" applyAlignment="1">
      <alignment horizontal="center" vertical="center" wrapText="1"/>
    </xf>
    <xf numFmtId="0" fontId="42" fillId="8" borderId="28" xfId="0" applyNumberFormat="1" applyFont="1" applyFill="1" applyBorder="1" applyAlignment="1">
      <alignment horizontal="center" vertical="center" wrapText="1"/>
    </xf>
    <xf numFmtId="0" fontId="42" fillId="8" borderId="27" xfId="0" applyNumberFormat="1" applyFont="1" applyFill="1" applyBorder="1" applyAlignment="1">
      <alignment horizontal="center" vertical="center" wrapText="1"/>
    </xf>
    <xf numFmtId="0" fontId="42" fillId="8" borderId="13" xfId="0" applyNumberFormat="1" applyFont="1" applyFill="1" applyBorder="1" applyAlignment="1">
      <alignment horizontal="center" vertical="center" wrapText="1"/>
    </xf>
    <xf numFmtId="0" fontId="42" fillId="8" borderId="8" xfId="0" applyNumberFormat="1" applyFont="1" applyFill="1" applyBorder="1" applyAlignment="1">
      <alignment horizontal="center" vertical="center" wrapText="1"/>
    </xf>
    <xf numFmtId="0" fontId="42" fillId="10" borderId="22" xfId="0" applyNumberFormat="1" applyFont="1" applyFill="1" applyBorder="1" applyAlignment="1">
      <alignment horizontal="center" vertical="center" wrapText="1"/>
    </xf>
    <xf numFmtId="0" fontId="42" fillId="10" borderId="24" xfId="0" applyNumberFormat="1" applyFont="1" applyFill="1" applyBorder="1" applyAlignment="1">
      <alignment horizontal="center" vertical="center" wrapText="1"/>
    </xf>
    <xf numFmtId="0" fontId="42" fillId="10" borderId="14" xfId="0" applyNumberFormat="1" applyFont="1" applyFill="1" applyBorder="1" applyAlignment="1">
      <alignment horizontal="center" vertical="center" wrapText="1"/>
    </xf>
    <xf numFmtId="0" fontId="42" fillId="10" borderId="15" xfId="0" applyNumberFormat="1" applyFont="1" applyFill="1" applyBorder="1" applyAlignment="1">
      <alignment horizontal="center" vertical="center" wrapText="1"/>
    </xf>
    <xf numFmtId="0" fontId="42" fillId="12" borderId="28" xfId="0" applyNumberFormat="1" applyFont="1" applyFill="1" applyBorder="1" applyAlignment="1">
      <alignment horizontal="center" vertical="center" wrapText="1"/>
    </xf>
    <xf numFmtId="0" fontId="42" fillId="12" borderId="27" xfId="0" applyNumberFormat="1" applyFont="1" applyFill="1" applyBorder="1" applyAlignment="1">
      <alignment horizontal="center" vertical="center" wrapText="1"/>
    </xf>
    <xf numFmtId="0" fontId="42" fillId="12" borderId="13" xfId="0" applyNumberFormat="1" applyFont="1" applyFill="1" applyBorder="1" applyAlignment="1">
      <alignment horizontal="center" vertical="center" wrapText="1"/>
    </xf>
    <xf numFmtId="0" fontId="42" fillId="12" borderId="8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horizontal="center" vertical="distributed"/>
    </xf>
    <xf numFmtId="0" fontId="39" fillId="0" borderId="8" xfId="0" applyFont="1" applyFill="1" applyBorder="1" applyAlignment="1">
      <alignment horizontal="center" vertical="justify"/>
    </xf>
    <xf numFmtId="0" fontId="39" fillId="0" borderId="13" xfId="0" applyFont="1" applyFill="1" applyBorder="1" applyAlignment="1">
      <alignment horizontal="center" vertical="justify"/>
    </xf>
    <xf numFmtId="0" fontId="40" fillId="15" borderId="17" xfId="0" applyFont="1" applyFill="1" applyBorder="1" applyAlignment="1">
      <alignment horizontal="center" vertical="distributed"/>
    </xf>
    <xf numFmtId="0" fontId="40" fillId="15" borderId="18" xfId="0" applyFont="1" applyFill="1" applyBorder="1" applyAlignment="1">
      <alignment horizontal="center" vertical="distributed"/>
    </xf>
    <xf numFmtId="0" fontId="40" fillId="15" borderId="19" xfId="0" applyFont="1" applyFill="1" applyBorder="1" applyAlignment="1">
      <alignment horizontal="center" vertical="distributed"/>
    </xf>
    <xf numFmtId="0" fontId="40" fillId="15" borderId="34" xfId="0" applyFont="1" applyFill="1" applyBorder="1" applyAlignment="1">
      <alignment horizontal="center" vertical="distributed"/>
    </xf>
    <xf numFmtId="0" fontId="40" fillId="15" borderId="35" xfId="0" applyFont="1" applyFill="1" applyBorder="1" applyAlignment="1">
      <alignment horizontal="center" vertical="distributed"/>
    </xf>
    <xf numFmtId="0" fontId="40" fillId="15" borderId="36" xfId="0" applyFont="1" applyFill="1" applyBorder="1" applyAlignment="1">
      <alignment horizontal="center" vertical="distributed"/>
    </xf>
    <xf numFmtId="0" fontId="42" fillId="0" borderId="3" xfId="0" applyNumberFormat="1" applyFont="1" applyFill="1" applyBorder="1" applyAlignment="1" applyProtection="1">
      <alignment horizontal="center" vertical="distributed"/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95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strike val="0"/>
        <color indexed="15"/>
        <name val="Cambria"/>
        <scheme val="none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strike val="0"/>
        <color indexed="15"/>
        <name val="Cambria"/>
        <scheme val="none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strike val="0"/>
        <color indexed="15"/>
        <name val="Cambria"/>
        <scheme val="none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Prueba Inicial Formación</a:t>
            </a:r>
            <a:r>
              <a:rPr lang="es-CL" sz="1200" baseline="0"/>
              <a:t> Ciudadana </a:t>
            </a:r>
            <a:r>
              <a:rPr lang="es-CL" sz="1200"/>
              <a:t>8º básico A, 2015</a:t>
            </a:r>
          </a:p>
        </c:rich>
      </c:tx>
      <c:layout>
        <c:manualLayout>
          <c:xMode val="edge"/>
          <c:yMode val="edge"/>
          <c:x val="0.32268704985916979"/>
          <c:y val="4.8136512216733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018912463020623"/>
          <c:w val="0.78903890721811487"/>
          <c:h val="0.64457519232688021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'8º básico A'!$CD$33:$CD$38</c:f>
              <c:strCache>
                <c:ptCount val="6"/>
                <c:pt idx="0">
                  <c:v>IDENTIFICA INFORMACION</c:v>
                </c:pt>
                <c:pt idx="1">
                  <c:v>COMPRENDE PROCESOS</c:v>
                </c:pt>
                <c:pt idx="2">
                  <c:v>COMUNICA POSICIONES</c:v>
                </c:pt>
                <c:pt idx="3">
                  <c:v>VALORA</c:v>
                </c:pt>
                <c:pt idx="4">
                  <c:v>EVALUA</c:v>
                </c:pt>
                <c:pt idx="5">
                  <c:v>PARTICIPA ACTIVAMENTE</c:v>
                </c:pt>
              </c:strCache>
            </c:strRef>
          </c:cat>
          <c:val>
            <c:numRef>
              <c:f>'8º básico A'!$F$93:$P$93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34720"/>
        <c:axId val="125324672"/>
      </c:barChart>
      <c:catAx>
        <c:axId val="1623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32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246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72742635353601E-2"/>
              <c:y val="0.441248229150931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3472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33361433475909"/>
          <c:y val="0.49410792074761473"/>
          <c:w val="0.11232037654837768"/>
          <c:h val="5.797090687829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A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"Participa Activamente"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A'!$AJ$31:$AJ$34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A'!$AU$31:$AU$34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Prueba Inicial Formación</a:t>
            </a:r>
            <a:r>
              <a:rPr lang="es-CL" sz="1200" baseline="0"/>
              <a:t> Ciudadana </a:t>
            </a:r>
            <a:r>
              <a:rPr lang="es-CL" sz="1200"/>
              <a:t>8º básico B, 2015</a:t>
            </a:r>
          </a:p>
        </c:rich>
      </c:tx>
      <c:layout>
        <c:manualLayout>
          <c:xMode val="edge"/>
          <c:yMode val="edge"/>
          <c:x val="0.32268704985916979"/>
          <c:y val="4.8136512216733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018912463020623"/>
          <c:w val="0.78903890721811487"/>
          <c:h val="0.64457519232688021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'8º básico B'!$CD$33:$CD$38</c:f>
              <c:strCache>
                <c:ptCount val="6"/>
                <c:pt idx="0">
                  <c:v>IDENTIFICA INFORMACION</c:v>
                </c:pt>
                <c:pt idx="1">
                  <c:v>COMPRENDE PROCESOS</c:v>
                </c:pt>
                <c:pt idx="2">
                  <c:v>COMUNICA POSICIONES</c:v>
                </c:pt>
                <c:pt idx="3">
                  <c:v>VALORA</c:v>
                </c:pt>
                <c:pt idx="4">
                  <c:v>EVALUA</c:v>
                </c:pt>
                <c:pt idx="5">
                  <c:v>PARTICIPA ACTIVAMENTE</c:v>
                </c:pt>
              </c:strCache>
            </c:strRef>
          </c:cat>
          <c:val>
            <c:numRef>
              <c:f>'8º básico B'!$F$93:$P$93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15072"/>
        <c:axId val="165768000"/>
      </c:barChart>
      <c:catAx>
        <c:axId val="1653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76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680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72742635353601E-2"/>
              <c:y val="0.441248229150931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31507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33361433475909"/>
          <c:y val="0.49410792074761473"/>
          <c:w val="0.11232037654837768"/>
          <c:h val="5.797090687829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PREGUNTAS
Prueba Inicial Formación</a:t>
            </a:r>
            <a:r>
              <a:rPr lang="es-CL" sz="1200" baseline="0"/>
              <a:t> Ciudadana</a:t>
            </a:r>
            <a:r>
              <a:rPr lang="es-CL" sz="1200"/>
              <a:t>  8º básico B, 2015</a:t>
            </a:r>
          </a:p>
        </c:rich>
      </c:tx>
      <c:layout>
        <c:manualLayout>
          <c:xMode val="edge"/>
          <c:yMode val="edge"/>
          <c:x val="0.29383966353497587"/>
          <c:y val="3.5814179108134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9784270587831779"/>
          <c:w val="0.79065652557244204"/>
          <c:h val="0.63287624516754948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'8º básico B'!$F$91:$AC$91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19776"/>
        <c:axId val="165769152"/>
      </c:barChart>
      <c:catAx>
        <c:axId val="16461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78752336932"/>
              <c:y val="0.9059360524719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7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691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709518129486855E-2"/>
              <c:y val="0.441248244801903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61977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52666995511875"/>
          <c:y val="0.48729433360707214"/>
          <c:w val="0.10000024358904092"/>
          <c:h val="5.7970790461008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Formación Ciudadana 8º básico B, año 2015</a:t>
            </a:r>
            <a:endParaRPr lang="es-CL"/>
          </a:p>
        </c:rich>
      </c:tx>
      <c:layout>
        <c:manualLayout>
          <c:xMode val="edge"/>
          <c:yMode val="edge"/>
          <c:x val="0.27888319834638858"/>
          <c:y val="2.77576328845580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553316932766199E-2"/>
          <c:y val="0.15440869697876147"/>
          <c:w val="0.92590848412356441"/>
          <c:h val="0.739820394944502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B'!$BG$69:$BJ$72</c:f>
              <c:strCache>
                <c:ptCount val="4"/>
                <c:pt idx="0">
                  <c:v>Nº y % Als. Nvl. BAJO (B) (0 - 50)%</c:v>
                </c:pt>
                <c:pt idx="1">
                  <c:v>Nº y % Als. Nvl. MEDIO BAJO (MB)  (51 - 60)%</c:v>
                </c:pt>
                <c:pt idx="2">
                  <c:v>Nº y Als. Nvl. MEDIO ALTO (MA)            (61 - 80)%</c:v>
                </c:pt>
                <c:pt idx="3">
                  <c:v>Nº y Als. Nvl. ALTO  (81 - 100)%</c:v>
                </c:pt>
              </c:strCache>
            </c:strRef>
          </c:cat>
          <c:val>
            <c:numRef>
              <c:f>'8º básico B'!$BG$74:$BJ$74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3699840"/>
        <c:axId val="165771456"/>
      </c:barChart>
      <c:catAx>
        <c:axId val="19369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771456"/>
        <c:crosses val="autoZero"/>
        <c:auto val="1"/>
        <c:lblAlgn val="ctr"/>
        <c:lblOffset val="100"/>
        <c:noMultiLvlLbl val="0"/>
      </c:catAx>
      <c:valAx>
        <c:axId val="16577145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6998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Aprendizaje Esperado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Formación Ciudadana, 8º básico B, 2015</a:t>
            </a:r>
            <a:endParaRPr lang="es-CL" sz="1200"/>
          </a:p>
        </c:rich>
      </c:tx>
      <c:layout>
        <c:manualLayout>
          <c:xMode val="edge"/>
          <c:yMode val="edge"/>
          <c:x val="0.2752623596165058"/>
          <c:y val="2.4846038252464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25471539573269E-2"/>
          <c:y val="0.18867533662251695"/>
          <c:w val="0.76890632492912048"/>
          <c:h val="0.65806177859810522"/>
        </c:manualLayout>
      </c:layout>
      <c:barChart>
        <c:barDir val="col"/>
        <c:grouping val="clustered"/>
        <c:varyColors val="0"/>
        <c:ser>
          <c:idx val="0"/>
          <c:order val="0"/>
          <c:tx>
            <c:v>Aprendizaje Esperado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B'!$CD$66:$CD$68</c:f>
              <c:strCache>
                <c:ptCount val="3"/>
                <c:pt idx="0">
                  <c:v>1) Comprensión de la información y los procesos sociales.</c:v>
                </c:pt>
                <c:pt idx="1">
                  <c:v> 2) Comunicación y Valoración de los derechos y deberes ciudadanos.</c:v>
                </c:pt>
                <c:pt idx="2">
                  <c:v>3) Evaluación y participación en una sociedad plural.</c:v>
                </c:pt>
              </c:strCache>
            </c:strRef>
          </c:cat>
          <c:val>
            <c:numRef>
              <c:f>'8º básico B'!$F$95:$J$95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01376"/>
        <c:axId val="193372160"/>
      </c:barChart>
      <c:catAx>
        <c:axId val="19370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372160"/>
        <c:crosses val="autoZero"/>
        <c:auto val="1"/>
        <c:lblAlgn val="ctr"/>
        <c:lblOffset val="100"/>
        <c:noMultiLvlLbl val="0"/>
      </c:catAx>
      <c:valAx>
        <c:axId val="19337216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2973438089630078E-2"/>
              <c:y val="0.4420431921094372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70137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916068078327501"/>
          <c:y val="0.49591170722280636"/>
          <c:w val="0.13467927034050969"/>
          <c:h val="0.10129379820712901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B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"Identifica Información"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B'!$AJ$31:$AJ$34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B'!$AK$31:$AK$34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B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"Comprende Procesos"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B'!$AJ$31:$AJ$34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B'!$AM$31:$AM$34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B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"Comunica Posiciones"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B'!$AJ$31:$AJ$34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B'!$AO$31:$AO$34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B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"Valora"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B'!$AJ$31:$AJ$34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B'!$AQ$31:$AQ$34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B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"Evalúa"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B'!$AJ$31:$AJ$34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B'!$AS$31:$AS$34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PREGUNTAS
Prueba Inicial Formación</a:t>
            </a:r>
            <a:r>
              <a:rPr lang="es-CL" sz="1200" baseline="0"/>
              <a:t> Ciudadana</a:t>
            </a:r>
            <a:r>
              <a:rPr lang="es-CL" sz="1200"/>
              <a:t>  8º básico A, 2015</a:t>
            </a:r>
          </a:p>
        </c:rich>
      </c:tx>
      <c:layout>
        <c:manualLayout>
          <c:xMode val="edge"/>
          <c:yMode val="edge"/>
          <c:x val="0.29383966353497587"/>
          <c:y val="3.5814179108134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9784270587831779"/>
          <c:w val="0.79065652557244204"/>
          <c:h val="0.63287624516754948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'8º básico A'!$F$91:$AC$91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35232"/>
        <c:axId val="125325824"/>
      </c:barChart>
      <c:catAx>
        <c:axId val="16233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78752336932"/>
              <c:y val="0.9059360524719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3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2582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709518129486855E-2"/>
              <c:y val="0.441248244801903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3523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52666995511875"/>
          <c:y val="0.48729433360707214"/>
          <c:w val="0.10000024358904092"/>
          <c:h val="5.7970790461008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B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"Participa Activamente"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B'!$AJ$31:$AJ$34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B'!$AU$31:$AU$34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Prueba Inicial Formación</a:t>
            </a:r>
            <a:r>
              <a:rPr lang="es-CL" sz="1200" baseline="0"/>
              <a:t> Ciudadana </a:t>
            </a:r>
            <a:r>
              <a:rPr lang="es-CL" sz="1200"/>
              <a:t>8º básico C, 2015</a:t>
            </a:r>
          </a:p>
        </c:rich>
      </c:tx>
      <c:layout>
        <c:manualLayout>
          <c:xMode val="edge"/>
          <c:yMode val="edge"/>
          <c:x val="0.32268704985916979"/>
          <c:y val="4.8136512216733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018912463020623"/>
          <c:w val="0.78903890721811487"/>
          <c:h val="0.64457519232688021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C'!$CD$33:$CD$38</c:f>
              <c:strCache>
                <c:ptCount val="6"/>
                <c:pt idx="0">
                  <c:v>IDENTIFICA INFORMACION</c:v>
                </c:pt>
                <c:pt idx="1">
                  <c:v>COMPRENDE PROCESOS</c:v>
                </c:pt>
                <c:pt idx="2">
                  <c:v>COMUNICA POSICIONES</c:v>
                </c:pt>
                <c:pt idx="3">
                  <c:v>VALORA</c:v>
                </c:pt>
                <c:pt idx="4">
                  <c:v>EVALUA</c:v>
                </c:pt>
                <c:pt idx="5">
                  <c:v>PARTICIPA ACTIVAMENTE</c:v>
                </c:pt>
              </c:strCache>
            </c:strRef>
          </c:cat>
          <c:val>
            <c:numRef>
              <c:f>'8º básico C'!$F$93:$P$93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96704"/>
        <c:axId val="196413120"/>
      </c:barChart>
      <c:catAx>
        <c:axId val="1962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41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4131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72742635353601E-2"/>
              <c:y val="0.441248229150931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29670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33361433475909"/>
          <c:y val="0.49410792074761473"/>
          <c:w val="0.11232037654837768"/>
          <c:h val="5.797090687829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PREGUNTAS
Prueba Inicial Formación</a:t>
            </a:r>
            <a:r>
              <a:rPr lang="es-CL" sz="1200" baseline="0"/>
              <a:t> Ciudadana</a:t>
            </a:r>
            <a:r>
              <a:rPr lang="es-CL" sz="1200"/>
              <a:t>  8º básico C, 2015</a:t>
            </a:r>
          </a:p>
        </c:rich>
      </c:tx>
      <c:layout>
        <c:manualLayout>
          <c:xMode val="edge"/>
          <c:yMode val="edge"/>
          <c:x val="0.29383966353497587"/>
          <c:y val="3.5814179108134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9784270587831779"/>
          <c:w val="0.79065652557244204"/>
          <c:h val="0.63287624516754948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'8º básico C'!$F$91:$AC$91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93440"/>
        <c:axId val="196414848"/>
      </c:barChart>
      <c:catAx>
        <c:axId val="1960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11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78752336932"/>
              <c:y val="0.9059360524719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41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4148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709518129486855E-2"/>
              <c:y val="0.441248244801903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09344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52666995511875"/>
          <c:y val="0.48729433360707214"/>
          <c:w val="0.10000024358904092"/>
          <c:h val="5.7970790461008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Formación Ciudadana 8º básico C, año 2015</a:t>
            </a:r>
            <a:endParaRPr lang="es-CL"/>
          </a:p>
        </c:rich>
      </c:tx>
      <c:layout>
        <c:manualLayout>
          <c:xMode val="edge"/>
          <c:yMode val="edge"/>
          <c:x val="0.27888319834638858"/>
          <c:y val="2.77576328845580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553316932766199E-2"/>
          <c:y val="0.15440869697876147"/>
          <c:w val="0.92590848412356441"/>
          <c:h val="0.739820394944502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C'!$BG$69:$BJ$72</c:f>
              <c:strCache>
                <c:ptCount val="4"/>
                <c:pt idx="0">
                  <c:v>Nº y % Als. Nvl. BAJO (B) (0 - 50)%</c:v>
                </c:pt>
                <c:pt idx="1">
                  <c:v>Nº y % Als. Nvl. MEDIO BAJO (MB)  (51 - 60)%</c:v>
                </c:pt>
                <c:pt idx="2">
                  <c:v>Nº y Als. Nvl. MEDIO ALTO (MA)            (61 - 80)%</c:v>
                </c:pt>
                <c:pt idx="3">
                  <c:v>Nº y Als. Nvl. ALTO  (81 - 100)%</c:v>
                </c:pt>
              </c:strCache>
            </c:strRef>
          </c:cat>
          <c:val>
            <c:numRef>
              <c:f>'8º básico C'!$BG$74:$BJ$74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6788224"/>
        <c:axId val="196417152"/>
      </c:barChart>
      <c:catAx>
        <c:axId val="1967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417152"/>
        <c:crosses val="autoZero"/>
        <c:auto val="1"/>
        <c:lblAlgn val="ctr"/>
        <c:lblOffset val="100"/>
        <c:noMultiLvlLbl val="0"/>
      </c:catAx>
      <c:valAx>
        <c:axId val="1964171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78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Aprendizaje Esperado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Formación Ciudadana, 8º básico C, 2015</a:t>
            </a:r>
            <a:endParaRPr lang="es-CL" sz="1200"/>
          </a:p>
        </c:rich>
      </c:tx>
      <c:layout>
        <c:manualLayout>
          <c:xMode val="edge"/>
          <c:yMode val="edge"/>
          <c:x val="0.2752623596165058"/>
          <c:y val="2.4846038252464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25471539573269E-2"/>
          <c:y val="0.18867533662251695"/>
          <c:w val="0.76890632492912048"/>
          <c:h val="0.65806177859810522"/>
        </c:manualLayout>
      </c:layout>
      <c:barChart>
        <c:barDir val="col"/>
        <c:grouping val="clustered"/>
        <c:varyColors val="0"/>
        <c:ser>
          <c:idx val="0"/>
          <c:order val="0"/>
          <c:tx>
            <c:v>Aprendizaje Esperado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C'!$CD$66:$CD$68</c:f>
              <c:strCache>
                <c:ptCount val="3"/>
                <c:pt idx="0">
                  <c:v>1) Comprensión de la información y los procesos sociales.</c:v>
                </c:pt>
                <c:pt idx="1">
                  <c:v> 2) Comunicación y Valoración de los derechos y deberes ciudadanos.</c:v>
                </c:pt>
                <c:pt idx="2">
                  <c:v>3) Evaluación y participación en una sociedad plural.</c:v>
                </c:pt>
              </c:strCache>
            </c:strRef>
          </c:cat>
          <c:val>
            <c:numRef>
              <c:f>'8º básico C'!$F$95:$J$95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89760"/>
        <c:axId val="196418880"/>
      </c:barChart>
      <c:catAx>
        <c:axId val="19678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418880"/>
        <c:crosses val="autoZero"/>
        <c:auto val="1"/>
        <c:lblAlgn val="ctr"/>
        <c:lblOffset val="100"/>
        <c:noMultiLvlLbl val="0"/>
      </c:catAx>
      <c:valAx>
        <c:axId val="19641888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2973438089630078E-2"/>
              <c:y val="0.4420431921094372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789760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916068078327501"/>
          <c:y val="0.49591170722280636"/>
          <c:w val="0.13467927034050969"/>
          <c:h val="0.10129379820712901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C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"Identifica Información"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C'!$AJ$31:$AJ$34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C'!$AK$31:$AK$34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C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"Comprende Procesos"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C'!$AJ$31:$AJ$34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C'!$AM$31:$AM$34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C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"Comunica Posiciones"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C'!$AJ$31:$AJ$34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C'!$AO$31:$AO$34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C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"Valora"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C'!$AJ$31:$AJ$34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C'!$AQ$31:$AQ$34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C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"Evalúa"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C'!$AJ$31:$AJ$34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C'!$AS$31:$AS$34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Formación Ciudadana 8º básico A, año 2015</a:t>
            </a:r>
            <a:endParaRPr lang="es-CL"/>
          </a:p>
        </c:rich>
      </c:tx>
      <c:layout>
        <c:manualLayout>
          <c:xMode val="edge"/>
          <c:yMode val="edge"/>
          <c:x val="0.28877118644067795"/>
          <c:y val="2.775753889132957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A'!$BG$69:$BJ$72</c:f>
              <c:strCache>
                <c:ptCount val="4"/>
                <c:pt idx="0">
                  <c:v>Nº y % Als. Nvl. BAJO (B) (0 - 50)%</c:v>
                </c:pt>
                <c:pt idx="1">
                  <c:v>Nº y % Als. Nvl. MEDIO BAJO (MB)  (51 - 60)%</c:v>
                </c:pt>
                <c:pt idx="2">
                  <c:v>Nº y Als. Nvl. MEDIO ALTO (MA)            (61 - 80)%</c:v>
                </c:pt>
                <c:pt idx="3">
                  <c:v>Nº y Als. Nvl. ALTO  (81 - 100)%</c:v>
                </c:pt>
              </c:strCache>
            </c:strRef>
          </c:cat>
          <c:val>
            <c:numRef>
              <c:f>'8º básico A'!$BG$74:$BJ$74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2336256"/>
        <c:axId val="125328128"/>
      </c:barChart>
      <c:catAx>
        <c:axId val="162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5328128"/>
        <c:crosses val="autoZero"/>
        <c:auto val="1"/>
        <c:lblAlgn val="ctr"/>
        <c:lblOffset val="100"/>
        <c:noMultiLvlLbl val="0"/>
      </c:catAx>
      <c:valAx>
        <c:axId val="1253281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2336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C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"Participa Activamente"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C'!$AJ$31:$AJ$34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C'!$AU$31:$AU$34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APRENDIZAJES ESPERADOS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FORMACIÓN CIUDADANA, </a:t>
            </a:r>
            <a:r>
              <a:rPr lang="es-CL" sz="1400" b="1" i="0" u="none" strike="noStrike" baseline="0">
                <a:solidFill>
                  <a:srgbClr val="000000"/>
                </a:solidFill>
                <a:effectLst/>
                <a:latin typeface="Arial"/>
                <a:cs typeface="Arial"/>
              </a:rPr>
              <a:t>8v</a:t>
            </a:r>
            <a:r>
              <a:rPr lang="es-CL" sz="1400" b="1" i="0" baseline="0">
                <a:effectLst/>
              </a:rPr>
              <a:t>os. básicos, año 2015</a:t>
            </a:r>
            <a:endParaRPr lang="es-CL" sz="1400">
              <a:effectLst/>
            </a:endParaRPr>
          </a:p>
        </c:rich>
      </c:tx>
      <c:layout>
        <c:manualLayout>
          <c:xMode val="edge"/>
          <c:yMode val="edge"/>
          <c:x val="0.18969874999018183"/>
          <c:y val="2.9593010684905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83656105636634E-2"/>
          <c:y val="0.1560090178598782"/>
          <c:w val="0.77792106813636464"/>
          <c:h val="0.69556182635164032"/>
        </c:manualLayout>
      </c:layout>
      <c:barChart>
        <c:barDir val="col"/>
        <c:grouping val="clustered"/>
        <c:varyColors val="0"/>
        <c:ser>
          <c:idx val="0"/>
          <c:order val="0"/>
          <c:tx>
            <c:v>Aprendizajes Esperados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GLOBAL'!$C$28:$J$30</c:f>
              <c:strCache>
                <c:ptCount val="3"/>
                <c:pt idx="0">
                  <c:v>1) Comprensión de información y los procesos sociales</c:v>
                </c:pt>
                <c:pt idx="1">
                  <c:v>2) Comunicación y valoración de los derechos y deberes ciudadanos</c:v>
                </c:pt>
                <c:pt idx="2">
                  <c:v>3) Evaluación y participación en una sociedad plural</c:v>
                </c:pt>
              </c:strCache>
            </c:strRef>
          </c:cat>
          <c:val>
            <c:numRef>
              <c:f>'INFORME GLOBAL'!$K$28:$K$30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89248"/>
        <c:axId val="197969600"/>
      </c:barChart>
      <c:catAx>
        <c:axId val="1967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9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696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449463660611369E-2"/>
              <c:y val="0.415540581465778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78924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57225202776335"/>
          <c:y val="0.46772197750479888"/>
          <c:w val="0.11390550225551307"/>
          <c:h val="7.7727212256701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/>
              <a:t>Rendimiento por curso (% LOGRO)</a:t>
            </a:r>
          </a:p>
          <a:p>
            <a:pPr>
              <a:defRPr sz="1600"/>
            </a:pPr>
            <a:r>
              <a:rPr lang="es-CL" sz="1600"/>
              <a:t>Diagnóstico</a:t>
            </a:r>
            <a:r>
              <a:rPr lang="es-CL" sz="1600" baseline="0"/>
              <a:t> de FORMACIÓN CIUDADANA, </a:t>
            </a:r>
            <a:r>
              <a:rPr lang="es-CL" sz="1600" b="1" i="0" u="none" strike="noStrike" baseline="0">
                <a:effectLst/>
              </a:rPr>
              <a:t>8vos. básicos, año 2015</a:t>
            </a:r>
            <a:endParaRPr lang="es-CL" sz="1600"/>
          </a:p>
        </c:rich>
      </c:tx>
      <c:layout>
        <c:manualLayout>
          <c:xMode val="edge"/>
          <c:yMode val="edge"/>
          <c:x val="0.19836486882111898"/>
          <c:y val="3.67686494346483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6840556235837"/>
          <c:y val="0.18472826718001611"/>
          <c:w val="0.84296227058945716"/>
          <c:h val="0.713063765828164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GLOBAL'!$B$35:$B$37</c:f>
              <c:strCache>
                <c:ptCount val="3"/>
                <c:pt idx="0">
                  <c:v>8º  básico A</c:v>
                </c:pt>
                <c:pt idx="1">
                  <c:v>8º básico B</c:v>
                </c:pt>
                <c:pt idx="2">
                  <c:v>8º básico C</c:v>
                </c:pt>
              </c:strCache>
            </c:strRef>
          </c:cat>
          <c:val>
            <c:numRef>
              <c:f>'INFORME GLOBAL'!$C$35:$C$37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55872"/>
        <c:axId val="197971328"/>
      </c:barChart>
      <c:catAx>
        <c:axId val="1974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197971328"/>
        <c:crosses val="autoZero"/>
        <c:auto val="1"/>
        <c:lblAlgn val="ctr"/>
        <c:lblOffset val="100"/>
        <c:noMultiLvlLbl val="0"/>
      </c:catAx>
      <c:valAx>
        <c:axId val="19797132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s-CL" sz="1300"/>
                  <a:t>Porcentaje</a:t>
                </a:r>
              </a:p>
            </c:rich>
          </c:tx>
          <c:layout>
            <c:manualLayout>
              <c:xMode val="edge"/>
              <c:yMode val="edge"/>
              <c:x val="1.7738842482417892E-2"/>
              <c:y val="0.4270461854368660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97455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L" sz="1400"/>
              <a:t>Porcentaje de estudiates según nivel de logro</a:t>
            </a:r>
          </a:p>
          <a:p>
            <a:pPr>
              <a:defRPr sz="1400"/>
            </a:pPr>
            <a:r>
              <a:rPr lang="es-CL" sz="1400"/>
              <a:t>Diagnóstico de FORMACIÓN</a:t>
            </a:r>
            <a:r>
              <a:rPr lang="es-CL" sz="1400" baseline="0"/>
              <a:t> CIUDADANA</a:t>
            </a:r>
            <a:r>
              <a:rPr lang="es-CL" sz="1400"/>
              <a:t>, 7mos.</a:t>
            </a:r>
            <a:r>
              <a:rPr lang="es-CL" sz="1400" baseline="0"/>
              <a:t> básicos</a:t>
            </a:r>
            <a:r>
              <a:rPr lang="es-CL" sz="1400"/>
              <a:t>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GLOBAL'!$AG$34:$AJ$36</c:f>
              <c:strCache>
                <c:ptCount val="4"/>
                <c:pt idx="0">
                  <c:v>Porcentaje Als. NIVEL BAJO    &lt; 40%</c:v>
                </c:pt>
                <c:pt idx="1">
                  <c:v>Porcentaje Als. NIVEL MEDIO BAJO       (40 - 60)%</c:v>
                </c:pt>
                <c:pt idx="2">
                  <c:v>Porcentaje Als. NIVEL MEDIO ALTO      (60 - 80)%</c:v>
                </c:pt>
                <c:pt idx="3">
                  <c:v>Porcentaje Als. NIVEL  ALTO      (81 - 100)%</c:v>
                </c:pt>
              </c:strCache>
            </c:strRef>
          </c:cat>
          <c:val>
            <c:numRef>
              <c:f>'INFORME GLOBAL'!$AG$38:$AJ$38</c:f>
              <c:numCache>
                <c:formatCode>0%</c:formatCode>
                <c:ptCount val="4"/>
                <c:pt idx="0">
                  <c:v>0.52941176470588236</c:v>
                </c:pt>
                <c:pt idx="1">
                  <c:v>0.11764705882352941</c:v>
                </c:pt>
                <c:pt idx="2">
                  <c:v>0.35294117647058826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960325221613112"/>
          <c:y val="0.35622613120661717"/>
          <c:w val="0.36401469293681454"/>
          <c:h val="0.39442633526378823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INDICADORES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FORMACIÓN CIUDADANA, </a:t>
            </a:r>
            <a:r>
              <a:rPr lang="es-CL" sz="1400" b="1" i="0" u="none" strike="noStrike" baseline="0">
                <a:solidFill>
                  <a:srgbClr val="000000"/>
                </a:solidFill>
                <a:effectLst/>
                <a:latin typeface="Arial"/>
                <a:cs typeface="Arial"/>
              </a:rPr>
              <a:t>8v</a:t>
            </a:r>
            <a:r>
              <a:rPr lang="es-CL" sz="1400" b="1" i="0" baseline="0">
                <a:effectLst/>
              </a:rPr>
              <a:t>os. básicos, año 2015</a:t>
            </a:r>
            <a:endParaRPr lang="es-CL" sz="1400">
              <a:effectLst/>
            </a:endParaRPr>
          </a:p>
        </c:rich>
      </c:tx>
      <c:layout>
        <c:manualLayout>
          <c:xMode val="edge"/>
          <c:yMode val="edge"/>
          <c:x val="0.18969874999018183"/>
          <c:y val="2.9593010684905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83656105636634E-2"/>
          <c:y val="0.16933352694089834"/>
          <c:w val="0.77792106813636464"/>
          <c:h val="0.6822373172706202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GLOBAL'!$C$18:$J$23</c:f>
              <c:strCache>
                <c:ptCount val="6"/>
                <c:pt idx="0">
                  <c:v>1.- Identifica Información</c:v>
                </c:pt>
                <c:pt idx="1">
                  <c:v>2.- Comprende Procesos</c:v>
                </c:pt>
                <c:pt idx="2">
                  <c:v>3.- Comunica Posiciones</c:v>
                </c:pt>
                <c:pt idx="3">
                  <c:v>4.- Valora</c:v>
                </c:pt>
                <c:pt idx="4">
                  <c:v>5.- Evalúa</c:v>
                </c:pt>
                <c:pt idx="5">
                  <c:v>6.- Participa Activamente</c:v>
                </c:pt>
              </c:strCache>
            </c:strRef>
          </c:cat>
          <c:val>
            <c:numRef>
              <c:f>'INFORME GLOBAL'!$K$18:$K$23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57408"/>
        <c:axId val="198115328"/>
      </c:barChart>
      <c:catAx>
        <c:axId val="1974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811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153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449463660611369E-2"/>
              <c:y val="0.415540581465778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45740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82425211391935"/>
          <c:y val="0.46772197750479888"/>
          <c:w val="0.10965350216935707"/>
          <c:h val="7.7727212256701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PREGUNTAS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FORMACIÓN CIUDADANA, </a:t>
            </a:r>
            <a:r>
              <a:rPr lang="es-CL" sz="1400" b="1" i="0" u="none" strike="noStrike" baseline="0">
                <a:solidFill>
                  <a:srgbClr val="000000"/>
                </a:solidFill>
                <a:effectLst/>
                <a:latin typeface="Arial"/>
                <a:cs typeface="Arial"/>
              </a:rPr>
              <a:t>8v</a:t>
            </a:r>
            <a:r>
              <a:rPr lang="es-CL" sz="1400" b="1" i="0" baseline="0">
                <a:effectLst/>
              </a:rPr>
              <a:t>os. básicos, año 2015</a:t>
            </a:r>
            <a:endParaRPr lang="es-CL" sz="14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106446645936394E-2"/>
          <c:y val="0.16002735406305199"/>
          <c:w val="0.80653131765465036"/>
          <c:h val="0.71298105149891289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GLOBAL'!$AF$8:$AF$19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57920"/>
        <c:axId val="198117056"/>
      </c:barChart>
      <c:catAx>
        <c:axId val="1974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Nº de Preguntas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811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170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45792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8vos básicos distribuidos según niveles de desempeño en Habilidad "Identifica información"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GLOBAL'!$AZ$12:$AZ$15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GLOBAL'!$BA$12:$BA$15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57400215857989889"/>
          <c:y val="0.37717322704850059"/>
          <c:w val="0.41209388636527444"/>
          <c:h val="0.4480135042670904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8vos básicos distribuidos según niveles de desempeño en Habilidad "Comprende Procesos"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GLOBAL'!$AZ$12:$AZ$15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GLOBAL'!$BC$12:$BC$15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57400215857989889"/>
          <c:y val="0.37717322704850059"/>
          <c:w val="0.41209388636527444"/>
          <c:h val="0.4480135042670904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8vos básicos distribuidos según niveles de desempeño en Habilidad "Comunica Posiciones"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GLOBAL'!$AZ$12:$AZ$15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GLOBAL'!$BE$12:$BE$15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57400215857989889"/>
          <c:y val="0.37717322704850059"/>
          <c:w val="0.41209388636527444"/>
          <c:h val="0.4480135042670904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8vos básicos distribuidos según niveles de desempeño en Habilidad "Valora"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GLOBAL'!$AZ$12:$AZ$15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GLOBAL'!$BG$12:$BG$15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57400215857989889"/>
          <c:y val="0.37717322704850059"/>
          <c:w val="0.41209388636527444"/>
          <c:h val="0.4480135042670904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Aprendizaje Esperado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Formación Ciudadana, 8º básico A, 2015</a:t>
            </a:r>
            <a:endParaRPr lang="es-CL" sz="1200"/>
          </a:p>
        </c:rich>
      </c:tx>
      <c:layout>
        <c:manualLayout>
          <c:xMode val="edge"/>
          <c:yMode val="edge"/>
          <c:x val="0.2752623596165058"/>
          <c:y val="2.4846038252464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25471539573269E-2"/>
          <c:y val="0.18867533662251695"/>
          <c:w val="0.76890632492912048"/>
          <c:h val="0.65806177859810522"/>
        </c:manualLayout>
      </c:layout>
      <c:barChart>
        <c:barDir val="col"/>
        <c:grouping val="clustered"/>
        <c:varyColors val="0"/>
        <c:ser>
          <c:idx val="0"/>
          <c:order val="0"/>
          <c:tx>
            <c:v>Aprendizaje Esperado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A'!$CD$66:$CD$68</c:f>
              <c:strCache>
                <c:ptCount val="3"/>
                <c:pt idx="0">
                  <c:v>1) Comprensión de la información y los procesos sociales.</c:v>
                </c:pt>
                <c:pt idx="1">
                  <c:v> 2) Comunicación y Valoración de los derechos y deberes ciudadanos.</c:v>
                </c:pt>
                <c:pt idx="2">
                  <c:v>3) Evaluación y participación en una sociedad plural.</c:v>
                </c:pt>
              </c:strCache>
            </c:strRef>
          </c:cat>
          <c:val>
            <c:numRef>
              <c:f>'8º básico A'!$F$95:$J$95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14560"/>
        <c:axId val="163693120"/>
      </c:barChart>
      <c:catAx>
        <c:axId val="1653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3693120"/>
        <c:crosses val="autoZero"/>
        <c:auto val="1"/>
        <c:lblAlgn val="ctr"/>
        <c:lblOffset val="100"/>
        <c:noMultiLvlLbl val="0"/>
      </c:catAx>
      <c:valAx>
        <c:axId val="16369312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2973438089630078E-2"/>
              <c:y val="0.4420431921094372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314560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916068078327501"/>
          <c:y val="0.49591170722280636"/>
          <c:w val="0.13467927034050969"/>
          <c:h val="0.10129379820712901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8vos básicos distribuidos según niveles de desempeño en Habilidad "Evalúa"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GLOBAL'!$AZ$12:$AZ$15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GLOBAL'!$BI$12:$BI$15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57400215857989889"/>
          <c:y val="0.37717322704850059"/>
          <c:w val="0.41209388636527444"/>
          <c:h val="0.4480135042670904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8vos básicos distribuidos según niveles de desempeño en Habilidad "Participa activamente"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GLOBAL'!$AZ$12:$AZ$15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GLOBAL'!$BK$12:$BK$15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57400215857989889"/>
          <c:y val="0.37717322704850059"/>
          <c:w val="0.41209388636527444"/>
          <c:h val="0.4480135042670904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A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"Identifica Información"</a:t>
            </a:r>
            <a:endParaRPr lang="es-CL" sz="1200">
              <a:solidFill>
                <a:schemeClr val="tx1"/>
              </a:solidFill>
            </a:endParaRP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A'!$AJ$31:$AJ$34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A'!$AK$31:$AK$34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A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"Comprende Procesos"</a:t>
            </a:r>
            <a:endParaRPr lang="es-CL" sz="1200">
              <a:solidFill>
                <a:schemeClr val="tx1"/>
              </a:solidFill>
            </a:endParaRP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A'!$AJ$31:$AJ$34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A'!$AM$31:$AM$34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A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"Comunica Posiciones"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A'!$AJ$31:$AJ$34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A'!$AO$31:$AO$34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A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"Valora"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A'!$AJ$31:$AJ$34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A'!$AQ$31:$AQ$34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% Als. distribuidos de 8º básico A</a:t>
            </a:r>
          </a:p>
          <a:p>
            <a:pPr>
              <a:defRPr sz="12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chemeClr val="tx1"/>
                </a:solidFill>
                <a:latin typeface="Calibri"/>
                <a:cs typeface="Calibri"/>
              </a:rPr>
              <a:t> según niveles de desempeño del indicador "Evalúa"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'8º básico A'!$AJ$31:$AJ$34</c:f>
              <c:strCache>
                <c:ptCount val="4"/>
                <c:pt idx="0">
                  <c:v>Bajo (B)                       [0 - 50%]</c:v>
                </c:pt>
                <c:pt idx="1">
                  <c:v>Medio Bajo (MB)        [51 - 60%]</c:v>
                </c:pt>
                <c:pt idx="2">
                  <c:v>Medio Alto (MA)        [61- 80%]</c:v>
                </c:pt>
                <c:pt idx="3">
                  <c:v>Alto (A)                       [81- 100%]</c:v>
                </c:pt>
              </c:strCache>
            </c:strRef>
          </c:cat>
          <c:val>
            <c:numRef>
              <c:f>'8º básico A'!$AS$31:$AS$34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53068603631783"/>
          <c:y val="0.24631756652910713"/>
          <c:w val="0.42732670884893581"/>
          <c:h val="0.70813518791598584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3.xml"/><Relationship Id="rId7" Type="http://schemas.openxmlformats.org/officeDocument/2006/relationships/image" Target="../media/image4.jpeg"/><Relationship Id="rId12" Type="http://schemas.openxmlformats.org/officeDocument/2006/relationships/chart" Target="../charts/chart20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5.xml"/><Relationship Id="rId11" Type="http://schemas.openxmlformats.org/officeDocument/2006/relationships/chart" Target="../charts/chart19.xml"/><Relationship Id="rId5" Type="http://schemas.openxmlformats.org/officeDocument/2006/relationships/chart" Target="../charts/chart14.xml"/><Relationship Id="rId10" Type="http://schemas.openxmlformats.org/officeDocument/2006/relationships/chart" Target="../charts/chart18.xml"/><Relationship Id="rId4" Type="http://schemas.openxmlformats.org/officeDocument/2006/relationships/image" Target="../media/image3.jpeg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3.xml"/><Relationship Id="rId7" Type="http://schemas.openxmlformats.org/officeDocument/2006/relationships/image" Target="../media/image4.jpeg"/><Relationship Id="rId12" Type="http://schemas.openxmlformats.org/officeDocument/2006/relationships/chart" Target="../charts/chart30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5.xml"/><Relationship Id="rId11" Type="http://schemas.openxmlformats.org/officeDocument/2006/relationships/chart" Target="../charts/chart29.xml"/><Relationship Id="rId5" Type="http://schemas.openxmlformats.org/officeDocument/2006/relationships/chart" Target="../charts/chart24.xml"/><Relationship Id="rId10" Type="http://schemas.openxmlformats.org/officeDocument/2006/relationships/chart" Target="../charts/chart28.xml"/><Relationship Id="rId4" Type="http://schemas.openxmlformats.org/officeDocument/2006/relationships/image" Target="../media/image3.jpeg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547687</xdr:colOff>
      <xdr:row>29</xdr:row>
      <xdr:rowOff>230495</xdr:rowOff>
    </xdr:from>
    <xdr:to>
      <xdr:col>84</xdr:col>
      <xdr:colOff>292119</xdr:colOff>
      <xdr:row>50</xdr:row>
      <xdr:rowOff>91283</xdr:rowOff>
    </xdr:to>
    <xdr:graphicFrame macro="">
      <xdr:nvGraphicFramePr>
        <xdr:cNvPr id="75373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546912</xdr:colOff>
      <xdr:row>15</xdr:row>
      <xdr:rowOff>75408</xdr:rowOff>
    </xdr:from>
    <xdr:to>
      <xdr:col>84</xdr:col>
      <xdr:colOff>286907</xdr:colOff>
      <xdr:row>29</xdr:row>
      <xdr:rowOff>10321</xdr:rowOff>
    </xdr:to>
    <xdr:graphicFrame macro="">
      <xdr:nvGraphicFramePr>
        <xdr:cNvPr id="753730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495299</xdr:colOff>
      <xdr:row>40</xdr:row>
      <xdr:rowOff>12212</xdr:rowOff>
    </xdr:from>
    <xdr:to>
      <xdr:col>63</xdr:col>
      <xdr:colOff>508732</xdr:colOff>
      <xdr:row>66</xdr:row>
      <xdr:rowOff>46160</xdr:rowOff>
    </xdr:to>
    <xdr:graphicFrame macro="">
      <xdr:nvGraphicFramePr>
        <xdr:cNvPr id="753730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505636</xdr:colOff>
      <xdr:row>51</xdr:row>
      <xdr:rowOff>100809</xdr:rowOff>
    </xdr:from>
    <xdr:to>
      <xdr:col>84</xdr:col>
      <xdr:colOff>285768</xdr:colOff>
      <xdr:row>83</xdr:row>
      <xdr:rowOff>35721</xdr:rowOff>
    </xdr:to>
    <xdr:graphicFrame macro="">
      <xdr:nvGraphicFramePr>
        <xdr:cNvPr id="753730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107595</xdr:colOff>
      <xdr:row>1</xdr:row>
      <xdr:rowOff>6195</xdr:rowOff>
    </xdr:from>
    <xdr:to>
      <xdr:col>38</xdr:col>
      <xdr:colOff>130448</xdr:colOff>
      <xdr:row>21</xdr:row>
      <xdr:rowOff>22411</xdr:rowOff>
    </xdr:to>
    <xdr:graphicFrame macro="">
      <xdr:nvGraphicFramePr>
        <xdr:cNvPr id="753730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17</xdr:col>
      <xdr:colOff>402981</xdr:colOff>
      <xdr:row>0</xdr:row>
      <xdr:rowOff>85480</xdr:rowOff>
    </xdr:from>
    <xdr:to>
      <xdr:col>23</xdr:col>
      <xdr:colOff>38740</xdr:colOff>
      <xdr:row>4</xdr:row>
      <xdr:rowOff>73269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058" y="85480"/>
          <a:ext cx="954605" cy="622789"/>
        </a:xfrm>
        <a:prstGeom prst="rect">
          <a:avLst/>
        </a:prstGeom>
      </xdr:spPr>
    </xdr:pic>
    <xdr:clientData/>
  </xdr:twoCellAnchor>
  <xdr:twoCellAnchor>
    <xdr:from>
      <xdr:col>38</xdr:col>
      <xdr:colOff>246530</xdr:colOff>
      <xdr:row>1</xdr:row>
      <xdr:rowOff>11206</xdr:rowOff>
    </xdr:from>
    <xdr:to>
      <xdr:col>48</xdr:col>
      <xdr:colOff>235765</xdr:colOff>
      <xdr:row>21</xdr:row>
      <xdr:rowOff>27422</xdr:rowOff>
    </xdr:to>
    <xdr:graphicFrame macro="">
      <xdr:nvGraphicFramePr>
        <xdr:cNvPr id="1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313765</xdr:colOff>
      <xdr:row>1</xdr:row>
      <xdr:rowOff>11207</xdr:rowOff>
    </xdr:from>
    <xdr:to>
      <xdr:col>58</xdr:col>
      <xdr:colOff>190941</xdr:colOff>
      <xdr:row>21</xdr:row>
      <xdr:rowOff>27423</xdr:rowOff>
    </xdr:to>
    <xdr:graphicFrame macro="">
      <xdr:nvGraphicFramePr>
        <xdr:cNvPr id="1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280147</xdr:colOff>
      <xdr:row>1</xdr:row>
      <xdr:rowOff>11205</xdr:rowOff>
    </xdr:from>
    <xdr:to>
      <xdr:col>61</xdr:col>
      <xdr:colOff>1233089</xdr:colOff>
      <xdr:row>21</xdr:row>
      <xdr:rowOff>27421</xdr:rowOff>
    </xdr:to>
    <xdr:graphicFrame macro="">
      <xdr:nvGraphicFramePr>
        <xdr:cNvPr id="2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48</xdr:col>
      <xdr:colOff>313765</xdr:colOff>
      <xdr:row>21</xdr:row>
      <xdr:rowOff>437030</xdr:rowOff>
    </xdr:from>
    <xdr:to>
      <xdr:col>58</xdr:col>
      <xdr:colOff>190941</xdr:colOff>
      <xdr:row>33</xdr:row>
      <xdr:rowOff>61041</xdr:rowOff>
    </xdr:to>
    <xdr:graphicFrame macro="">
      <xdr:nvGraphicFramePr>
        <xdr:cNvPr id="2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58</xdr:col>
      <xdr:colOff>291352</xdr:colOff>
      <xdr:row>21</xdr:row>
      <xdr:rowOff>437029</xdr:rowOff>
    </xdr:from>
    <xdr:to>
      <xdr:col>61</xdr:col>
      <xdr:colOff>1244294</xdr:colOff>
      <xdr:row>33</xdr:row>
      <xdr:rowOff>61040</xdr:rowOff>
    </xdr:to>
    <xdr:graphicFrame macro="">
      <xdr:nvGraphicFramePr>
        <xdr:cNvPr id="2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</xdr:col>
      <xdr:colOff>24424</xdr:colOff>
      <xdr:row>0</xdr:row>
      <xdr:rowOff>122115</xdr:rowOff>
    </xdr:from>
    <xdr:to>
      <xdr:col>1</xdr:col>
      <xdr:colOff>362841</xdr:colOff>
      <xdr:row>3</xdr:row>
      <xdr:rowOff>36634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16" y="122115"/>
          <a:ext cx="338417" cy="390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547687</xdr:colOff>
      <xdr:row>29</xdr:row>
      <xdr:rowOff>230495</xdr:rowOff>
    </xdr:from>
    <xdr:to>
      <xdr:col>84</xdr:col>
      <xdr:colOff>292119</xdr:colOff>
      <xdr:row>50</xdr:row>
      <xdr:rowOff>91283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546912</xdr:colOff>
      <xdr:row>15</xdr:row>
      <xdr:rowOff>75408</xdr:rowOff>
    </xdr:from>
    <xdr:to>
      <xdr:col>84</xdr:col>
      <xdr:colOff>286907</xdr:colOff>
      <xdr:row>29</xdr:row>
      <xdr:rowOff>10321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495299</xdr:colOff>
      <xdr:row>40</xdr:row>
      <xdr:rowOff>12212</xdr:rowOff>
    </xdr:from>
    <xdr:to>
      <xdr:col>63</xdr:col>
      <xdr:colOff>508732</xdr:colOff>
      <xdr:row>66</xdr:row>
      <xdr:rowOff>46160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1</xdr:row>
      <xdr:rowOff>9525</xdr:rowOff>
    </xdr:from>
    <xdr:to>
      <xdr:col>1</xdr:col>
      <xdr:colOff>366346</xdr:colOff>
      <xdr:row>4</xdr:row>
      <xdr:rowOff>47625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450"/>
          <a:ext cx="375871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66</xdr:col>
      <xdr:colOff>505636</xdr:colOff>
      <xdr:row>51</xdr:row>
      <xdr:rowOff>100809</xdr:rowOff>
    </xdr:from>
    <xdr:to>
      <xdr:col>84</xdr:col>
      <xdr:colOff>285768</xdr:colOff>
      <xdr:row>83</xdr:row>
      <xdr:rowOff>35721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156441</xdr:colOff>
      <xdr:row>1</xdr:row>
      <xdr:rowOff>6195</xdr:rowOff>
    </xdr:from>
    <xdr:to>
      <xdr:col>38</xdr:col>
      <xdr:colOff>179294</xdr:colOff>
      <xdr:row>21</xdr:row>
      <xdr:rowOff>22411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402981</xdr:colOff>
      <xdr:row>0</xdr:row>
      <xdr:rowOff>85480</xdr:rowOff>
    </xdr:from>
    <xdr:to>
      <xdr:col>23</xdr:col>
      <xdr:colOff>38740</xdr:colOff>
      <xdr:row>4</xdr:row>
      <xdr:rowOff>73269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556" y="85480"/>
          <a:ext cx="950209" cy="635489"/>
        </a:xfrm>
        <a:prstGeom prst="rect">
          <a:avLst/>
        </a:prstGeom>
      </xdr:spPr>
    </xdr:pic>
    <xdr:clientData/>
  </xdr:twoCellAnchor>
  <xdr:twoCellAnchor>
    <xdr:from>
      <xdr:col>38</xdr:col>
      <xdr:colOff>246530</xdr:colOff>
      <xdr:row>1</xdr:row>
      <xdr:rowOff>11206</xdr:rowOff>
    </xdr:from>
    <xdr:to>
      <xdr:col>48</xdr:col>
      <xdr:colOff>235765</xdr:colOff>
      <xdr:row>21</xdr:row>
      <xdr:rowOff>27422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313765</xdr:colOff>
      <xdr:row>1</xdr:row>
      <xdr:rowOff>11207</xdr:rowOff>
    </xdr:from>
    <xdr:to>
      <xdr:col>58</xdr:col>
      <xdr:colOff>190941</xdr:colOff>
      <xdr:row>21</xdr:row>
      <xdr:rowOff>27423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58</xdr:col>
      <xdr:colOff>280147</xdr:colOff>
      <xdr:row>1</xdr:row>
      <xdr:rowOff>11205</xdr:rowOff>
    </xdr:from>
    <xdr:to>
      <xdr:col>61</xdr:col>
      <xdr:colOff>1233089</xdr:colOff>
      <xdr:row>21</xdr:row>
      <xdr:rowOff>27421</xdr:rowOff>
    </xdr:to>
    <xdr:graphicFrame macro="">
      <xdr:nvGraphicFramePr>
        <xdr:cNvPr id="1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48</xdr:col>
      <xdr:colOff>313765</xdr:colOff>
      <xdr:row>21</xdr:row>
      <xdr:rowOff>437030</xdr:rowOff>
    </xdr:from>
    <xdr:to>
      <xdr:col>58</xdr:col>
      <xdr:colOff>190941</xdr:colOff>
      <xdr:row>33</xdr:row>
      <xdr:rowOff>61041</xdr:rowOff>
    </xdr:to>
    <xdr:graphicFrame macro="">
      <xdr:nvGraphicFramePr>
        <xdr:cNvPr id="1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58</xdr:col>
      <xdr:colOff>291352</xdr:colOff>
      <xdr:row>21</xdr:row>
      <xdr:rowOff>437029</xdr:rowOff>
    </xdr:from>
    <xdr:to>
      <xdr:col>61</xdr:col>
      <xdr:colOff>1244294</xdr:colOff>
      <xdr:row>33</xdr:row>
      <xdr:rowOff>61040</xdr:rowOff>
    </xdr:to>
    <xdr:graphicFrame macro="">
      <xdr:nvGraphicFramePr>
        <xdr:cNvPr id="1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547687</xdr:colOff>
      <xdr:row>29</xdr:row>
      <xdr:rowOff>230495</xdr:rowOff>
    </xdr:from>
    <xdr:to>
      <xdr:col>84</xdr:col>
      <xdr:colOff>292119</xdr:colOff>
      <xdr:row>50</xdr:row>
      <xdr:rowOff>91283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546912</xdr:colOff>
      <xdr:row>15</xdr:row>
      <xdr:rowOff>75408</xdr:rowOff>
    </xdr:from>
    <xdr:to>
      <xdr:col>84</xdr:col>
      <xdr:colOff>286907</xdr:colOff>
      <xdr:row>29</xdr:row>
      <xdr:rowOff>10321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495299</xdr:colOff>
      <xdr:row>40</xdr:row>
      <xdr:rowOff>12212</xdr:rowOff>
    </xdr:from>
    <xdr:to>
      <xdr:col>63</xdr:col>
      <xdr:colOff>508732</xdr:colOff>
      <xdr:row>66</xdr:row>
      <xdr:rowOff>46160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1</xdr:row>
      <xdr:rowOff>9525</xdr:rowOff>
    </xdr:from>
    <xdr:to>
      <xdr:col>1</xdr:col>
      <xdr:colOff>366346</xdr:colOff>
      <xdr:row>4</xdr:row>
      <xdr:rowOff>47625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450"/>
          <a:ext cx="375871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66</xdr:col>
      <xdr:colOff>505636</xdr:colOff>
      <xdr:row>51</xdr:row>
      <xdr:rowOff>100809</xdr:rowOff>
    </xdr:from>
    <xdr:to>
      <xdr:col>84</xdr:col>
      <xdr:colOff>285768</xdr:colOff>
      <xdr:row>83</xdr:row>
      <xdr:rowOff>35721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156441</xdr:colOff>
      <xdr:row>1</xdr:row>
      <xdr:rowOff>6195</xdr:rowOff>
    </xdr:from>
    <xdr:to>
      <xdr:col>38</xdr:col>
      <xdr:colOff>179294</xdr:colOff>
      <xdr:row>21</xdr:row>
      <xdr:rowOff>22411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402981</xdr:colOff>
      <xdr:row>0</xdr:row>
      <xdr:rowOff>85480</xdr:rowOff>
    </xdr:from>
    <xdr:to>
      <xdr:col>23</xdr:col>
      <xdr:colOff>38740</xdr:colOff>
      <xdr:row>4</xdr:row>
      <xdr:rowOff>73269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556" y="85480"/>
          <a:ext cx="950209" cy="635489"/>
        </a:xfrm>
        <a:prstGeom prst="rect">
          <a:avLst/>
        </a:prstGeom>
      </xdr:spPr>
    </xdr:pic>
    <xdr:clientData/>
  </xdr:twoCellAnchor>
  <xdr:twoCellAnchor>
    <xdr:from>
      <xdr:col>38</xdr:col>
      <xdr:colOff>246530</xdr:colOff>
      <xdr:row>1</xdr:row>
      <xdr:rowOff>11206</xdr:rowOff>
    </xdr:from>
    <xdr:to>
      <xdr:col>48</xdr:col>
      <xdr:colOff>235765</xdr:colOff>
      <xdr:row>21</xdr:row>
      <xdr:rowOff>27422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313765</xdr:colOff>
      <xdr:row>1</xdr:row>
      <xdr:rowOff>11207</xdr:rowOff>
    </xdr:from>
    <xdr:to>
      <xdr:col>58</xdr:col>
      <xdr:colOff>190941</xdr:colOff>
      <xdr:row>21</xdr:row>
      <xdr:rowOff>27423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58</xdr:col>
      <xdr:colOff>280147</xdr:colOff>
      <xdr:row>1</xdr:row>
      <xdr:rowOff>11205</xdr:rowOff>
    </xdr:from>
    <xdr:to>
      <xdr:col>61</xdr:col>
      <xdr:colOff>1233089</xdr:colOff>
      <xdr:row>21</xdr:row>
      <xdr:rowOff>27421</xdr:rowOff>
    </xdr:to>
    <xdr:graphicFrame macro="">
      <xdr:nvGraphicFramePr>
        <xdr:cNvPr id="1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48</xdr:col>
      <xdr:colOff>313765</xdr:colOff>
      <xdr:row>21</xdr:row>
      <xdr:rowOff>437030</xdr:rowOff>
    </xdr:from>
    <xdr:to>
      <xdr:col>58</xdr:col>
      <xdr:colOff>190941</xdr:colOff>
      <xdr:row>33</xdr:row>
      <xdr:rowOff>61041</xdr:rowOff>
    </xdr:to>
    <xdr:graphicFrame macro="">
      <xdr:nvGraphicFramePr>
        <xdr:cNvPr id="1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58</xdr:col>
      <xdr:colOff>291352</xdr:colOff>
      <xdr:row>21</xdr:row>
      <xdr:rowOff>437029</xdr:rowOff>
    </xdr:from>
    <xdr:to>
      <xdr:col>61</xdr:col>
      <xdr:colOff>1244294</xdr:colOff>
      <xdr:row>33</xdr:row>
      <xdr:rowOff>61040</xdr:rowOff>
    </xdr:to>
    <xdr:graphicFrame macro="">
      <xdr:nvGraphicFramePr>
        <xdr:cNvPr id="1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46463</xdr:colOff>
      <xdr:row>27</xdr:row>
      <xdr:rowOff>395713</xdr:rowOff>
    </xdr:from>
    <xdr:to>
      <xdr:col>29</xdr:col>
      <xdr:colOff>246167</xdr:colOff>
      <xdr:row>43</xdr:row>
      <xdr:rowOff>222027</xdr:rowOff>
    </xdr:to>
    <xdr:graphicFrame macro="">
      <xdr:nvGraphicFramePr>
        <xdr:cNvPr id="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46463</xdr:colOff>
      <xdr:row>47</xdr:row>
      <xdr:rowOff>18586</xdr:rowOff>
    </xdr:from>
    <xdr:to>
      <xdr:col>29</xdr:col>
      <xdr:colOff>224655</xdr:colOff>
      <xdr:row>75</xdr:row>
      <xdr:rowOff>3008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95250</xdr:colOff>
      <xdr:row>39</xdr:row>
      <xdr:rowOff>35427</xdr:rowOff>
    </xdr:from>
    <xdr:to>
      <xdr:col>40</xdr:col>
      <xdr:colOff>23813</xdr:colOff>
      <xdr:row>63</xdr:row>
      <xdr:rowOff>148293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44302</xdr:colOff>
      <xdr:row>13</xdr:row>
      <xdr:rowOff>190500</xdr:rowOff>
    </xdr:from>
    <xdr:to>
      <xdr:col>29</xdr:col>
      <xdr:colOff>244006</xdr:colOff>
      <xdr:row>27</xdr:row>
      <xdr:rowOff>180363</xdr:rowOff>
    </xdr:to>
    <xdr:graphicFrame macro="">
      <xdr:nvGraphicFramePr>
        <xdr:cNvPr id="1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0</xdr:colOff>
      <xdr:row>5</xdr:row>
      <xdr:rowOff>0</xdr:rowOff>
    </xdr:from>
    <xdr:to>
      <xdr:col>49</xdr:col>
      <xdr:colOff>244007</xdr:colOff>
      <xdr:row>20</xdr:row>
      <xdr:rowOff>25305</xdr:rowOff>
    </xdr:to>
    <xdr:graphicFrame macro="">
      <xdr:nvGraphicFramePr>
        <xdr:cNvPr id="1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17</xdr:row>
      <xdr:rowOff>0</xdr:rowOff>
    </xdr:from>
    <xdr:to>
      <xdr:col>57</xdr:col>
      <xdr:colOff>234363</xdr:colOff>
      <xdr:row>29</xdr:row>
      <xdr:rowOff>364681</xdr:rowOff>
    </xdr:to>
    <xdr:graphicFrame macro="">
      <xdr:nvGraphicFramePr>
        <xdr:cNvPr id="1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57</xdr:col>
      <xdr:colOff>431947</xdr:colOff>
      <xdr:row>17</xdr:row>
      <xdr:rowOff>11077</xdr:rowOff>
    </xdr:from>
    <xdr:to>
      <xdr:col>67</xdr:col>
      <xdr:colOff>134682</xdr:colOff>
      <xdr:row>29</xdr:row>
      <xdr:rowOff>386833</xdr:rowOff>
    </xdr:to>
    <xdr:graphicFrame macro="">
      <xdr:nvGraphicFramePr>
        <xdr:cNvPr id="1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67</xdr:col>
      <xdr:colOff>332266</xdr:colOff>
      <xdr:row>17</xdr:row>
      <xdr:rowOff>11075</xdr:rowOff>
    </xdr:from>
    <xdr:to>
      <xdr:col>77</xdr:col>
      <xdr:colOff>112531</xdr:colOff>
      <xdr:row>29</xdr:row>
      <xdr:rowOff>386831</xdr:rowOff>
    </xdr:to>
    <xdr:graphicFrame macro="">
      <xdr:nvGraphicFramePr>
        <xdr:cNvPr id="1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0</xdr:colOff>
      <xdr:row>30</xdr:row>
      <xdr:rowOff>276888</xdr:rowOff>
    </xdr:from>
    <xdr:to>
      <xdr:col>57</xdr:col>
      <xdr:colOff>234363</xdr:colOff>
      <xdr:row>48</xdr:row>
      <xdr:rowOff>21337</xdr:rowOff>
    </xdr:to>
    <xdr:graphicFrame macro="">
      <xdr:nvGraphicFramePr>
        <xdr:cNvPr id="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57</xdr:col>
      <xdr:colOff>431947</xdr:colOff>
      <xdr:row>30</xdr:row>
      <xdr:rowOff>276889</xdr:rowOff>
    </xdr:from>
    <xdr:to>
      <xdr:col>67</xdr:col>
      <xdr:colOff>134682</xdr:colOff>
      <xdr:row>48</xdr:row>
      <xdr:rowOff>21338</xdr:rowOff>
    </xdr:to>
    <xdr:graphicFrame macro="">
      <xdr:nvGraphicFramePr>
        <xdr:cNvPr id="2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67</xdr:col>
      <xdr:colOff>332266</xdr:colOff>
      <xdr:row>30</xdr:row>
      <xdr:rowOff>287965</xdr:rowOff>
    </xdr:from>
    <xdr:to>
      <xdr:col>77</xdr:col>
      <xdr:colOff>112531</xdr:colOff>
      <xdr:row>48</xdr:row>
      <xdr:rowOff>32414</xdr:rowOff>
    </xdr:to>
    <xdr:graphicFrame macro="">
      <xdr:nvGraphicFramePr>
        <xdr:cNvPr id="2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ciado(V.FINAL)PR.INICIAL.HISTORIA.7mo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º básico A"/>
      <sheetName val="7º básico B"/>
      <sheetName val="7º básico C"/>
      <sheetName val="INFORME GLOBAL"/>
    </sheetNames>
    <sheetDataSet>
      <sheetData sheetId="0">
        <row r="73">
          <cell r="BG73">
            <v>18</v>
          </cell>
          <cell r="BH73">
            <v>4</v>
          </cell>
          <cell r="BI73">
            <v>12</v>
          </cell>
          <cell r="BJ73">
            <v>0</v>
          </cell>
        </row>
      </sheetData>
      <sheetData sheetId="1">
        <row r="73">
          <cell r="BG73">
            <v>0</v>
          </cell>
          <cell r="BH73">
            <v>0</v>
          </cell>
          <cell r="BI73">
            <v>0</v>
          </cell>
          <cell r="BJ73">
            <v>0</v>
          </cell>
        </row>
      </sheetData>
      <sheetData sheetId="2">
        <row r="73">
          <cell r="BG73">
            <v>0</v>
          </cell>
          <cell r="BH73">
            <v>0</v>
          </cell>
          <cell r="BI73">
            <v>0</v>
          </cell>
          <cell r="BJ73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CI101"/>
  <sheetViews>
    <sheetView showGridLines="0" tabSelected="1" topLeftCell="A35" zoomScale="55" zoomScaleNormal="55" zoomScaleSheetLayoutView="80" workbookViewId="0">
      <pane xSplit="2" topLeftCell="C1" activePane="topRight" state="frozen"/>
      <selection activeCell="B1" sqref="B1"/>
      <selection pane="topRight" activeCell="C74" sqref="C74:D74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9" bestFit="1" customWidth="1"/>
    <col min="6" max="6" width="6.5703125" customWidth="1"/>
    <col min="7" max="7" width="6.5703125" style="25" hidden="1" customWidth="1"/>
    <col min="8" max="8" width="6.5703125" customWidth="1"/>
    <col min="9" max="9" width="6.5703125" hidden="1" customWidth="1"/>
    <col min="10" max="10" width="6.5703125" customWidth="1"/>
    <col min="11" max="11" width="6.5703125" hidden="1" customWidth="1"/>
    <col min="12" max="12" width="6.5703125" customWidth="1"/>
    <col min="13" max="13" width="6.5703125" hidden="1" customWidth="1"/>
    <col min="14" max="14" width="6.5703125" style="19" customWidth="1"/>
    <col min="15" max="15" width="6.5703125" style="19" hidden="1" customWidth="1"/>
    <col min="16" max="16" width="6.5703125" customWidth="1"/>
    <col min="17" max="17" width="6.5703125" hidden="1" customWidth="1"/>
    <col min="18" max="18" width="6.5703125" customWidth="1"/>
    <col min="19" max="19" width="6.5703125" hidden="1" customWidth="1"/>
    <col min="20" max="20" width="6.5703125" customWidth="1"/>
    <col min="21" max="21" width="6.5703125" hidden="1" customWidth="1"/>
    <col min="22" max="22" width="6.5703125" customWidth="1"/>
    <col min="23" max="23" width="6.5703125" hidden="1" customWidth="1"/>
    <col min="24" max="24" width="6.5703125" customWidth="1"/>
    <col min="25" max="25" width="6.5703125" hidden="1" customWidth="1"/>
    <col min="26" max="26" width="6.5703125" customWidth="1"/>
    <col min="27" max="27" width="6.5703125" hidden="1" customWidth="1"/>
    <col min="28" max="28" width="6.5703125" customWidth="1"/>
    <col min="29" max="29" width="6.5703125" hidden="1" customWidth="1"/>
    <col min="30" max="31" width="9.85546875" customWidth="1"/>
    <col min="32" max="32" width="10.85546875" customWidth="1"/>
    <col min="33" max="35" width="12" customWidth="1"/>
    <col min="36" max="36" width="30.140625" style="53" customWidth="1"/>
    <col min="37" max="50" width="7.85546875" style="53" customWidth="1"/>
    <col min="51" max="51" width="9.5703125" style="53" customWidth="1"/>
    <col min="52" max="58" width="7.85546875" style="53" customWidth="1"/>
    <col min="59" max="62" width="21.42578125" style="53" customWidth="1"/>
    <col min="63" max="65" width="17.42578125" customWidth="1"/>
    <col min="66" max="66" width="3.5703125" customWidth="1"/>
    <col min="67" max="67" width="17.42578125" customWidth="1"/>
    <col min="68" max="68" width="13.42578125" customWidth="1"/>
    <col min="69" max="69" width="5.5703125" customWidth="1"/>
    <col min="76" max="76" width="5.42578125" customWidth="1"/>
    <col min="77" max="79" width="6.140625" customWidth="1"/>
  </cols>
  <sheetData>
    <row r="2" spans="2:68" ht="12.75" customHeight="1" x14ac:dyDescent="0.2">
      <c r="C2" s="384" t="s">
        <v>141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21"/>
    </row>
    <row r="3" spans="2:68" ht="12.75" customHeight="1" x14ac:dyDescent="0.2">
      <c r="C3" s="389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22"/>
    </row>
    <row r="4" spans="2:68" ht="12.75" customHeight="1" x14ac:dyDescent="0.2">
      <c r="C4" s="1"/>
      <c r="D4" s="1"/>
      <c r="E4" s="1"/>
      <c r="F4" s="1"/>
      <c r="G4" s="23"/>
      <c r="H4" s="1"/>
      <c r="I4" s="1"/>
      <c r="J4" s="1"/>
      <c r="K4" s="1"/>
      <c r="L4" s="1"/>
      <c r="M4" s="1"/>
      <c r="N4" s="1"/>
      <c r="O4" s="1"/>
    </row>
    <row r="5" spans="2:68" ht="12.75" customHeight="1" x14ac:dyDescent="0.2">
      <c r="C5" s="391" t="s">
        <v>140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1"/>
    </row>
    <row r="6" spans="2:68" ht="12.75" customHeight="1" x14ac:dyDescent="0.2">
      <c r="C6" s="2"/>
      <c r="D6" s="2"/>
      <c r="E6" s="18"/>
      <c r="F6" s="2"/>
      <c r="G6" s="24"/>
      <c r="H6" s="2"/>
      <c r="I6" s="16"/>
      <c r="L6" s="2"/>
      <c r="M6" s="2"/>
      <c r="N6" s="18"/>
      <c r="O6" s="18"/>
      <c r="P6" s="2"/>
      <c r="Q6" s="16"/>
    </row>
    <row r="7" spans="2:68" ht="12.75" customHeight="1" x14ac:dyDescent="0.2">
      <c r="B7" s="3"/>
      <c r="C7" s="4" t="s">
        <v>14</v>
      </c>
      <c r="D7" s="385" t="s">
        <v>138</v>
      </c>
      <c r="E7" s="385"/>
      <c r="F7" s="385"/>
      <c r="G7" s="385"/>
      <c r="H7" s="385"/>
      <c r="I7" s="86"/>
      <c r="J7" s="63"/>
      <c r="K7" s="87"/>
      <c r="L7" s="7" t="s">
        <v>17</v>
      </c>
      <c r="M7" s="7"/>
      <c r="N7" s="386" t="s">
        <v>137</v>
      </c>
      <c r="O7" s="386"/>
      <c r="P7" s="386"/>
      <c r="Q7" s="28"/>
      <c r="R7" s="16"/>
      <c r="S7" s="16"/>
    </row>
    <row r="8" spans="2:68" ht="12.75" customHeight="1" x14ac:dyDescent="0.2">
      <c r="B8" s="3"/>
      <c r="C8" s="4" t="s">
        <v>1</v>
      </c>
      <c r="D8" s="387" t="s">
        <v>52</v>
      </c>
      <c r="E8" s="387"/>
      <c r="F8" s="387"/>
      <c r="G8" s="387"/>
      <c r="H8" s="387"/>
      <c r="I8" s="88"/>
      <c r="J8" s="83" t="s">
        <v>0</v>
      </c>
      <c r="K8" s="63">
        <v>0</v>
      </c>
      <c r="L8" s="29"/>
      <c r="M8" s="29"/>
      <c r="N8" s="29"/>
      <c r="O8" s="29"/>
      <c r="P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2:68" ht="12.75" customHeight="1" x14ac:dyDescent="0.2">
      <c r="B9" s="3"/>
      <c r="C9" s="4" t="s">
        <v>5</v>
      </c>
      <c r="D9" s="371" t="s">
        <v>139</v>
      </c>
      <c r="E9" s="372"/>
      <c r="F9" s="372"/>
      <c r="G9" s="372"/>
      <c r="H9" s="373"/>
      <c r="I9" s="89"/>
      <c r="J9" s="83" t="s">
        <v>23</v>
      </c>
      <c r="K9" s="63">
        <v>1</v>
      </c>
      <c r="L9" s="33"/>
      <c r="M9" s="33"/>
      <c r="N9" s="33" t="s">
        <v>4</v>
      </c>
      <c r="O9" s="33"/>
      <c r="P9" s="34"/>
      <c r="Q9" s="3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2:68" ht="12.75" customHeight="1" x14ac:dyDescent="0.2">
      <c r="B10" s="3"/>
      <c r="C10" s="374" t="s">
        <v>10</v>
      </c>
      <c r="D10" s="375"/>
      <c r="E10" s="376"/>
      <c r="F10" s="377">
        <v>29</v>
      </c>
      <c r="G10" s="378"/>
      <c r="H10" s="379"/>
      <c r="I10" s="90"/>
      <c r="J10" s="83" t="s">
        <v>24</v>
      </c>
      <c r="K10" s="63">
        <v>2</v>
      </c>
      <c r="L10" s="33"/>
      <c r="M10" s="33"/>
      <c r="N10" s="33" t="s">
        <v>0</v>
      </c>
      <c r="O10" s="33"/>
      <c r="P10" s="34"/>
      <c r="Q10" s="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2:68" ht="12.75" customHeight="1" x14ac:dyDescent="0.2">
      <c r="B11" s="3"/>
      <c r="C11" s="374" t="s">
        <v>8</v>
      </c>
      <c r="D11" s="375"/>
      <c r="E11" s="376"/>
      <c r="F11" s="380">
        <f>COUNTIF(E42:E88,"=P")</f>
        <v>0</v>
      </c>
      <c r="G11" s="381"/>
      <c r="H11" s="382"/>
      <c r="I11" s="91"/>
      <c r="J11" s="83" t="s">
        <v>25</v>
      </c>
      <c r="K11" s="6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</row>
    <row r="12" spans="2:68" ht="12.75" customHeight="1" x14ac:dyDescent="0.2">
      <c r="B12" s="3"/>
      <c r="C12" s="374" t="s">
        <v>12</v>
      </c>
      <c r="D12" s="375"/>
      <c r="E12" s="376"/>
      <c r="F12" s="380">
        <f>COUNTIF(E42:E88,"=A")</f>
        <v>0</v>
      </c>
      <c r="G12" s="381"/>
      <c r="H12" s="382"/>
      <c r="I12" s="91"/>
      <c r="J12" s="44"/>
      <c r="K12" s="44"/>
      <c r="L12" s="33"/>
      <c r="M12" s="33"/>
      <c r="N12" s="33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</row>
    <row r="13" spans="2:68" ht="12.75" customHeight="1" x14ac:dyDescent="0.2">
      <c r="B13" s="16"/>
      <c r="C13" s="125"/>
      <c r="D13" s="125"/>
      <c r="E13" s="125"/>
      <c r="F13" s="98"/>
      <c r="G13" s="98"/>
      <c r="H13" s="98"/>
      <c r="I13" s="91"/>
      <c r="J13" s="44"/>
      <c r="K13" s="44"/>
      <c r="L13" s="33"/>
      <c r="M13" s="33"/>
      <c r="N13" s="33"/>
      <c r="O13" s="33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2:68" ht="12.75" customHeight="1" x14ac:dyDescent="0.2">
      <c r="B14" s="16"/>
      <c r="C14" s="125"/>
      <c r="D14" s="125"/>
      <c r="E14" s="125"/>
      <c r="F14" s="98"/>
      <c r="G14" s="98"/>
      <c r="H14" s="98"/>
      <c r="I14" s="91"/>
      <c r="J14" s="44"/>
      <c r="K14" s="44"/>
      <c r="L14" s="33"/>
      <c r="M14" s="33"/>
      <c r="N14" s="33"/>
      <c r="O14" s="33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</row>
    <row r="15" spans="2:68" ht="12.75" customHeight="1" x14ac:dyDescent="0.2">
      <c r="B15" s="16"/>
      <c r="C15" s="125"/>
      <c r="D15" s="125"/>
      <c r="E15" s="125"/>
      <c r="F15" s="98"/>
      <c r="G15" s="98"/>
      <c r="H15" s="98"/>
      <c r="I15" s="91"/>
      <c r="J15" s="44"/>
      <c r="K15" s="44"/>
      <c r="L15" s="33"/>
      <c r="M15" s="33"/>
      <c r="N15" s="33"/>
      <c r="O15" s="33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spans="2:68" ht="12.75" customHeight="1" x14ac:dyDescent="0.2">
      <c r="B16" s="16"/>
      <c r="C16" s="16"/>
      <c r="D16" s="16" t="s">
        <v>35</v>
      </c>
      <c r="BP16" s="40" t="s">
        <v>4</v>
      </c>
    </row>
    <row r="17" spans="1:68" ht="17.25" customHeight="1" x14ac:dyDescent="0.2">
      <c r="A17" s="16"/>
      <c r="B17" s="393" t="str">
        <f>D8</f>
        <v>8avo. Básico A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BP17" s="32"/>
    </row>
    <row r="18" spans="1:68" ht="24.75" customHeight="1" x14ac:dyDescent="0.2">
      <c r="A18" s="16"/>
      <c r="B18" s="141" t="s">
        <v>2</v>
      </c>
      <c r="C18" s="146" t="s">
        <v>26</v>
      </c>
      <c r="D18" s="388" t="s">
        <v>58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142"/>
      <c r="P18" s="392" t="s">
        <v>53</v>
      </c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61"/>
      <c r="AC18" s="362"/>
      <c r="AD18" s="362"/>
      <c r="AE18" s="362"/>
      <c r="AY18" s="55"/>
      <c r="BG18" s="55"/>
      <c r="BH18" s="55"/>
      <c r="BI18" s="55"/>
    </row>
    <row r="19" spans="1:68" ht="32.25" customHeight="1" x14ac:dyDescent="0.2">
      <c r="A19" s="16"/>
      <c r="B19" s="100">
        <v>1</v>
      </c>
      <c r="C19" s="101">
        <v>2</v>
      </c>
      <c r="D19" s="363" t="s">
        <v>66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161"/>
      <c r="P19" s="333" t="s">
        <v>56</v>
      </c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5"/>
      <c r="AB19" s="115"/>
      <c r="AC19" s="59"/>
      <c r="AD19" s="59"/>
      <c r="AE19" s="59"/>
      <c r="AY19" s="55"/>
      <c r="BG19" s="55"/>
      <c r="BH19" s="55"/>
      <c r="BI19" s="55"/>
    </row>
    <row r="20" spans="1:68" ht="26.25" customHeight="1" x14ac:dyDescent="0.2">
      <c r="A20" s="16"/>
      <c r="B20" s="126">
        <f>B19+1</f>
        <v>2</v>
      </c>
      <c r="C20" s="101">
        <v>1</v>
      </c>
      <c r="D20" s="364" t="s">
        <v>62</v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161"/>
      <c r="P20" s="336" t="s">
        <v>57</v>
      </c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8"/>
      <c r="AB20" s="115"/>
      <c r="AC20" s="59"/>
      <c r="AD20" s="59"/>
      <c r="AE20" s="59"/>
      <c r="AY20" s="55"/>
      <c r="BG20" s="55"/>
      <c r="BH20" s="55"/>
      <c r="BI20" s="55"/>
    </row>
    <row r="21" spans="1:68" ht="33" customHeight="1" x14ac:dyDescent="0.2">
      <c r="A21" s="16"/>
      <c r="B21" s="100">
        <f t="shared" ref="B21:B30" si="0">B20+1</f>
        <v>3</v>
      </c>
      <c r="C21" s="101">
        <v>2</v>
      </c>
      <c r="D21" s="365" t="s">
        <v>63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161"/>
      <c r="P21" s="339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1"/>
      <c r="AB21" s="115"/>
      <c r="AC21" s="59"/>
      <c r="AD21" s="59"/>
      <c r="AE21" s="59"/>
      <c r="AY21" s="55"/>
      <c r="BG21" s="55"/>
      <c r="BH21" s="55"/>
      <c r="BI21" s="55"/>
    </row>
    <row r="22" spans="1:68" ht="35.25" customHeight="1" x14ac:dyDescent="0.2">
      <c r="A22" s="16"/>
      <c r="B22" s="100">
        <f t="shared" si="0"/>
        <v>4</v>
      </c>
      <c r="C22" s="101">
        <v>1</v>
      </c>
      <c r="D22" s="367" t="s">
        <v>64</v>
      </c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161"/>
      <c r="P22" s="336" t="s">
        <v>54</v>
      </c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8"/>
      <c r="AB22" s="116"/>
      <c r="AC22" s="62"/>
      <c r="AD22" s="62"/>
      <c r="AE22" s="62"/>
      <c r="AY22" s="55"/>
      <c r="BG22" s="55"/>
      <c r="BH22" s="55"/>
      <c r="BI22" s="55"/>
    </row>
    <row r="23" spans="1:68" ht="31.5" customHeight="1" x14ac:dyDescent="0.2">
      <c r="A23" s="16"/>
      <c r="B23" s="126">
        <f t="shared" si="0"/>
        <v>5</v>
      </c>
      <c r="C23" s="129">
        <v>1</v>
      </c>
      <c r="D23" s="366" t="s">
        <v>65</v>
      </c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161"/>
      <c r="P23" s="339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1"/>
      <c r="AB23" s="117"/>
      <c r="AC23" s="60"/>
      <c r="AD23" s="60"/>
      <c r="AE23" s="60"/>
      <c r="AY23" s="55"/>
      <c r="BG23" s="55"/>
      <c r="BH23" s="55"/>
      <c r="BI23" s="55"/>
    </row>
    <row r="24" spans="1:68" ht="32.25" customHeight="1" thickBot="1" x14ac:dyDescent="0.25">
      <c r="A24" s="16"/>
      <c r="B24" s="126">
        <f t="shared" si="0"/>
        <v>6</v>
      </c>
      <c r="C24" s="127">
        <v>1</v>
      </c>
      <c r="D24" s="363" t="s">
        <v>66</v>
      </c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161"/>
      <c r="P24" s="336" t="s">
        <v>56</v>
      </c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8"/>
      <c r="AB24" s="118"/>
      <c r="AC24" s="61"/>
      <c r="AD24" s="61"/>
      <c r="AE24" s="61"/>
      <c r="AY24" s="55"/>
      <c r="BG24" s="55"/>
      <c r="BH24" s="55"/>
      <c r="BI24" s="55"/>
    </row>
    <row r="25" spans="1:68" ht="30.75" customHeight="1" x14ac:dyDescent="0.2">
      <c r="A25" s="16"/>
      <c r="B25" s="126">
        <f>B24+1</f>
        <v>7</v>
      </c>
      <c r="C25" s="127">
        <v>1</v>
      </c>
      <c r="D25" s="368" t="s">
        <v>67</v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162"/>
      <c r="P25" s="339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1"/>
      <c r="AB25" s="116"/>
      <c r="AC25" s="62"/>
      <c r="AD25" s="62"/>
      <c r="AE25" s="62"/>
      <c r="AK25" s="317" t="s">
        <v>68</v>
      </c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9"/>
      <c r="AY25" s="55"/>
      <c r="BG25" s="55"/>
      <c r="BH25" s="55"/>
      <c r="BI25" s="55"/>
      <c r="BO25" s="53"/>
    </row>
    <row r="26" spans="1:68" ht="31.5" customHeight="1" thickBot="1" x14ac:dyDescent="0.3">
      <c r="A26" s="16"/>
      <c r="B26" s="126">
        <f t="shared" si="0"/>
        <v>8</v>
      </c>
      <c r="C26" s="127">
        <v>1</v>
      </c>
      <c r="D26" s="366" t="s">
        <v>65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162"/>
      <c r="P26" s="336" t="s">
        <v>54</v>
      </c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8"/>
      <c r="AB26" s="115"/>
      <c r="AC26" s="59"/>
      <c r="AD26" s="59"/>
      <c r="AE26" s="59"/>
      <c r="AG26" s="65"/>
      <c r="AH26" s="65"/>
      <c r="AI26" s="65"/>
      <c r="AJ26" s="65"/>
      <c r="AK26" s="320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2"/>
      <c r="AY26" s="55"/>
      <c r="BG26" s="55"/>
      <c r="BH26" s="55"/>
      <c r="BI26" s="55"/>
      <c r="BO26" s="53"/>
    </row>
    <row r="27" spans="1:68" ht="35.25" customHeight="1" x14ac:dyDescent="0.25">
      <c r="A27" s="16"/>
      <c r="B27" s="100">
        <f t="shared" si="0"/>
        <v>9</v>
      </c>
      <c r="C27" s="101">
        <v>1</v>
      </c>
      <c r="D27" s="367" t="s">
        <v>64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162"/>
      <c r="P27" s="343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5"/>
      <c r="AB27" s="117"/>
      <c r="AC27" s="60"/>
      <c r="AD27" s="60"/>
      <c r="AE27" s="60"/>
      <c r="AG27" s="65"/>
      <c r="AH27" s="65"/>
      <c r="AI27" s="65"/>
      <c r="AJ27" s="65"/>
      <c r="AK27" s="323" t="s">
        <v>38</v>
      </c>
      <c r="AL27" s="324"/>
      <c r="AM27" s="327" t="s">
        <v>39</v>
      </c>
      <c r="AN27" s="327"/>
      <c r="AO27" s="351" t="s">
        <v>40</v>
      </c>
      <c r="AP27" s="351"/>
      <c r="AQ27" s="409" t="s">
        <v>41</v>
      </c>
      <c r="AR27" s="409"/>
      <c r="AS27" s="349" t="s">
        <v>42</v>
      </c>
      <c r="AT27" s="349"/>
      <c r="AU27" s="329" t="s">
        <v>43</v>
      </c>
      <c r="AV27" s="330"/>
      <c r="AY27" s="55"/>
      <c r="BG27" s="55"/>
      <c r="BH27" s="36"/>
      <c r="BI27" s="36"/>
    </row>
    <row r="28" spans="1:68" ht="31.5" customHeight="1" x14ac:dyDescent="0.25">
      <c r="A28" s="16"/>
      <c r="B28" s="100">
        <f t="shared" si="0"/>
        <v>10</v>
      </c>
      <c r="C28" s="101">
        <v>1</v>
      </c>
      <c r="D28" s="366" t="s">
        <v>65</v>
      </c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162"/>
      <c r="P28" s="343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5"/>
      <c r="AB28" s="115"/>
      <c r="AC28" s="59"/>
      <c r="AD28" s="59"/>
      <c r="AE28" s="59"/>
      <c r="AG28" s="65" t="s">
        <v>35</v>
      </c>
      <c r="AH28" s="65"/>
      <c r="AI28" s="65"/>
      <c r="AJ28" s="65"/>
      <c r="AK28" s="325"/>
      <c r="AL28" s="326"/>
      <c r="AM28" s="328"/>
      <c r="AN28" s="328"/>
      <c r="AO28" s="352"/>
      <c r="AP28" s="352"/>
      <c r="AQ28" s="410"/>
      <c r="AR28" s="410"/>
      <c r="AS28" s="350"/>
      <c r="AT28" s="350"/>
      <c r="AU28" s="331"/>
      <c r="AV28" s="332"/>
      <c r="AY28" s="55"/>
      <c r="BG28" s="55"/>
      <c r="BH28" s="36"/>
      <c r="BI28" s="36"/>
    </row>
    <row r="29" spans="1:68" ht="32.25" customHeight="1" x14ac:dyDescent="0.25">
      <c r="A29" s="16"/>
      <c r="B29" s="100">
        <f t="shared" si="0"/>
        <v>11</v>
      </c>
      <c r="C29" s="101">
        <v>1</v>
      </c>
      <c r="D29" s="363" t="s">
        <v>66</v>
      </c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162"/>
      <c r="P29" s="342" t="s">
        <v>56</v>
      </c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117"/>
      <c r="AC29" s="60"/>
      <c r="AD29" s="60"/>
      <c r="AE29" s="60"/>
      <c r="AG29" s="65"/>
      <c r="AH29" s="65"/>
      <c r="AI29" s="65"/>
      <c r="AJ29" s="65"/>
      <c r="AK29" s="325"/>
      <c r="AL29" s="326"/>
      <c r="AM29" s="328"/>
      <c r="AN29" s="328"/>
      <c r="AO29" s="352"/>
      <c r="AP29" s="352"/>
      <c r="AQ29" s="410"/>
      <c r="AR29" s="410"/>
      <c r="AS29" s="350"/>
      <c r="AT29" s="350"/>
      <c r="AU29" s="331"/>
      <c r="AV29" s="332"/>
      <c r="AY29" s="55"/>
      <c r="BG29" s="55"/>
      <c r="BH29" s="36"/>
      <c r="BI29" s="36"/>
    </row>
    <row r="30" spans="1:68" ht="35.25" customHeight="1" thickBot="1" x14ac:dyDescent="0.25">
      <c r="A30" s="16"/>
      <c r="B30" s="100">
        <f t="shared" si="0"/>
        <v>12</v>
      </c>
      <c r="C30" s="101">
        <v>1</v>
      </c>
      <c r="D30" s="367" t="s">
        <v>64</v>
      </c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162"/>
      <c r="P30" s="333" t="s">
        <v>55</v>
      </c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5"/>
      <c r="AB30" s="117"/>
      <c r="AC30" s="60"/>
      <c r="AD30" s="60"/>
      <c r="AE30" s="60"/>
      <c r="AG30" s="66"/>
      <c r="AH30" s="66"/>
      <c r="AI30" s="66"/>
      <c r="AJ30" s="66"/>
      <c r="AK30" s="171" t="s">
        <v>30</v>
      </c>
      <c r="AL30" s="172" t="s">
        <v>31</v>
      </c>
      <c r="AM30" s="173" t="s">
        <v>30</v>
      </c>
      <c r="AN30" s="173" t="s">
        <v>31</v>
      </c>
      <c r="AO30" s="174" t="s">
        <v>30</v>
      </c>
      <c r="AP30" s="174" t="s">
        <v>31</v>
      </c>
      <c r="AQ30" s="175" t="s">
        <v>30</v>
      </c>
      <c r="AR30" s="175" t="s">
        <v>31</v>
      </c>
      <c r="AS30" s="176" t="s">
        <v>30</v>
      </c>
      <c r="AT30" s="176" t="s">
        <v>31</v>
      </c>
      <c r="AU30" s="177" t="s">
        <v>30</v>
      </c>
      <c r="AV30" s="178" t="s">
        <v>31</v>
      </c>
      <c r="AY30" s="55"/>
      <c r="BG30" s="55"/>
      <c r="BH30" s="36"/>
      <c r="BI30" s="36"/>
    </row>
    <row r="31" spans="1:68" ht="17.25" customHeight="1" x14ac:dyDescent="0.25">
      <c r="A31" s="16"/>
      <c r="B31" s="5" t="s">
        <v>16</v>
      </c>
      <c r="C31" s="5">
        <f>SUM(C19:C30)</f>
        <v>14</v>
      </c>
      <c r="D31" s="16"/>
      <c r="E31" s="36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163"/>
      <c r="AH31" s="163"/>
      <c r="AI31" s="163"/>
      <c r="AJ31" s="164" t="s">
        <v>69</v>
      </c>
      <c r="AK31" s="167">
        <f>COUNTIF($AL$42:$AL$88, "B")</f>
        <v>0</v>
      </c>
      <c r="AL31" s="168" t="e">
        <f>COUNTIF($AL$42:$AL$88,"B")/COUNTIF($E$42:$E$88,"P")</f>
        <v>#DIV/0!</v>
      </c>
      <c r="AM31" s="169">
        <f>COUNTIF($AN$42:$AN$88,"B")</f>
        <v>0</v>
      </c>
      <c r="AN31" s="168" t="e">
        <f>COUNTIF($AN$42:$AN$88,"B")/COUNTIF($E$42:$E$88,"P")</f>
        <v>#DIV/0!</v>
      </c>
      <c r="AO31" s="169">
        <f>COUNTIF($AP$42:$AP$88,"B")</f>
        <v>0</v>
      </c>
      <c r="AP31" s="168" t="e">
        <f>COUNTIF($AP$42:$AP$88,"B")/COUNTIF($E$42:$E$88,"P")</f>
        <v>#DIV/0!</v>
      </c>
      <c r="AQ31" s="169">
        <f>COUNTIF($AR$42:$AR$88,"B")</f>
        <v>0</v>
      </c>
      <c r="AR31" s="168" t="e">
        <f>COUNTIF($AR$42:$AR$88,"B")/COUNTIF($E$42:$E$88,"P")</f>
        <v>#DIV/0!</v>
      </c>
      <c r="AS31" s="169">
        <f>COUNTIF($AT$42:$AT$88,"B")</f>
        <v>0</v>
      </c>
      <c r="AT31" s="168" t="e">
        <f>COUNTIF($AT$42:$AT$88,"B")/COUNTIF($E$42:$E$88,"P")</f>
        <v>#DIV/0!</v>
      </c>
      <c r="AU31" s="169">
        <f>COUNTIF($AV$42:$AV$88,"B")</f>
        <v>0</v>
      </c>
      <c r="AV31" s="170" t="e">
        <f>COUNTIF($AV$42:$AV$88,"B")/COUNTIF($E$42:$E$88,"P")</f>
        <v>#DIV/0!</v>
      </c>
      <c r="AY31" s="55"/>
      <c r="BF31" s="108"/>
      <c r="BG31" s="108"/>
      <c r="BH31" s="36"/>
      <c r="BI31" s="36"/>
      <c r="BJ31" s="36"/>
      <c r="BO31" s="53"/>
      <c r="BP31" s="53"/>
    </row>
    <row r="32" spans="1:68" ht="17.25" customHeight="1" x14ac:dyDescent="0.25">
      <c r="B32" s="16"/>
      <c r="C32" s="16"/>
      <c r="I32" s="5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AG32" s="163"/>
      <c r="AH32" s="163"/>
      <c r="AI32" s="163"/>
      <c r="AJ32" s="165" t="s">
        <v>70</v>
      </c>
      <c r="AK32" s="143">
        <f>COUNTIF($AL$42:$AL$88, "MB")</f>
        <v>0</v>
      </c>
      <c r="AL32" s="92" t="e">
        <f>COUNTIF($AL$42:$AL$88,"MB")/COUNTIF($E$42:$E$88,"P")</f>
        <v>#DIV/0!</v>
      </c>
      <c r="AM32" s="94">
        <f>COUNTIF($AN$42:$AN$88,"MB")</f>
        <v>0</v>
      </c>
      <c r="AN32" s="92" t="e">
        <f>COUNTIF($AN$42:$AN$88,"MB")/COUNTIF($E$42:$E$88,"P")</f>
        <v>#DIV/0!</v>
      </c>
      <c r="AO32" s="94">
        <f>COUNTIF($AP$42:$AP$88,"MB")</f>
        <v>0</v>
      </c>
      <c r="AP32" s="92" t="e">
        <f>COUNTIF($AP$42:$AP$88,"MB")/COUNTIF($E$42:$E$88,"P")</f>
        <v>#DIV/0!</v>
      </c>
      <c r="AQ32" s="94">
        <f>COUNTIF($AR$42:$AR$88,"MB")</f>
        <v>0</v>
      </c>
      <c r="AR32" s="92" t="e">
        <f>COUNTIF($AR$42:$AR$88,"MB")/COUNTIF($E$42:$E$88,"P")</f>
        <v>#DIV/0!</v>
      </c>
      <c r="AS32" s="94">
        <f>COUNTIF($AT$42:$AT$88,"MB")</f>
        <v>0</v>
      </c>
      <c r="AT32" s="92" t="e">
        <f>COUNTIF($AT$42:$AT$88,"MB")/COUNTIF($E$42:$E$88,"P")</f>
        <v>#DIV/0!</v>
      </c>
      <c r="AU32" s="94">
        <f>COUNTIF($AV$42:$AV$88,"MB")</f>
        <v>0</v>
      </c>
      <c r="AV32" s="144" t="e">
        <f>COUNTIF($AV$42:$AV$88,"MB")/COUNTIF($E$42:$E$88,"P")</f>
        <v>#DIV/0!</v>
      </c>
      <c r="AY32" s="55"/>
      <c r="BF32" s="108"/>
      <c r="BG32" s="108"/>
    </row>
    <row r="33" spans="1:82" ht="17.25" customHeight="1" x14ac:dyDescent="0.25">
      <c r="D33" s="2"/>
      <c r="E33" s="18"/>
      <c r="F33" s="2"/>
      <c r="G33" s="2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AG33" s="163"/>
      <c r="AH33" s="163"/>
      <c r="AI33" s="163"/>
      <c r="AJ33" s="165" t="s">
        <v>71</v>
      </c>
      <c r="AK33" s="143">
        <f>COUNTIF($AL$42:$AL$88, "MA")</f>
        <v>0</v>
      </c>
      <c r="AL33" s="92" t="e">
        <f>COUNTIF($AL$42:$AL$88,"MA")/COUNTIF($E$42:$E$88,"P")</f>
        <v>#DIV/0!</v>
      </c>
      <c r="AM33" s="94">
        <f>COUNTIF($AN$42:$AN$88,"MA")</f>
        <v>0</v>
      </c>
      <c r="AN33" s="92" t="e">
        <f>COUNTIF($AN$42:$AN$88,"MA")/COUNTIF($E$42:$E$88,"P")</f>
        <v>#DIV/0!</v>
      </c>
      <c r="AO33" s="94">
        <f>COUNTIF($AP$42:$AP$88,"MA")</f>
        <v>0</v>
      </c>
      <c r="AP33" s="92" t="e">
        <f>COUNTIF($AP$42:$AP$88,"MA")/COUNTIF($E$42:$E$88,"P")</f>
        <v>#DIV/0!</v>
      </c>
      <c r="AQ33" s="94">
        <f>COUNTIF($AR$42:$AR$88,"MA")</f>
        <v>0</v>
      </c>
      <c r="AR33" s="92" t="e">
        <f>COUNTIF($AR$42:$AR$88,"MA")/COUNTIF($E$42:$E$88,"P")</f>
        <v>#DIV/0!</v>
      </c>
      <c r="AS33" s="94">
        <f>COUNTIF($AT$42:$AT$88,"MA")</f>
        <v>0</v>
      </c>
      <c r="AT33" s="92" t="e">
        <f>COUNTIF($AT$42:$AT$88,"MA")/COUNTIF($E$42:$E$88,"P")</f>
        <v>#DIV/0!</v>
      </c>
      <c r="AU33" s="94">
        <f>COUNTIF($AV$42:$AV$88,"MA")</f>
        <v>0</v>
      </c>
      <c r="AV33" s="144" t="e">
        <f>COUNTIF($AV$42:$AV$88,"MA")/COUNTIF($E$42:$E$88,"P")</f>
        <v>#DIV/0!</v>
      </c>
      <c r="AY33" s="55"/>
      <c r="BF33" s="121"/>
      <c r="BG33" s="108"/>
      <c r="CD33" s="45" t="str">
        <f>AK27</f>
        <v>IDENTIFICA INFORMACION</v>
      </c>
    </row>
    <row r="34" spans="1:82" ht="17.25" customHeight="1" thickBot="1" x14ac:dyDescent="0.3">
      <c r="C34" s="3"/>
      <c r="D34" s="369" t="s">
        <v>6</v>
      </c>
      <c r="E34" s="370"/>
      <c r="F34" s="5">
        <f>C31</f>
        <v>14</v>
      </c>
      <c r="G34" s="27"/>
      <c r="H34" s="394"/>
      <c r="I34" s="394"/>
      <c r="J34" s="394"/>
      <c r="K34" s="394"/>
      <c r="L34" s="394"/>
      <c r="M34" s="394"/>
      <c r="N34" s="394"/>
      <c r="O34" s="394"/>
      <c r="AG34" s="163"/>
      <c r="AH34" s="163"/>
      <c r="AI34" s="163"/>
      <c r="AJ34" s="166" t="s">
        <v>72</v>
      </c>
      <c r="AK34" s="145">
        <f>COUNTIF($AL$42:$AL$88, "A")</f>
        <v>0</v>
      </c>
      <c r="AL34" s="93" t="e">
        <f>COUNTIF($AL$42:$AL$88,"A")/COUNTIF($E$42:$E$88,"P")</f>
        <v>#DIV/0!</v>
      </c>
      <c r="AM34" s="95">
        <f>COUNTIF($AN$42:$AN$88,"A")</f>
        <v>0</v>
      </c>
      <c r="AN34" s="93" t="e">
        <f>COUNTIF($AN$42:$AN$88,"A")/COUNTIF($E$42:$E$88,"P")</f>
        <v>#DIV/0!</v>
      </c>
      <c r="AO34" s="95">
        <f>COUNTIF($AP$42:$AP$88,"A")</f>
        <v>0</v>
      </c>
      <c r="AP34" s="93" t="e">
        <f>COUNTIF($AP$42:$AP$88,"A")/COUNTIF($E$42:$E$88,"P")</f>
        <v>#DIV/0!</v>
      </c>
      <c r="AQ34" s="95">
        <f>COUNTIF($AR$42:$AR$88,"A")</f>
        <v>0</v>
      </c>
      <c r="AR34" s="93" t="e">
        <f>COUNTIF($AR$42:$AR$88,"A")/COUNTIF($E$42:$E$88,"P")</f>
        <v>#DIV/0!</v>
      </c>
      <c r="AS34" s="95">
        <f>COUNTIF($AT$42:$AT$88,"A")</f>
        <v>0</v>
      </c>
      <c r="AT34" s="93" t="e">
        <f>COUNTIF($AT$42:$AT$88,"A")/COUNTIF($E$42:$E$88,"P")</f>
        <v>#DIV/0!</v>
      </c>
      <c r="AU34" s="95">
        <f>COUNTIF($AV$42:$AV$88,"A")</f>
        <v>0</v>
      </c>
      <c r="AV34" s="109" t="e">
        <f>COUNTIF($AV$42:$AV$88,"A")/COUNTIF($E$42:$E$88,"P")</f>
        <v>#DIV/0!</v>
      </c>
      <c r="AY34" s="55"/>
      <c r="BF34" s="121"/>
      <c r="BG34" s="108"/>
      <c r="CD34" s="45" t="str">
        <f>AM27</f>
        <v>COMPRENDE PROCESOS</v>
      </c>
    </row>
    <row r="35" spans="1:82" ht="12.75" customHeight="1" x14ac:dyDescent="0.2">
      <c r="C35" s="3"/>
      <c r="D35" s="369" t="s">
        <v>9</v>
      </c>
      <c r="E35" s="370"/>
      <c r="F35" s="5">
        <f>F34*0.6</f>
        <v>8.4</v>
      </c>
      <c r="G35" s="27"/>
      <c r="I35" s="110"/>
      <c r="J35" s="110"/>
      <c r="K35" s="110"/>
      <c r="L35" s="110"/>
      <c r="M35" s="110"/>
      <c r="N35" s="110"/>
      <c r="O35" s="110"/>
      <c r="P35" s="110"/>
      <c r="AY35" s="55"/>
      <c r="CD35" s="45" t="str">
        <f>AO27</f>
        <v>COMUNICA POSICIONES</v>
      </c>
    </row>
    <row r="36" spans="1:82" ht="12.75" customHeight="1" thickBot="1" x14ac:dyDescent="0.25">
      <c r="C36" s="16"/>
      <c r="D36" s="72"/>
      <c r="E36" s="72"/>
      <c r="F36" s="74"/>
      <c r="G36" s="73"/>
      <c r="H36" s="16"/>
      <c r="I36" s="16"/>
      <c r="AB36" s="96"/>
      <c r="AC36" s="96"/>
      <c r="AY36" s="55"/>
      <c r="BG36" s="123"/>
      <c r="CD36" s="45" t="str">
        <f>AQ27</f>
        <v>VALORA</v>
      </c>
    </row>
    <row r="37" spans="1:82" ht="42.75" customHeight="1" thickBot="1" x14ac:dyDescent="0.3">
      <c r="E37" s="119" t="s">
        <v>46</v>
      </c>
      <c r="F37" s="111" t="s">
        <v>45</v>
      </c>
      <c r="G37" s="76"/>
      <c r="H37" s="128"/>
      <c r="I37" s="111"/>
      <c r="J37" s="111" t="s">
        <v>45</v>
      </c>
      <c r="K37" s="111"/>
      <c r="L37" s="111"/>
      <c r="M37" s="111"/>
      <c r="N37" s="128"/>
      <c r="O37" s="111"/>
      <c r="P37" s="111"/>
      <c r="Q37" s="111"/>
      <c r="R37" s="128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2"/>
      <c r="AE37" s="2"/>
      <c r="AF37" s="2"/>
      <c r="AG37" s="2"/>
      <c r="AJ37"/>
      <c r="AK37" s="346" t="s">
        <v>44</v>
      </c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8"/>
      <c r="AY37" s="55"/>
      <c r="BF37" s="16"/>
      <c r="BG37" s="16"/>
      <c r="BH37" s="16"/>
      <c r="BI37" s="16"/>
      <c r="CD37" s="45" t="str">
        <f>AS27</f>
        <v>EVALUA</v>
      </c>
    </row>
    <row r="38" spans="1:82" ht="66" customHeight="1" x14ac:dyDescent="0.2">
      <c r="B38" s="16"/>
      <c r="C38" s="16"/>
      <c r="D38" s="16"/>
      <c r="E38" s="41"/>
      <c r="F38" s="400" t="s">
        <v>29</v>
      </c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397" t="s">
        <v>20</v>
      </c>
      <c r="AE38" s="397" t="s">
        <v>21</v>
      </c>
      <c r="AF38" s="403" t="s">
        <v>15</v>
      </c>
      <c r="AG38" s="402" t="s">
        <v>13</v>
      </c>
      <c r="AJ38"/>
      <c r="AK38" s="323" t="str">
        <f>AK27</f>
        <v>IDENTIFICA INFORMACION</v>
      </c>
      <c r="AL38" s="324"/>
      <c r="AM38" s="327" t="str">
        <f>AM27</f>
        <v>COMPRENDE PROCESOS</v>
      </c>
      <c r="AN38" s="327"/>
      <c r="AO38" s="351" t="str">
        <f>AO27</f>
        <v>COMUNICA POSICIONES</v>
      </c>
      <c r="AP38" s="351"/>
      <c r="AQ38" s="409" t="str">
        <f>AQ27</f>
        <v>VALORA</v>
      </c>
      <c r="AR38" s="409"/>
      <c r="AS38" s="349" t="str">
        <f>AS27</f>
        <v>EVALUA</v>
      </c>
      <c r="AT38" s="349"/>
      <c r="AU38" s="329" t="str">
        <f>AU27</f>
        <v>PARTICIPA ACTIVAMENTE</v>
      </c>
      <c r="AV38" s="330"/>
      <c r="AY38" s="55"/>
      <c r="BF38" s="107"/>
      <c r="BI38" s="56"/>
      <c r="BJ38" s="16"/>
      <c r="BK38" s="37"/>
      <c r="CD38" s="45" t="str">
        <f>AU27</f>
        <v>PARTICIPA ACTIVAMENTE</v>
      </c>
    </row>
    <row r="39" spans="1:82" ht="12.75" hidden="1" customHeight="1" x14ac:dyDescent="0.2">
      <c r="B39" s="16"/>
      <c r="C39" s="16"/>
      <c r="D39" s="16"/>
      <c r="E39" s="42" t="s">
        <v>22</v>
      </c>
      <c r="F39" s="84" t="s">
        <v>35</v>
      </c>
      <c r="G39" s="84" t="s">
        <v>35</v>
      </c>
      <c r="H39" s="84" t="s">
        <v>24</v>
      </c>
      <c r="I39" s="84"/>
      <c r="J39" s="84" t="s">
        <v>35</v>
      </c>
      <c r="K39" s="84"/>
      <c r="L39" s="84" t="s">
        <v>24</v>
      </c>
      <c r="M39" s="84"/>
      <c r="N39" s="84" t="s">
        <v>24</v>
      </c>
      <c r="O39" s="84"/>
      <c r="P39" s="84" t="s">
        <v>23</v>
      </c>
      <c r="Q39" s="84"/>
      <c r="R39" s="84" t="s">
        <v>23</v>
      </c>
      <c r="S39" s="84"/>
      <c r="T39" s="84" t="s">
        <v>0</v>
      </c>
      <c r="U39" s="84"/>
      <c r="V39" s="84" t="s">
        <v>0</v>
      </c>
      <c r="W39" s="84"/>
      <c r="X39" s="84" t="s">
        <v>23</v>
      </c>
      <c r="Y39" s="84"/>
      <c r="Z39" s="84" t="s">
        <v>25</v>
      </c>
      <c r="AA39" s="84"/>
      <c r="AB39" s="84" t="s">
        <v>25</v>
      </c>
      <c r="AC39" s="84"/>
      <c r="AD39" s="398"/>
      <c r="AE39" s="398"/>
      <c r="AF39" s="404"/>
      <c r="AG39" s="402"/>
      <c r="AJ39"/>
      <c r="AK39" s="325"/>
      <c r="AL39" s="326"/>
      <c r="AM39" s="328"/>
      <c r="AN39" s="328"/>
      <c r="AO39" s="352"/>
      <c r="AP39" s="352"/>
      <c r="AQ39" s="410"/>
      <c r="AR39" s="410"/>
      <c r="AS39" s="350"/>
      <c r="AT39" s="350"/>
      <c r="AU39" s="331"/>
      <c r="AV39" s="332"/>
      <c r="AY39" s="55"/>
      <c r="BF39" s="107"/>
      <c r="BI39" s="56"/>
      <c r="BJ39" s="16"/>
      <c r="BK39" s="37"/>
    </row>
    <row r="40" spans="1:82" ht="12.75" hidden="1" customHeight="1" x14ac:dyDescent="0.2">
      <c r="B40" s="2"/>
      <c r="C40" s="2"/>
      <c r="D40" s="2"/>
      <c r="E40" s="42"/>
      <c r="F40" s="78">
        <v>2</v>
      </c>
      <c r="G40" s="78"/>
      <c r="H40" s="78">
        <v>1</v>
      </c>
      <c r="I40" s="78"/>
      <c r="J40" s="78">
        <v>2</v>
      </c>
      <c r="K40" s="78"/>
      <c r="L40" s="78">
        <v>1</v>
      </c>
      <c r="M40" s="78"/>
      <c r="N40" s="78">
        <v>1</v>
      </c>
      <c r="O40" s="78"/>
      <c r="P40" s="78">
        <v>1</v>
      </c>
      <c r="Q40" s="78"/>
      <c r="R40" s="78">
        <v>1</v>
      </c>
      <c r="S40" s="78"/>
      <c r="T40" s="78">
        <v>1</v>
      </c>
      <c r="U40" s="78"/>
      <c r="V40" s="78">
        <v>1</v>
      </c>
      <c r="W40" s="78"/>
      <c r="X40" s="78">
        <v>1</v>
      </c>
      <c r="Y40" s="78"/>
      <c r="Z40" s="78">
        <v>1</v>
      </c>
      <c r="AA40" s="7"/>
      <c r="AB40" s="7">
        <v>1</v>
      </c>
      <c r="AC40" s="7"/>
      <c r="AD40" s="398"/>
      <c r="AE40" s="398"/>
      <c r="AF40" s="404"/>
      <c r="AG40" s="402"/>
      <c r="AJ40"/>
      <c r="AK40" s="325"/>
      <c r="AL40" s="326"/>
      <c r="AM40" s="328"/>
      <c r="AN40" s="328"/>
      <c r="AO40" s="352"/>
      <c r="AP40" s="352"/>
      <c r="AQ40" s="410"/>
      <c r="AR40" s="410"/>
      <c r="AS40" s="350"/>
      <c r="AT40" s="350"/>
      <c r="AU40" s="331"/>
      <c r="AV40" s="332"/>
      <c r="AY40" s="55"/>
      <c r="BF40" s="107"/>
      <c r="BI40" s="56"/>
      <c r="BJ40" s="16"/>
      <c r="BK40" s="37"/>
    </row>
    <row r="41" spans="1:82" ht="50.25" customHeight="1" thickBot="1" x14ac:dyDescent="0.25">
      <c r="A41" s="3"/>
      <c r="B41" s="15" t="s">
        <v>7</v>
      </c>
      <c r="C41" s="383" t="s">
        <v>11</v>
      </c>
      <c r="D41" s="383"/>
      <c r="E41" s="77" t="s">
        <v>33</v>
      </c>
      <c r="F41" s="85">
        <v>1</v>
      </c>
      <c r="G41" s="105"/>
      <c r="H41" s="113">
        <v>2</v>
      </c>
      <c r="I41" s="105"/>
      <c r="J41" s="114">
        <v>3</v>
      </c>
      <c r="K41" s="105"/>
      <c r="L41" s="120">
        <v>4</v>
      </c>
      <c r="M41" s="105"/>
      <c r="N41" s="130">
        <v>5</v>
      </c>
      <c r="O41" s="105"/>
      <c r="P41" s="85">
        <v>6</v>
      </c>
      <c r="Q41" s="105"/>
      <c r="R41" s="112">
        <v>7</v>
      </c>
      <c r="S41" s="106"/>
      <c r="T41" s="130">
        <v>8</v>
      </c>
      <c r="U41" s="105"/>
      <c r="V41" s="120">
        <v>9</v>
      </c>
      <c r="W41" s="105"/>
      <c r="X41" s="130">
        <v>10</v>
      </c>
      <c r="Y41" s="105"/>
      <c r="Z41" s="85">
        <v>11</v>
      </c>
      <c r="AA41" s="102"/>
      <c r="AB41" s="120">
        <v>12</v>
      </c>
      <c r="AC41" s="105"/>
      <c r="AD41" s="399"/>
      <c r="AE41" s="399"/>
      <c r="AF41" s="405"/>
      <c r="AG41" s="402"/>
      <c r="AH41" s="216" t="s">
        <v>59</v>
      </c>
      <c r="AI41" s="216" t="s">
        <v>60</v>
      </c>
      <c r="AJ41" s="216" t="s">
        <v>61</v>
      </c>
      <c r="AK41" s="179" t="s">
        <v>36</v>
      </c>
      <c r="AL41" s="180" t="s">
        <v>13</v>
      </c>
      <c r="AM41" s="173" t="s">
        <v>37</v>
      </c>
      <c r="AN41" s="173" t="s">
        <v>13</v>
      </c>
      <c r="AO41" s="174" t="s">
        <v>36</v>
      </c>
      <c r="AP41" s="174" t="s">
        <v>13</v>
      </c>
      <c r="AQ41" s="175" t="s">
        <v>36</v>
      </c>
      <c r="AR41" s="175" t="s">
        <v>13</v>
      </c>
      <c r="AS41" s="176" t="s">
        <v>36</v>
      </c>
      <c r="AT41" s="176" t="s">
        <v>13</v>
      </c>
      <c r="AU41" s="177" t="s">
        <v>36</v>
      </c>
      <c r="AV41" s="178" t="s">
        <v>13</v>
      </c>
      <c r="AY41" s="55"/>
      <c r="BF41" s="107"/>
      <c r="BI41" s="56"/>
      <c r="BJ41" s="16"/>
      <c r="BK41" s="37"/>
    </row>
    <row r="42" spans="1:82" ht="12.75" customHeight="1" x14ac:dyDescent="0.2">
      <c r="A42" s="3"/>
      <c r="B42" s="5">
        <v>1</v>
      </c>
      <c r="C42" s="354" t="s">
        <v>142</v>
      </c>
      <c r="D42" s="355" t="s">
        <v>142</v>
      </c>
      <c r="E42" s="17"/>
      <c r="F42" s="79"/>
      <c r="G42" s="103"/>
      <c r="H42" s="79"/>
      <c r="I42" s="103">
        <f t="shared" ref="I42:I69" si="1">IF(H42=$H$39,$H$40,0)</f>
        <v>0</v>
      </c>
      <c r="J42" s="79"/>
      <c r="K42" s="103"/>
      <c r="L42" s="79"/>
      <c r="M42" s="103">
        <f t="shared" ref="M42:M69" si="2">IF(L42=$L$39,$L$40,0)</f>
        <v>0</v>
      </c>
      <c r="N42" s="79"/>
      <c r="O42" s="103">
        <f t="shared" ref="O42:O69" si="3">IF(N42=$N$39,$N$40,0)</f>
        <v>0</v>
      </c>
      <c r="P42" s="79"/>
      <c r="Q42" s="103">
        <f t="shared" ref="Q42:Q69" si="4">IF(P42=$P$39,$P$40,0)</f>
        <v>0</v>
      </c>
      <c r="R42" s="79"/>
      <c r="S42" s="103">
        <f t="shared" ref="S42:S69" si="5">IF(R42=$R$39,$R$40,0)</f>
        <v>0</v>
      </c>
      <c r="T42" s="79"/>
      <c r="U42" s="103">
        <f t="shared" ref="U42:U69" si="6">IF(T42=$T$39,$T$40,0)</f>
        <v>0</v>
      </c>
      <c r="V42" s="79"/>
      <c r="W42" s="103">
        <f t="shared" ref="W42:W69" si="7">IF(V42=$V$39,$V$40,0)</f>
        <v>0</v>
      </c>
      <c r="X42" s="79"/>
      <c r="Y42" s="103">
        <f t="shared" ref="Y42:Y69" si="8">IF(X42=$X$39,$X$40,0)</f>
        <v>0</v>
      </c>
      <c r="Z42" s="79"/>
      <c r="AA42" s="103">
        <f t="shared" ref="AA42:AA69" si="9">IF(Z42=$Z$39,$Z$40,0)</f>
        <v>0</v>
      </c>
      <c r="AB42" s="79"/>
      <c r="AC42" s="103">
        <f>IF(AB42=$AB$39,$AB$40,0)</f>
        <v>0</v>
      </c>
      <c r="AD42" s="5">
        <f>IF((E42="P"),SUM(F42:AC42),0)</f>
        <v>0</v>
      </c>
      <c r="AE42" s="124">
        <f>AD42/F$34</f>
        <v>0</v>
      </c>
      <c r="AF42" s="12">
        <f>IF(E42="A",0,IF(AD42&gt;=F$35,0.53571429*AD42-0.5,0.23809524*AD42+2))</f>
        <v>2</v>
      </c>
      <c r="AG42" s="5">
        <f>IF($E$42:$E$88="P",IF(AE42&lt;=0.5,"B",IF(AE42&lt;=0.6,"MB",IF(AE42&lt;=0.8,"MA",IF(AE42&lt;=1,"A")))),0)</f>
        <v>0</v>
      </c>
      <c r="AH42" s="216" t="str">
        <f>IF((E42="P"),IFERROR(ROUND(AF42-$AF$91,1),""),"")</f>
        <v/>
      </c>
      <c r="AI42" s="216" t="str">
        <f>IF((E42="P"),IFERROR(ROUND(POWER(AH42,2),3),""),"")</f>
        <v/>
      </c>
      <c r="AJ42" s="216">
        <f>SUM(AI42:AI88)</f>
        <v>0</v>
      </c>
      <c r="AK42" s="137">
        <f t="shared" ref="AK42:AK88" si="10">(SUM(O42,U42,Y42)/3)</f>
        <v>0</v>
      </c>
      <c r="AL42" s="138">
        <f>IF($E$42:$E$88="P",IF(AK42&lt;=0.5,"B",IF(AK42&lt;=0.6,"MB",IF(AK42&lt;=0.8,"MA",IF(AK42&lt;=1,"A")))),0)</f>
        <v>0</v>
      </c>
      <c r="AM42" s="139">
        <f t="shared" ref="AM42:AM88" si="11">(SUM(M42,W42,AC42))/3</f>
        <v>0</v>
      </c>
      <c r="AN42" s="138">
        <f>IF($E$42:$E$88="P",IF(AM42&lt;=0.5,"B",IF(AM42&lt;=0.6,"MB",IF(AM42&lt;=0.8,"MA",IF(AM42&lt;=1,"A")))),0)</f>
        <v>0</v>
      </c>
      <c r="AO42" s="139">
        <f t="shared" ref="AO42:AO88" si="12">(SUM(F42,Q42,AA42))/4</f>
        <v>0</v>
      </c>
      <c r="AP42" s="138">
        <f>IF($E$42:$E$88="P",IF(AO42&lt;=0.5,"B",IF(AO42&lt;=0.6,"MB",IF(AO42&lt;=0.8,"MA",IF(AO42&lt;=1,"A")))),0)</f>
        <v>0</v>
      </c>
      <c r="AQ42" s="139">
        <f t="shared" ref="AQ42:AQ88" si="13">(SUM(S42))/1</f>
        <v>0</v>
      </c>
      <c r="AR42" s="138">
        <f>IF($E$42:$E$88="P",IF(AQ42&lt;=0.5,"B",IF(AQ42&lt;=0.6,"MB",IF(AQ42&lt;=0.8,"MA",IF(AQ42&lt;=1,"A")))),0)</f>
        <v>0</v>
      </c>
      <c r="AS42" s="139">
        <f t="shared" ref="AS42:AS88" si="14">(SUM(J42))/2</f>
        <v>0</v>
      </c>
      <c r="AT42" s="138">
        <f>IF($E$42:$E$88="P",IF(AS42&lt;=0.5,"B",IF(AS42&lt;=0.6,"MB",IF(AS42&lt;=0.8,"MA",IF(AS42&lt;=1,"A")))),0)</f>
        <v>0</v>
      </c>
      <c r="AU42" s="139">
        <f t="shared" ref="AU42:AU88" si="15">(SUM(I42))/1</f>
        <v>0</v>
      </c>
      <c r="AV42" s="140">
        <f>IF($E$42:$E$88="P",IF(AU42&lt;=0.5,"B",IF(AU42&lt;=0.6,"MB",IF(AU42&lt;=0.8,"MA",IF(AU42&lt;=1,"A")))),0)</f>
        <v>0</v>
      </c>
      <c r="AY42" s="55"/>
      <c r="BF42" s="122"/>
      <c r="BI42" s="56"/>
      <c r="BJ42" s="16"/>
      <c r="BK42" s="37"/>
    </row>
    <row r="43" spans="1:82" ht="12.75" customHeight="1" x14ac:dyDescent="0.2">
      <c r="A43" s="3"/>
      <c r="B43" s="5">
        <v>2</v>
      </c>
      <c r="C43" s="354" t="s">
        <v>143</v>
      </c>
      <c r="D43" s="355" t="s">
        <v>143</v>
      </c>
      <c r="E43" s="17"/>
      <c r="F43" s="79"/>
      <c r="G43" s="103"/>
      <c r="H43" s="79"/>
      <c r="I43" s="103">
        <f t="shared" si="1"/>
        <v>0</v>
      </c>
      <c r="J43" s="79"/>
      <c r="K43" s="103"/>
      <c r="L43" s="79"/>
      <c r="M43" s="103">
        <f t="shared" si="2"/>
        <v>0</v>
      </c>
      <c r="N43" s="79"/>
      <c r="O43" s="103">
        <f t="shared" si="3"/>
        <v>0</v>
      </c>
      <c r="P43" s="79"/>
      <c r="Q43" s="103">
        <f t="shared" si="4"/>
        <v>0</v>
      </c>
      <c r="R43" s="79"/>
      <c r="S43" s="103">
        <f t="shared" si="5"/>
        <v>0</v>
      </c>
      <c r="T43" s="79"/>
      <c r="U43" s="103">
        <f t="shared" si="6"/>
        <v>0</v>
      </c>
      <c r="V43" s="79"/>
      <c r="W43" s="103">
        <f t="shared" si="7"/>
        <v>0</v>
      </c>
      <c r="X43" s="79"/>
      <c r="Y43" s="103">
        <f t="shared" si="8"/>
        <v>0</v>
      </c>
      <c r="Z43" s="79"/>
      <c r="AA43" s="103">
        <f t="shared" si="9"/>
        <v>0</v>
      </c>
      <c r="AB43" s="79"/>
      <c r="AC43" s="103">
        <f t="shared" ref="AC43:AC88" si="16">IF(AB43=$AB$39,$AB$40,0)</f>
        <v>0</v>
      </c>
      <c r="AD43" s="5">
        <f t="shared" ref="AD43:AD88" si="17">IF((E43="P"),SUM(F43:AC43),0)</f>
        <v>0</v>
      </c>
      <c r="AE43" s="124">
        <f t="shared" ref="AE43:AE88" si="18">AD43/F$34</f>
        <v>0</v>
      </c>
      <c r="AF43" s="12">
        <f t="shared" ref="AF43:AF88" si="19">IF(E43="A",0,IF(AD43&gt;=F$35,0.53571429*AD43-0.5,0.23809524*AD43+2))</f>
        <v>2</v>
      </c>
      <c r="AG43" s="5">
        <f t="shared" ref="AG43:AG88" si="20">IF($E$42:$E$88="P",IF(AE43&lt;=0.5,"B",IF(AE43&lt;=0.6,"MB",IF(AE43&lt;=0.8,"MA",IF(AE43&lt;=1,"A")))),0)</f>
        <v>0</v>
      </c>
      <c r="AH43" s="216" t="str">
        <f t="shared" ref="AH43:AH88" si="21">IF((E43="P"),IFERROR(ROUND(AF43-$AF$91,1),""),"")</f>
        <v/>
      </c>
      <c r="AI43" s="216" t="str">
        <f t="shared" ref="AI43:AI88" si="22">IF((E43="P"),IFERROR(ROUND(POWER(AH43,2),3),""),"")</f>
        <v/>
      </c>
      <c r="AJ43" s="216">
        <f>COUNTIF(E42:E88,"=P")</f>
        <v>0</v>
      </c>
      <c r="AK43" s="131">
        <f t="shared" si="10"/>
        <v>0</v>
      </c>
      <c r="AL43" s="5">
        <f t="shared" ref="AL43:AL88" si="23">IF($E$42:$E$88="P",IF(AK43&lt;=0.5,"B",IF(AK43&lt;=0.6,"MB",IF(AK43&lt;=0.8,"MA",IF(AK43&lt;=1,"A")))),0)</f>
        <v>0</v>
      </c>
      <c r="AM43" s="124">
        <f t="shared" si="11"/>
        <v>0</v>
      </c>
      <c r="AN43" s="5">
        <f t="shared" ref="AN43:AN88" si="24">IF($E$42:$E$88="P",IF(AM43&lt;=0.5,"B",IF(AM43&lt;=0.6,"MB",IF(AM43&lt;=0.8,"MA",IF(AM43&lt;=1,"A")))),0)</f>
        <v>0</v>
      </c>
      <c r="AO43" s="124">
        <f t="shared" si="12"/>
        <v>0</v>
      </c>
      <c r="AP43" s="5">
        <f t="shared" ref="AP43:AP88" si="25">IF($E$42:$E$88="P",IF(AO43&lt;=0.5,"B",IF(AO43&lt;=0.6,"MB",IF(AO43&lt;=0.8,"MA",IF(AO43&lt;=1,"A")))),0)</f>
        <v>0</v>
      </c>
      <c r="AQ43" s="124">
        <f t="shared" si="13"/>
        <v>0</v>
      </c>
      <c r="AR43" s="5">
        <f t="shared" ref="AR43:AR88" si="26">IF($E$42:$E$88="P",IF(AQ43&lt;=0.5,"B",IF(AQ43&lt;=0.6,"MB",IF(AQ43&lt;=0.8,"MA",IF(AQ43&lt;=1,"A")))),0)</f>
        <v>0</v>
      </c>
      <c r="AS43" s="124">
        <f t="shared" si="14"/>
        <v>0</v>
      </c>
      <c r="AT43" s="5">
        <f t="shared" ref="AT43:AT88" si="27">IF($E$42:$E$88="P",IF(AS43&lt;=0.5,"B",IF(AS43&lt;=0.6,"MB",IF(AS43&lt;=0.8,"MA",IF(AS43&lt;=1,"A")))),0)</f>
        <v>0</v>
      </c>
      <c r="AU43" s="124">
        <f t="shared" si="15"/>
        <v>0</v>
      </c>
      <c r="AV43" s="132">
        <f t="shared" ref="AV43:AV88" si="28">IF($E$42:$E$88="P",IF(AU43&lt;=0.5,"B",IF(AU43&lt;=0.6,"MB",IF(AU43&lt;=0.8,"MA",IF(AU43&lt;=1,"A")))),0)</f>
        <v>0</v>
      </c>
      <c r="AY43" s="55"/>
      <c r="BF43" s="57"/>
      <c r="BI43" s="56"/>
      <c r="BJ43" s="16"/>
      <c r="BK43" s="37"/>
    </row>
    <row r="44" spans="1:82" ht="12.75" customHeight="1" x14ac:dyDescent="0.2">
      <c r="A44" s="3"/>
      <c r="B44" s="5">
        <v>3</v>
      </c>
      <c r="C44" s="354" t="s">
        <v>144</v>
      </c>
      <c r="D44" s="355" t="s">
        <v>144</v>
      </c>
      <c r="E44" s="17"/>
      <c r="F44" s="79"/>
      <c r="G44" s="103"/>
      <c r="H44" s="79"/>
      <c r="I44" s="103">
        <f t="shared" si="1"/>
        <v>0</v>
      </c>
      <c r="J44" s="79"/>
      <c r="K44" s="103"/>
      <c r="L44" s="79"/>
      <c r="M44" s="103">
        <f t="shared" si="2"/>
        <v>0</v>
      </c>
      <c r="N44" s="79"/>
      <c r="O44" s="103">
        <f t="shared" si="3"/>
        <v>0</v>
      </c>
      <c r="P44" s="79"/>
      <c r="Q44" s="103">
        <f t="shared" si="4"/>
        <v>0</v>
      </c>
      <c r="R44" s="79"/>
      <c r="S44" s="103">
        <f t="shared" si="5"/>
        <v>0</v>
      </c>
      <c r="T44" s="79"/>
      <c r="U44" s="103">
        <f t="shared" si="6"/>
        <v>0</v>
      </c>
      <c r="V44" s="79"/>
      <c r="W44" s="103">
        <f t="shared" si="7"/>
        <v>0</v>
      </c>
      <c r="X44" s="79"/>
      <c r="Y44" s="103">
        <f t="shared" si="8"/>
        <v>0</v>
      </c>
      <c r="Z44" s="79"/>
      <c r="AA44" s="103">
        <f t="shared" si="9"/>
        <v>0</v>
      </c>
      <c r="AB44" s="79"/>
      <c r="AC44" s="103">
        <f t="shared" si="16"/>
        <v>0</v>
      </c>
      <c r="AD44" s="5">
        <f t="shared" si="17"/>
        <v>0</v>
      </c>
      <c r="AE44" s="124">
        <f t="shared" si="18"/>
        <v>0</v>
      </c>
      <c r="AF44" s="12">
        <f t="shared" si="19"/>
        <v>2</v>
      </c>
      <c r="AG44" s="5">
        <f t="shared" si="20"/>
        <v>0</v>
      </c>
      <c r="AH44" s="216" t="str">
        <f t="shared" si="21"/>
        <v/>
      </c>
      <c r="AI44" s="216" t="str">
        <f t="shared" si="22"/>
        <v/>
      </c>
      <c r="AJ44" s="216"/>
      <c r="AK44" s="131">
        <f t="shared" si="10"/>
        <v>0</v>
      </c>
      <c r="AL44" s="5">
        <f t="shared" si="23"/>
        <v>0</v>
      </c>
      <c r="AM44" s="124">
        <f t="shared" si="11"/>
        <v>0</v>
      </c>
      <c r="AN44" s="5">
        <f t="shared" si="24"/>
        <v>0</v>
      </c>
      <c r="AO44" s="124">
        <f t="shared" si="12"/>
        <v>0</v>
      </c>
      <c r="AP44" s="5">
        <f t="shared" si="25"/>
        <v>0</v>
      </c>
      <c r="AQ44" s="124">
        <f t="shared" si="13"/>
        <v>0</v>
      </c>
      <c r="AR44" s="5">
        <f t="shared" si="26"/>
        <v>0</v>
      </c>
      <c r="AS44" s="124">
        <f t="shared" si="14"/>
        <v>0</v>
      </c>
      <c r="AT44" s="5">
        <f t="shared" si="27"/>
        <v>0</v>
      </c>
      <c r="AU44" s="124">
        <f t="shared" si="15"/>
        <v>0</v>
      </c>
      <c r="AV44" s="132">
        <f t="shared" si="28"/>
        <v>0</v>
      </c>
      <c r="AY44" s="55"/>
      <c r="BF44" s="57"/>
      <c r="BG44" s="57"/>
      <c r="BH44" s="57"/>
      <c r="BI44" s="57"/>
      <c r="BJ44" s="16"/>
    </row>
    <row r="45" spans="1:82" ht="12.75" customHeight="1" x14ac:dyDescent="0.2">
      <c r="A45" s="3"/>
      <c r="B45" s="5">
        <f t="shared" ref="B45:B87" si="29">B44+1</f>
        <v>4</v>
      </c>
      <c r="C45" s="354" t="s">
        <v>145</v>
      </c>
      <c r="D45" s="355" t="s">
        <v>145</v>
      </c>
      <c r="E45" s="17"/>
      <c r="F45" s="79"/>
      <c r="G45" s="103"/>
      <c r="H45" s="79"/>
      <c r="I45" s="103">
        <f t="shared" si="1"/>
        <v>0</v>
      </c>
      <c r="J45" s="79"/>
      <c r="K45" s="103"/>
      <c r="L45" s="79"/>
      <c r="M45" s="103">
        <f t="shared" si="2"/>
        <v>0</v>
      </c>
      <c r="N45" s="79"/>
      <c r="O45" s="103">
        <f t="shared" si="3"/>
        <v>0</v>
      </c>
      <c r="P45" s="79"/>
      <c r="Q45" s="103">
        <f t="shared" si="4"/>
        <v>0</v>
      </c>
      <c r="R45" s="79"/>
      <c r="S45" s="103">
        <f t="shared" si="5"/>
        <v>0</v>
      </c>
      <c r="T45" s="79"/>
      <c r="U45" s="103">
        <f t="shared" si="6"/>
        <v>0</v>
      </c>
      <c r="V45" s="79"/>
      <c r="W45" s="103">
        <f t="shared" si="7"/>
        <v>0</v>
      </c>
      <c r="X45" s="79"/>
      <c r="Y45" s="103">
        <f t="shared" si="8"/>
        <v>0</v>
      </c>
      <c r="Z45" s="79"/>
      <c r="AA45" s="103">
        <f t="shared" si="9"/>
        <v>0</v>
      </c>
      <c r="AB45" s="79"/>
      <c r="AC45" s="103">
        <f t="shared" si="16"/>
        <v>0</v>
      </c>
      <c r="AD45" s="5">
        <f t="shared" si="17"/>
        <v>0</v>
      </c>
      <c r="AE45" s="124">
        <f t="shared" si="18"/>
        <v>0</v>
      </c>
      <c r="AF45" s="12">
        <f t="shared" si="19"/>
        <v>2</v>
      </c>
      <c r="AG45" s="5">
        <f t="shared" si="20"/>
        <v>0</v>
      </c>
      <c r="AH45" s="216" t="str">
        <f t="shared" si="21"/>
        <v/>
      </c>
      <c r="AI45" s="216" t="str">
        <f t="shared" si="22"/>
        <v/>
      </c>
      <c r="AJ45" s="216"/>
      <c r="AK45" s="131">
        <f t="shared" si="10"/>
        <v>0</v>
      </c>
      <c r="AL45" s="5">
        <f t="shared" si="23"/>
        <v>0</v>
      </c>
      <c r="AM45" s="124">
        <f t="shared" si="11"/>
        <v>0</v>
      </c>
      <c r="AN45" s="5">
        <f t="shared" si="24"/>
        <v>0</v>
      </c>
      <c r="AO45" s="124">
        <f t="shared" si="12"/>
        <v>0</v>
      </c>
      <c r="AP45" s="5">
        <f t="shared" si="25"/>
        <v>0</v>
      </c>
      <c r="AQ45" s="124">
        <f t="shared" si="13"/>
        <v>0</v>
      </c>
      <c r="AR45" s="5">
        <f t="shared" si="26"/>
        <v>0</v>
      </c>
      <c r="AS45" s="124">
        <f t="shared" si="14"/>
        <v>0</v>
      </c>
      <c r="AT45" s="5">
        <f t="shared" si="27"/>
        <v>0</v>
      </c>
      <c r="AU45" s="124">
        <f t="shared" si="15"/>
        <v>0</v>
      </c>
      <c r="AV45" s="132">
        <f t="shared" si="28"/>
        <v>0</v>
      </c>
      <c r="AY45" s="55"/>
      <c r="BF45" s="57"/>
      <c r="BG45" s="57"/>
      <c r="BH45" s="57"/>
      <c r="BI45" s="57"/>
      <c r="BJ45" s="16"/>
    </row>
    <row r="46" spans="1:82" ht="12.75" customHeight="1" x14ac:dyDescent="0.2">
      <c r="A46" s="3"/>
      <c r="B46" s="5">
        <f t="shared" si="29"/>
        <v>5</v>
      </c>
      <c r="C46" s="354" t="s">
        <v>146</v>
      </c>
      <c r="D46" s="355" t="s">
        <v>146</v>
      </c>
      <c r="E46" s="17"/>
      <c r="F46" s="79"/>
      <c r="G46" s="103"/>
      <c r="H46" s="79"/>
      <c r="I46" s="103">
        <f t="shared" si="1"/>
        <v>0</v>
      </c>
      <c r="J46" s="79"/>
      <c r="K46" s="103"/>
      <c r="L46" s="79"/>
      <c r="M46" s="103">
        <f t="shared" si="2"/>
        <v>0</v>
      </c>
      <c r="N46" s="79"/>
      <c r="O46" s="103">
        <f t="shared" si="3"/>
        <v>0</v>
      </c>
      <c r="P46" s="79"/>
      <c r="Q46" s="103">
        <f t="shared" si="4"/>
        <v>0</v>
      </c>
      <c r="R46" s="79"/>
      <c r="S46" s="103">
        <f t="shared" si="5"/>
        <v>0</v>
      </c>
      <c r="T46" s="79"/>
      <c r="U46" s="103">
        <f t="shared" si="6"/>
        <v>0</v>
      </c>
      <c r="V46" s="79"/>
      <c r="W46" s="103">
        <f t="shared" si="7"/>
        <v>0</v>
      </c>
      <c r="X46" s="79"/>
      <c r="Y46" s="103">
        <f t="shared" si="8"/>
        <v>0</v>
      </c>
      <c r="Z46" s="79"/>
      <c r="AA46" s="103">
        <f t="shared" si="9"/>
        <v>0</v>
      </c>
      <c r="AB46" s="79"/>
      <c r="AC46" s="103">
        <f t="shared" si="16"/>
        <v>0</v>
      </c>
      <c r="AD46" s="5">
        <f t="shared" si="17"/>
        <v>0</v>
      </c>
      <c r="AE46" s="124">
        <f t="shared" si="18"/>
        <v>0</v>
      </c>
      <c r="AF46" s="12">
        <f t="shared" si="19"/>
        <v>2</v>
      </c>
      <c r="AG46" s="5">
        <f t="shared" si="20"/>
        <v>0</v>
      </c>
      <c r="AH46" s="216" t="str">
        <f t="shared" si="21"/>
        <v/>
      </c>
      <c r="AI46" s="216" t="str">
        <f t="shared" si="22"/>
        <v/>
      </c>
      <c r="AJ46" s="216"/>
      <c r="AK46" s="131">
        <f t="shared" si="10"/>
        <v>0</v>
      </c>
      <c r="AL46" s="5">
        <f t="shared" si="23"/>
        <v>0</v>
      </c>
      <c r="AM46" s="124">
        <f t="shared" si="11"/>
        <v>0</v>
      </c>
      <c r="AN46" s="5">
        <f t="shared" si="24"/>
        <v>0</v>
      </c>
      <c r="AO46" s="124">
        <f t="shared" si="12"/>
        <v>0</v>
      </c>
      <c r="AP46" s="5">
        <f t="shared" si="25"/>
        <v>0</v>
      </c>
      <c r="AQ46" s="124">
        <f t="shared" si="13"/>
        <v>0</v>
      </c>
      <c r="AR46" s="5">
        <f t="shared" si="26"/>
        <v>0</v>
      </c>
      <c r="AS46" s="124">
        <f t="shared" si="14"/>
        <v>0</v>
      </c>
      <c r="AT46" s="5">
        <f t="shared" si="27"/>
        <v>0</v>
      </c>
      <c r="AU46" s="124">
        <f t="shared" si="15"/>
        <v>0</v>
      </c>
      <c r="AV46" s="132">
        <f t="shared" si="28"/>
        <v>0</v>
      </c>
      <c r="AY46" s="55"/>
      <c r="BF46" s="57"/>
      <c r="BG46" s="57"/>
      <c r="BH46" s="57"/>
      <c r="BI46" s="57"/>
      <c r="BJ46" s="16"/>
    </row>
    <row r="47" spans="1:82" ht="12.75" customHeight="1" x14ac:dyDescent="0.2">
      <c r="A47" s="3"/>
      <c r="B47" s="5">
        <f t="shared" si="29"/>
        <v>6</v>
      </c>
      <c r="C47" s="354" t="s">
        <v>147</v>
      </c>
      <c r="D47" s="355" t="s">
        <v>147</v>
      </c>
      <c r="E47" s="17"/>
      <c r="F47" s="79"/>
      <c r="G47" s="103"/>
      <c r="H47" s="79"/>
      <c r="I47" s="103">
        <f t="shared" si="1"/>
        <v>0</v>
      </c>
      <c r="J47" s="79"/>
      <c r="K47" s="103"/>
      <c r="L47" s="79"/>
      <c r="M47" s="103">
        <f t="shared" si="2"/>
        <v>0</v>
      </c>
      <c r="N47" s="79"/>
      <c r="O47" s="103">
        <f t="shared" si="3"/>
        <v>0</v>
      </c>
      <c r="P47" s="79"/>
      <c r="Q47" s="103">
        <f t="shared" si="4"/>
        <v>0</v>
      </c>
      <c r="R47" s="79"/>
      <c r="S47" s="103">
        <f t="shared" si="5"/>
        <v>0</v>
      </c>
      <c r="T47" s="79"/>
      <c r="U47" s="103">
        <f t="shared" si="6"/>
        <v>0</v>
      </c>
      <c r="V47" s="79"/>
      <c r="W47" s="103">
        <f t="shared" si="7"/>
        <v>0</v>
      </c>
      <c r="X47" s="79"/>
      <c r="Y47" s="103">
        <f t="shared" si="8"/>
        <v>0</v>
      </c>
      <c r="Z47" s="79"/>
      <c r="AA47" s="103">
        <f t="shared" si="9"/>
        <v>0</v>
      </c>
      <c r="AB47" s="79"/>
      <c r="AC47" s="103">
        <f t="shared" si="16"/>
        <v>0</v>
      </c>
      <c r="AD47" s="5">
        <f t="shared" si="17"/>
        <v>0</v>
      </c>
      <c r="AE47" s="124">
        <f t="shared" si="18"/>
        <v>0</v>
      </c>
      <c r="AF47" s="12">
        <f t="shared" si="19"/>
        <v>2</v>
      </c>
      <c r="AG47" s="5">
        <f t="shared" si="20"/>
        <v>0</v>
      </c>
      <c r="AH47" s="216" t="str">
        <f t="shared" si="21"/>
        <v/>
      </c>
      <c r="AI47" s="216" t="str">
        <f t="shared" si="22"/>
        <v/>
      </c>
      <c r="AJ47" s="216"/>
      <c r="AK47" s="131">
        <f t="shared" si="10"/>
        <v>0</v>
      </c>
      <c r="AL47" s="5">
        <f t="shared" si="23"/>
        <v>0</v>
      </c>
      <c r="AM47" s="124">
        <f t="shared" si="11"/>
        <v>0</v>
      </c>
      <c r="AN47" s="5">
        <f t="shared" si="24"/>
        <v>0</v>
      </c>
      <c r="AO47" s="124">
        <f t="shared" si="12"/>
        <v>0</v>
      </c>
      <c r="AP47" s="5">
        <f t="shared" si="25"/>
        <v>0</v>
      </c>
      <c r="AQ47" s="124">
        <f t="shared" si="13"/>
        <v>0</v>
      </c>
      <c r="AR47" s="5">
        <f t="shared" si="26"/>
        <v>0</v>
      </c>
      <c r="AS47" s="124">
        <f t="shared" si="14"/>
        <v>0</v>
      </c>
      <c r="AT47" s="5">
        <f t="shared" si="27"/>
        <v>0</v>
      </c>
      <c r="AU47" s="124">
        <f t="shared" si="15"/>
        <v>0</v>
      </c>
      <c r="AV47" s="132">
        <f t="shared" si="28"/>
        <v>0</v>
      </c>
      <c r="AY47" s="55"/>
      <c r="BF47" s="57"/>
      <c r="BG47" s="57"/>
      <c r="BH47" s="57"/>
      <c r="BI47" s="57"/>
      <c r="BJ47" s="16"/>
    </row>
    <row r="48" spans="1:82" ht="12.75" customHeight="1" x14ac:dyDescent="0.2">
      <c r="A48" s="3"/>
      <c r="B48" s="5">
        <f t="shared" si="29"/>
        <v>7</v>
      </c>
      <c r="C48" s="354" t="s">
        <v>148</v>
      </c>
      <c r="D48" s="355" t="s">
        <v>148</v>
      </c>
      <c r="E48" s="17"/>
      <c r="F48" s="79"/>
      <c r="G48" s="103"/>
      <c r="H48" s="79"/>
      <c r="I48" s="103">
        <f t="shared" si="1"/>
        <v>0</v>
      </c>
      <c r="J48" s="79"/>
      <c r="K48" s="103"/>
      <c r="L48" s="79"/>
      <c r="M48" s="103">
        <f t="shared" si="2"/>
        <v>0</v>
      </c>
      <c r="N48" s="79"/>
      <c r="O48" s="103">
        <f t="shared" si="3"/>
        <v>0</v>
      </c>
      <c r="P48" s="79"/>
      <c r="Q48" s="103">
        <f t="shared" si="4"/>
        <v>0</v>
      </c>
      <c r="R48" s="79"/>
      <c r="S48" s="103">
        <f t="shared" si="5"/>
        <v>0</v>
      </c>
      <c r="T48" s="79"/>
      <c r="U48" s="103">
        <f t="shared" si="6"/>
        <v>0</v>
      </c>
      <c r="V48" s="79"/>
      <c r="W48" s="103">
        <f t="shared" si="7"/>
        <v>0</v>
      </c>
      <c r="X48" s="79"/>
      <c r="Y48" s="103">
        <f t="shared" si="8"/>
        <v>0</v>
      </c>
      <c r="Z48" s="79"/>
      <c r="AA48" s="103">
        <f t="shared" si="9"/>
        <v>0</v>
      </c>
      <c r="AB48" s="79"/>
      <c r="AC48" s="103">
        <f t="shared" si="16"/>
        <v>0</v>
      </c>
      <c r="AD48" s="5">
        <f t="shared" si="17"/>
        <v>0</v>
      </c>
      <c r="AE48" s="124">
        <f t="shared" si="18"/>
        <v>0</v>
      </c>
      <c r="AF48" s="12">
        <f t="shared" si="19"/>
        <v>2</v>
      </c>
      <c r="AG48" s="5">
        <f t="shared" si="20"/>
        <v>0</v>
      </c>
      <c r="AH48" s="216" t="str">
        <f t="shared" si="21"/>
        <v/>
      </c>
      <c r="AI48" s="216" t="str">
        <f t="shared" si="22"/>
        <v/>
      </c>
      <c r="AJ48" s="216"/>
      <c r="AK48" s="131">
        <f t="shared" si="10"/>
        <v>0</v>
      </c>
      <c r="AL48" s="5">
        <f t="shared" si="23"/>
        <v>0</v>
      </c>
      <c r="AM48" s="124">
        <f t="shared" si="11"/>
        <v>0</v>
      </c>
      <c r="AN48" s="5">
        <f t="shared" si="24"/>
        <v>0</v>
      </c>
      <c r="AO48" s="124">
        <f t="shared" si="12"/>
        <v>0</v>
      </c>
      <c r="AP48" s="5">
        <f t="shared" si="25"/>
        <v>0</v>
      </c>
      <c r="AQ48" s="124">
        <f t="shared" si="13"/>
        <v>0</v>
      </c>
      <c r="AR48" s="5">
        <f t="shared" si="26"/>
        <v>0</v>
      </c>
      <c r="AS48" s="124">
        <f t="shared" si="14"/>
        <v>0</v>
      </c>
      <c r="AT48" s="5">
        <f t="shared" si="27"/>
        <v>0</v>
      </c>
      <c r="AU48" s="124">
        <f t="shared" si="15"/>
        <v>0</v>
      </c>
      <c r="AV48" s="132">
        <f t="shared" si="28"/>
        <v>0</v>
      </c>
      <c r="AY48" s="55"/>
      <c r="BF48" s="57"/>
      <c r="BG48" s="57"/>
      <c r="BH48" s="57"/>
      <c r="BI48" s="57"/>
      <c r="BJ48" s="16"/>
    </row>
    <row r="49" spans="1:80" ht="12.75" customHeight="1" x14ac:dyDescent="0.2">
      <c r="A49" s="3"/>
      <c r="B49" s="5">
        <f t="shared" si="29"/>
        <v>8</v>
      </c>
      <c r="C49" s="354" t="s">
        <v>149</v>
      </c>
      <c r="D49" s="355" t="s">
        <v>149</v>
      </c>
      <c r="E49" s="17"/>
      <c r="F49" s="79"/>
      <c r="G49" s="103"/>
      <c r="H49" s="79"/>
      <c r="I49" s="103">
        <f t="shared" si="1"/>
        <v>0</v>
      </c>
      <c r="J49" s="79"/>
      <c r="K49" s="103"/>
      <c r="L49" s="79"/>
      <c r="M49" s="103">
        <f t="shared" si="2"/>
        <v>0</v>
      </c>
      <c r="N49" s="79"/>
      <c r="O49" s="103">
        <f t="shared" si="3"/>
        <v>0</v>
      </c>
      <c r="P49" s="79"/>
      <c r="Q49" s="103">
        <f t="shared" si="4"/>
        <v>0</v>
      </c>
      <c r="R49" s="79"/>
      <c r="S49" s="103">
        <f t="shared" si="5"/>
        <v>0</v>
      </c>
      <c r="T49" s="79"/>
      <c r="U49" s="103">
        <f t="shared" si="6"/>
        <v>0</v>
      </c>
      <c r="V49" s="79"/>
      <c r="W49" s="103">
        <f t="shared" si="7"/>
        <v>0</v>
      </c>
      <c r="X49" s="79"/>
      <c r="Y49" s="103">
        <f t="shared" si="8"/>
        <v>0</v>
      </c>
      <c r="Z49" s="79"/>
      <c r="AA49" s="103">
        <f t="shared" si="9"/>
        <v>0</v>
      </c>
      <c r="AB49" s="79"/>
      <c r="AC49" s="103">
        <f t="shared" si="16"/>
        <v>0</v>
      </c>
      <c r="AD49" s="5">
        <f t="shared" si="17"/>
        <v>0</v>
      </c>
      <c r="AE49" s="124">
        <f t="shared" si="18"/>
        <v>0</v>
      </c>
      <c r="AF49" s="12">
        <f t="shared" si="19"/>
        <v>2</v>
      </c>
      <c r="AG49" s="5">
        <f t="shared" si="20"/>
        <v>0</v>
      </c>
      <c r="AH49" s="216" t="str">
        <f t="shared" si="21"/>
        <v/>
      </c>
      <c r="AI49" s="216" t="str">
        <f t="shared" si="22"/>
        <v/>
      </c>
      <c r="AJ49" s="216"/>
      <c r="AK49" s="131">
        <f t="shared" si="10"/>
        <v>0</v>
      </c>
      <c r="AL49" s="5">
        <f t="shared" si="23"/>
        <v>0</v>
      </c>
      <c r="AM49" s="124">
        <f t="shared" si="11"/>
        <v>0</v>
      </c>
      <c r="AN49" s="5">
        <f t="shared" si="24"/>
        <v>0</v>
      </c>
      <c r="AO49" s="124">
        <f t="shared" si="12"/>
        <v>0</v>
      </c>
      <c r="AP49" s="5">
        <f t="shared" si="25"/>
        <v>0</v>
      </c>
      <c r="AQ49" s="124">
        <f t="shared" si="13"/>
        <v>0</v>
      </c>
      <c r="AR49" s="5">
        <f t="shared" si="26"/>
        <v>0</v>
      </c>
      <c r="AS49" s="124">
        <f t="shared" si="14"/>
        <v>0</v>
      </c>
      <c r="AT49" s="5">
        <f t="shared" si="27"/>
        <v>0</v>
      </c>
      <c r="AU49" s="124">
        <f t="shared" si="15"/>
        <v>0</v>
      </c>
      <c r="AV49" s="132">
        <f t="shared" si="28"/>
        <v>0</v>
      </c>
      <c r="AY49" s="55"/>
      <c r="BF49" s="57"/>
      <c r="BG49" s="57"/>
      <c r="BH49" s="57"/>
      <c r="BI49" s="57"/>
      <c r="BJ49" s="16"/>
    </row>
    <row r="50" spans="1:80" ht="12.75" customHeight="1" x14ac:dyDescent="0.2">
      <c r="A50" s="3"/>
      <c r="B50" s="5">
        <f t="shared" si="29"/>
        <v>9</v>
      </c>
      <c r="C50" s="354" t="s">
        <v>150</v>
      </c>
      <c r="D50" s="355" t="s">
        <v>150</v>
      </c>
      <c r="E50" s="17"/>
      <c r="F50" s="79"/>
      <c r="G50" s="103"/>
      <c r="H50" s="79"/>
      <c r="I50" s="103">
        <f t="shared" si="1"/>
        <v>0</v>
      </c>
      <c r="J50" s="79"/>
      <c r="K50" s="103"/>
      <c r="L50" s="79"/>
      <c r="M50" s="103">
        <f t="shared" si="2"/>
        <v>0</v>
      </c>
      <c r="N50" s="79"/>
      <c r="O50" s="103">
        <f t="shared" si="3"/>
        <v>0</v>
      </c>
      <c r="P50" s="79"/>
      <c r="Q50" s="103">
        <f t="shared" si="4"/>
        <v>0</v>
      </c>
      <c r="R50" s="79"/>
      <c r="S50" s="103">
        <f t="shared" si="5"/>
        <v>0</v>
      </c>
      <c r="T50" s="79"/>
      <c r="U50" s="103">
        <f t="shared" si="6"/>
        <v>0</v>
      </c>
      <c r="V50" s="79"/>
      <c r="W50" s="103">
        <f t="shared" si="7"/>
        <v>0</v>
      </c>
      <c r="X50" s="79"/>
      <c r="Y50" s="103">
        <f t="shared" si="8"/>
        <v>0</v>
      </c>
      <c r="Z50" s="79"/>
      <c r="AA50" s="103">
        <f t="shared" si="9"/>
        <v>0</v>
      </c>
      <c r="AB50" s="79"/>
      <c r="AC50" s="103">
        <f t="shared" si="16"/>
        <v>0</v>
      </c>
      <c r="AD50" s="5">
        <f t="shared" si="17"/>
        <v>0</v>
      </c>
      <c r="AE50" s="124">
        <f t="shared" si="18"/>
        <v>0</v>
      </c>
      <c r="AF50" s="12">
        <f t="shared" si="19"/>
        <v>2</v>
      </c>
      <c r="AG50" s="5">
        <f t="shared" si="20"/>
        <v>0</v>
      </c>
      <c r="AH50" s="216" t="str">
        <f t="shared" si="21"/>
        <v/>
      </c>
      <c r="AI50" s="216" t="str">
        <f t="shared" si="22"/>
        <v/>
      </c>
      <c r="AJ50" s="216"/>
      <c r="AK50" s="131">
        <f t="shared" si="10"/>
        <v>0</v>
      </c>
      <c r="AL50" s="5">
        <f t="shared" si="23"/>
        <v>0</v>
      </c>
      <c r="AM50" s="124">
        <f t="shared" si="11"/>
        <v>0</v>
      </c>
      <c r="AN50" s="5">
        <f t="shared" si="24"/>
        <v>0</v>
      </c>
      <c r="AO50" s="124">
        <f t="shared" si="12"/>
        <v>0</v>
      </c>
      <c r="AP50" s="5">
        <f t="shared" si="25"/>
        <v>0</v>
      </c>
      <c r="AQ50" s="124">
        <f t="shared" si="13"/>
        <v>0</v>
      </c>
      <c r="AR50" s="5">
        <f t="shared" si="26"/>
        <v>0</v>
      </c>
      <c r="AS50" s="124">
        <f t="shared" si="14"/>
        <v>0</v>
      </c>
      <c r="AT50" s="5">
        <f t="shared" si="27"/>
        <v>0</v>
      </c>
      <c r="AU50" s="124">
        <f t="shared" si="15"/>
        <v>0</v>
      </c>
      <c r="AV50" s="132">
        <f t="shared" si="28"/>
        <v>0</v>
      </c>
      <c r="AY50" s="55"/>
      <c r="BF50" s="57"/>
      <c r="BG50" s="57"/>
      <c r="BH50" s="57"/>
      <c r="BI50" s="57"/>
      <c r="BJ50" s="16"/>
    </row>
    <row r="51" spans="1:80" ht="12.75" customHeight="1" x14ac:dyDescent="0.2">
      <c r="A51" s="3"/>
      <c r="B51" s="5">
        <f t="shared" si="29"/>
        <v>10</v>
      </c>
      <c r="C51" s="354" t="s">
        <v>151</v>
      </c>
      <c r="D51" s="355" t="s">
        <v>151</v>
      </c>
      <c r="E51" s="17"/>
      <c r="F51" s="79"/>
      <c r="G51" s="103"/>
      <c r="H51" s="79"/>
      <c r="I51" s="103">
        <f t="shared" si="1"/>
        <v>0</v>
      </c>
      <c r="J51" s="79"/>
      <c r="K51" s="103"/>
      <c r="L51" s="79"/>
      <c r="M51" s="103">
        <f t="shared" si="2"/>
        <v>0</v>
      </c>
      <c r="N51" s="79"/>
      <c r="O51" s="103">
        <f t="shared" si="3"/>
        <v>0</v>
      </c>
      <c r="P51" s="79"/>
      <c r="Q51" s="103">
        <f t="shared" si="4"/>
        <v>0</v>
      </c>
      <c r="R51" s="79"/>
      <c r="S51" s="103">
        <f t="shared" si="5"/>
        <v>0</v>
      </c>
      <c r="T51" s="79"/>
      <c r="U51" s="103">
        <f t="shared" si="6"/>
        <v>0</v>
      </c>
      <c r="V51" s="79"/>
      <c r="W51" s="103">
        <f t="shared" si="7"/>
        <v>0</v>
      </c>
      <c r="X51" s="79"/>
      <c r="Y51" s="103">
        <f t="shared" si="8"/>
        <v>0</v>
      </c>
      <c r="Z51" s="79"/>
      <c r="AA51" s="103">
        <f t="shared" si="9"/>
        <v>0</v>
      </c>
      <c r="AB51" s="79"/>
      <c r="AC51" s="103">
        <f t="shared" si="16"/>
        <v>0</v>
      </c>
      <c r="AD51" s="5">
        <f t="shared" si="17"/>
        <v>0</v>
      </c>
      <c r="AE51" s="124">
        <f t="shared" si="18"/>
        <v>0</v>
      </c>
      <c r="AF51" s="12">
        <f t="shared" si="19"/>
        <v>2</v>
      </c>
      <c r="AG51" s="5">
        <f t="shared" si="20"/>
        <v>0</v>
      </c>
      <c r="AH51" s="216" t="str">
        <f t="shared" si="21"/>
        <v/>
      </c>
      <c r="AI51" s="216" t="str">
        <f t="shared" si="22"/>
        <v/>
      </c>
      <c r="AJ51" s="216"/>
      <c r="AK51" s="131">
        <f t="shared" si="10"/>
        <v>0</v>
      </c>
      <c r="AL51" s="5">
        <f t="shared" si="23"/>
        <v>0</v>
      </c>
      <c r="AM51" s="124">
        <f t="shared" si="11"/>
        <v>0</v>
      </c>
      <c r="AN51" s="5">
        <f t="shared" si="24"/>
        <v>0</v>
      </c>
      <c r="AO51" s="124">
        <f t="shared" si="12"/>
        <v>0</v>
      </c>
      <c r="AP51" s="5">
        <f t="shared" si="25"/>
        <v>0</v>
      </c>
      <c r="AQ51" s="124">
        <f t="shared" si="13"/>
        <v>0</v>
      </c>
      <c r="AR51" s="5">
        <f t="shared" si="26"/>
        <v>0</v>
      </c>
      <c r="AS51" s="124">
        <f t="shared" si="14"/>
        <v>0</v>
      </c>
      <c r="AT51" s="5">
        <f t="shared" si="27"/>
        <v>0</v>
      </c>
      <c r="AU51" s="124">
        <f t="shared" si="15"/>
        <v>0</v>
      </c>
      <c r="AV51" s="132">
        <f t="shared" si="28"/>
        <v>0</v>
      </c>
      <c r="AY51" s="55"/>
      <c r="BF51" s="57"/>
      <c r="BG51" s="57"/>
      <c r="BH51" s="57"/>
      <c r="BI51" s="57"/>
      <c r="BJ51" s="16"/>
    </row>
    <row r="52" spans="1:80" ht="12.75" customHeight="1" x14ac:dyDescent="0.2">
      <c r="A52" s="3"/>
      <c r="B52" s="5">
        <f t="shared" si="29"/>
        <v>11</v>
      </c>
      <c r="C52" s="354" t="s">
        <v>152</v>
      </c>
      <c r="D52" s="355" t="s">
        <v>152</v>
      </c>
      <c r="E52" s="17"/>
      <c r="F52" s="79"/>
      <c r="G52" s="103"/>
      <c r="H52" s="79"/>
      <c r="I52" s="103">
        <f t="shared" si="1"/>
        <v>0</v>
      </c>
      <c r="J52" s="79"/>
      <c r="K52" s="103"/>
      <c r="L52" s="79"/>
      <c r="M52" s="103">
        <f t="shared" si="2"/>
        <v>0</v>
      </c>
      <c r="N52" s="79"/>
      <c r="O52" s="103">
        <f t="shared" si="3"/>
        <v>0</v>
      </c>
      <c r="P52" s="79"/>
      <c r="Q52" s="103">
        <f t="shared" si="4"/>
        <v>0</v>
      </c>
      <c r="R52" s="79"/>
      <c r="S52" s="103">
        <f t="shared" si="5"/>
        <v>0</v>
      </c>
      <c r="T52" s="79"/>
      <c r="U52" s="103">
        <f t="shared" si="6"/>
        <v>0</v>
      </c>
      <c r="V52" s="79"/>
      <c r="W52" s="103">
        <f t="shared" si="7"/>
        <v>0</v>
      </c>
      <c r="X52" s="79"/>
      <c r="Y52" s="103">
        <f t="shared" si="8"/>
        <v>0</v>
      </c>
      <c r="Z52" s="79"/>
      <c r="AA52" s="103">
        <f t="shared" si="9"/>
        <v>0</v>
      </c>
      <c r="AB52" s="79"/>
      <c r="AC52" s="103">
        <f t="shared" si="16"/>
        <v>0</v>
      </c>
      <c r="AD52" s="5">
        <f t="shared" si="17"/>
        <v>0</v>
      </c>
      <c r="AE52" s="124">
        <f t="shared" si="18"/>
        <v>0</v>
      </c>
      <c r="AF52" s="12">
        <f t="shared" si="19"/>
        <v>2</v>
      </c>
      <c r="AG52" s="5">
        <f t="shared" si="20"/>
        <v>0</v>
      </c>
      <c r="AH52" s="216" t="str">
        <f t="shared" si="21"/>
        <v/>
      </c>
      <c r="AI52" s="216" t="str">
        <f t="shared" si="22"/>
        <v/>
      </c>
      <c r="AJ52" s="216"/>
      <c r="AK52" s="131">
        <f t="shared" si="10"/>
        <v>0</v>
      </c>
      <c r="AL52" s="5">
        <f t="shared" si="23"/>
        <v>0</v>
      </c>
      <c r="AM52" s="124">
        <f t="shared" si="11"/>
        <v>0</v>
      </c>
      <c r="AN52" s="5">
        <f t="shared" si="24"/>
        <v>0</v>
      </c>
      <c r="AO52" s="124">
        <f t="shared" si="12"/>
        <v>0</v>
      </c>
      <c r="AP52" s="5">
        <f t="shared" si="25"/>
        <v>0</v>
      </c>
      <c r="AQ52" s="124">
        <f t="shared" si="13"/>
        <v>0</v>
      </c>
      <c r="AR52" s="5">
        <f t="shared" si="26"/>
        <v>0</v>
      </c>
      <c r="AS52" s="124">
        <f t="shared" si="14"/>
        <v>0</v>
      </c>
      <c r="AT52" s="5">
        <f t="shared" si="27"/>
        <v>0</v>
      </c>
      <c r="AU52" s="124">
        <f t="shared" si="15"/>
        <v>0</v>
      </c>
      <c r="AV52" s="132">
        <f t="shared" si="28"/>
        <v>0</v>
      </c>
      <c r="AY52" s="55"/>
      <c r="BF52" s="57"/>
      <c r="BG52" s="57"/>
      <c r="BH52" s="57"/>
      <c r="BI52" s="57"/>
      <c r="BJ52" s="16"/>
    </row>
    <row r="53" spans="1:80" ht="12.75" customHeight="1" x14ac:dyDescent="0.2">
      <c r="A53" s="3"/>
      <c r="B53" s="5">
        <f t="shared" si="29"/>
        <v>12</v>
      </c>
      <c r="C53" s="354" t="s">
        <v>153</v>
      </c>
      <c r="D53" s="355" t="s">
        <v>153</v>
      </c>
      <c r="E53" s="17"/>
      <c r="F53" s="79"/>
      <c r="G53" s="103"/>
      <c r="H53" s="79"/>
      <c r="I53" s="103">
        <f t="shared" si="1"/>
        <v>0</v>
      </c>
      <c r="J53" s="79"/>
      <c r="K53" s="103"/>
      <c r="L53" s="79"/>
      <c r="M53" s="103">
        <f t="shared" si="2"/>
        <v>0</v>
      </c>
      <c r="N53" s="79"/>
      <c r="O53" s="103">
        <f t="shared" si="3"/>
        <v>0</v>
      </c>
      <c r="P53" s="79"/>
      <c r="Q53" s="103">
        <f t="shared" si="4"/>
        <v>0</v>
      </c>
      <c r="R53" s="79"/>
      <c r="S53" s="103">
        <f t="shared" si="5"/>
        <v>0</v>
      </c>
      <c r="T53" s="79"/>
      <c r="U53" s="103">
        <f t="shared" si="6"/>
        <v>0</v>
      </c>
      <c r="V53" s="79"/>
      <c r="W53" s="103">
        <f t="shared" si="7"/>
        <v>0</v>
      </c>
      <c r="X53" s="79"/>
      <c r="Y53" s="103">
        <f t="shared" si="8"/>
        <v>0</v>
      </c>
      <c r="Z53" s="79"/>
      <c r="AA53" s="103">
        <f t="shared" si="9"/>
        <v>0</v>
      </c>
      <c r="AB53" s="79"/>
      <c r="AC53" s="103">
        <f t="shared" si="16"/>
        <v>0</v>
      </c>
      <c r="AD53" s="5">
        <f t="shared" si="17"/>
        <v>0</v>
      </c>
      <c r="AE53" s="124">
        <f t="shared" si="18"/>
        <v>0</v>
      </c>
      <c r="AF53" s="12">
        <f t="shared" si="19"/>
        <v>2</v>
      </c>
      <c r="AG53" s="5">
        <f t="shared" si="20"/>
        <v>0</v>
      </c>
      <c r="AH53" s="216" t="str">
        <f t="shared" si="21"/>
        <v/>
      </c>
      <c r="AI53" s="216" t="str">
        <f t="shared" si="22"/>
        <v/>
      </c>
      <c r="AJ53" s="216"/>
      <c r="AK53" s="131">
        <f t="shared" si="10"/>
        <v>0</v>
      </c>
      <c r="AL53" s="5">
        <f t="shared" si="23"/>
        <v>0</v>
      </c>
      <c r="AM53" s="124">
        <f t="shared" si="11"/>
        <v>0</v>
      </c>
      <c r="AN53" s="5">
        <f t="shared" si="24"/>
        <v>0</v>
      </c>
      <c r="AO53" s="124">
        <f t="shared" si="12"/>
        <v>0</v>
      </c>
      <c r="AP53" s="5">
        <f t="shared" si="25"/>
        <v>0</v>
      </c>
      <c r="AQ53" s="124">
        <f t="shared" si="13"/>
        <v>0</v>
      </c>
      <c r="AR53" s="5">
        <f t="shared" si="26"/>
        <v>0</v>
      </c>
      <c r="AS53" s="124">
        <f t="shared" si="14"/>
        <v>0</v>
      </c>
      <c r="AT53" s="5">
        <f t="shared" si="27"/>
        <v>0</v>
      </c>
      <c r="AU53" s="124">
        <f t="shared" si="15"/>
        <v>0</v>
      </c>
      <c r="AV53" s="132">
        <f t="shared" si="28"/>
        <v>0</v>
      </c>
      <c r="AY53" s="55"/>
      <c r="BF53" s="57"/>
      <c r="BG53" s="57"/>
      <c r="BH53" s="57"/>
      <c r="BI53" s="57"/>
      <c r="BJ53" s="16"/>
    </row>
    <row r="54" spans="1:80" ht="12.75" customHeight="1" x14ac:dyDescent="0.2">
      <c r="A54" s="3"/>
      <c r="B54" s="5">
        <f t="shared" si="29"/>
        <v>13</v>
      </c>
      <c r="C54" s="354" t="s">
        <v>154</v>
      </c>
      <c r="D54" s="355" t="s">
        <v>154</v>
      </c>
      <c r="E54" s="17"/>
      <c r="F54" s="79"/>
      <c r="G54" s="103"/>
      <c r="H54" s="79"/>
      <c r="I54" s="103">
        <f t="shared" si="1"/>
        <v>0</v>
      </c>
      <c r="J54" s="79"/>
      <c r="K54" s="103"/>
      <c r="L54" s="79"/>
      <c r="M54" s="103">
        <f t="shared" si="2"/>
        <v>0</v>
      </c>
      <c r="N54" s="79"/>
      <c r="O54" s="103">
        <f t="shared" si="3"/>
        <v>0</v>
      </c>
      <c r="P54" s="79"/>
      <c r="Q54" s="103">
        <f t="shared" si="4"/>
        <v>0</v>
      </c>
      <c r="R54" s="79"/>
      <c r="S54" s="103">
        <f t="shared" si="5"/>
        <v>0</v>
      </c>
      <c r="T54" s="79"/>
      <c r="U54" s="103">
        <f t="shared" si="6"/>
        <v>0</v>
      </c>
      <c r="V54" s="79"/>
      <c r="W54" s="103">
        <f t="shared" si="7"/>
        <v>0</v>
      </c>
      <c r="X54" s="79"/>
      <c r="Y54" s="103">
        <f t="shared" si="8"/>
        <v>0</v>
      </c>
      <c r="Z54" s="79"/>
      <c r="AA54" s="103">
        <f t="shared" si="9"/>
        <v>0</v>
      </c>
      <c r="AB54" s="79"/>
      <c r="AC54" s="103">
        <f t="shared" si="16"/>
        <v>0</v>
      </c>
      <c r="AD54" s="5">
        <f t="shared" si="17"/>
        <v>0</v>
      </c>
      <c r="AE54" s="124">
        <f t="shared" si="18"/>
        <v>0</v>
      </c>
      <c r="AF54" s="12">
        <f t="shared" si="19"/>
        <v>2</v>
      </c>
      <c r="AG54" s="5">
        <f t="shared" si="20"/>
        <v>0</v>
      </c>
      <c r="AH54" s="216" t="str">
        <f t="shared" si="21"/>
        <v/>
      </c>
      <c r="AI54" s="216" t="str">
        <f t="shared" si="22"/>
        <v/>
      </c>
      <c r="AJ54" s="216"/>
      <c r="AK54" s="131">
        <f t="shared" si="10"/>
        <v>0</v>
      </c>
      <c r="AL54" s="5">
        <f t="shared" si="23"/>
        <v>0</v>
      </c>
      <c r="AM54" s="124">
        <f t="shared" si="11"/>
        <v>0</v>
      </c>
      <c r="AN54" s="5">
        <f t="shared" si="24"/>
        <v>0</v>
      </c>
      <c r="AO54" s="124">
        <f t="shared" si="12"/>
        <v>0</v>
      </c>
      <c r="AP54" s="5">
        <f t="shared" si="25"/>
        <v>0</v>
      </c>
      <c r="AQ54" s="124">
        <f t="shared" si="13"/>
        <v>0</v>
      </c>
      <c r="AR54" s="5">
        <f t="shared" si="26"/>
        <v>0</v>
      </c>
      <c r="AS54" s="124">
        <f t="shared" si="14"/>
        <v>0</v>
      </c>
      <c r="AT54" s="5">
        <f t="shared" si="27"/>
        <v>0</v>
      </c>
      <c r="AU54" s="124">
        <f t="shared" si="15"/>
        <v>0</v>
      </c>
      <c r="AV54" s="132">
        <f t="shared" si="28"/>
        <v>0</v>
      </c>
      <c r="AY54" s="55"/>
      <c r="BF54" s="57"/>
      <c r="BG54" s="57"/>
      <c r="BH54" s="57"/>
      <c r="BI54" s="57"/>
      <c r="BJ54" s="16"/>
    </row>
    <row r="55" spans="1:80" ht="12.75" customHeight="1" x14ac:dyDescent="0.2">
      <c r="A55" s="3"/>
      <c r="B55" s="5">
        <f t="shared" si="29"/>
        <v>14</v>
      </c>
      <c r="C55" s="354" t="s">
        <v>155</v>
      </c>
      <c r="D55" s="355" t="s">
        <v>155</v>
      </c>
      <c r="E55" s="17"/>
      <c r="F55" s="79"/>
      <c r="G55" s="103"/>
      <c r="H55" s="79"/>
      <c r="I55" s="103">
        <f t="shared" si="1"/>
        <v>0</v>
      </c>
      <c r="J55" s="79"/>
      <c r="K55" s="103"/>
      <c r="L55" s="79"/>
      <c r="M55" s="103">
        <f t="shared" si="2"/>
        <v>0</v>
      </c>
      <c r="N55" s="79"/>
      <c r="O55" s="103">
        <f t="shared" si="3"/>
        <v>0</v>
      </c>
      <c r="P55" s="79"/>
      <c r="Q55" s="103">
        <f t="shared" si="4"/>
        <v>0</v>
      </c>
      <c r="R55" s="79"/>
      <c r="S55" s="103">
        <f t="shared" si="5"/>
        <v>0</v>
      </c>
      <c r="T55" s="79"/>
      <c r="U55" s="103">
        <f t="shared" si="6"/>
        <v>0</v>
      </c>
      <c r="V55" s="79"/>
      <c r="W55" s="103">
        <f t="shared" si="7"/>
        <v>0</v>
      </c>
      <c r="X55" s="79"/>
      <c r="Y55" s="103">
        <f t="shared" si="8"/>
        <v>0</v>
      </c>
      <c r="Z55" s="79"/>
      <c r="AA55" s="103">
        <f t="shared" si="9"/>
        <v>0</v>
      </c>
      <c r="AB55" s="79"/>
      <c r="AC55" s="103">
        <f t="shared" si="16"/>
        <v>0</v>
      </c>
      <c r="AD55" s="5">
        <f t="shared" si="17"/>
        <v>0</v>
      </c>
      <c r="AE55" s="124">
        <f t="shared" si="18"/>
        <v>0</v>
      </c>
      <c r="AF55" s="12">
        <f t="shared" si="19"/>
        <v>2</v>
      </c>
      <c r="AG55" s="5">
        <f t="shared" si="20"/>
        <v>0</v>
      </c>
      <c r="AH55" s="216" t="str">
        <f t="shared" si="21"/>
        <v/>
      </c>
      <c r="AI55" s="216" t="str">
        <f t="shared" si="22"/>
        <v/>
      </c>
      <c r="AJ55" s="216"/>
      <c r="AK55" s="131">
        <f t="shared" si="10"/>
        <v>0</v>
      </c>
      <c r="AL55" s="5">
        <f t="shared" si="23"/>
        <v>0</v>
      </c>
      <c r="AM55" s="124">
        <f t="shared" si="11"/>
        <v>0</v>
      </c>
      <c r="AN55" s="5">
        <f t="shared" si="24"/>
        <v>0</v>
      </c>
      <c r="AO55" s="124">
        <f t="shared" si="12"/>
        <v>0</v>
      </c>
      <c r="AP55" s="5">
        <f t="shared" si="25"/>
        <v>0</v>
      </c>
      <c r="AQ55" s="124">
        <f t="shared" si="13"/>
        <v>0</v>
      </c>
      <c r="AR55" s="5">
        <f t="shared" si="26"/>
        <v>0</v>
      </c>
      <c r="AS55" s="124">
        <f t="shared" si="14"/>
        <v>0</v>
      </c>
      <c r="AT55" s="5">
        <f t="shared" si="27"/>
        <v>0</v>
      </c>
      <c r="AU55" s="124">
        <f t="shared" si="15"/>
        <v>0</v>
      </c>
      <c r="AV55" s="132">
        <f t="shared" si="28"/>
        <v>0</v>
      </c>
      <c r="AY55" s="55"/>
      <c r="BF55" s="57"/>
      <c r="BG55" s="57"/>
      <c r="BH55" s="57"/>
      <c r="BI55" s="57"/>
      <c r="BJ55" s="16"/>
    </row>
    <row r="56" spans="1:80" ht="12.75" customHeight="1" x14ac:dyDescent="0.2">
      <c r="A56" s="3"/>
      <c r="B56" s="5">
        <f t="shared" si="29"/>
        <v>15</v>
      </c>
      <c r="C56" s="354" t="s">
        <v>156</v>
      </c>
      <c r="D56" s="355" t="s">
        <v>156</v>
      </c>
      <c r="E56" s="17"/>
      <c r="F56" s="79"/>
      <c r="G56" s="103"/>
      <c r="H56" s="79"/>
      <c r="I56" s="103">
        <f t="shared" si="1"/>
        <v>0</v>
      </c>
      <c r="J56" s="79"/>
      <c r="K56" s="103"/>
      <c r="L56" s="79"/>
      <c r="M56" s="103">
        <f t="shared" si="2"/>
        <v>0</v>
      </c>
      <c r="N56" s="79"/>
      <c r="O56" s="103">
        <f t="shared" si="3"/>
        <v>0</v>
      </c>
      <c r="P56" s="79"/>
      <c r="Q56" s="103">
        <f t="shared" si="4"/>
        <v>0</v>
      </c>
      <c r="R56" s="79"/>
      <c r="S56" s="103">
        <f t="shared" si="5"/>
        <v>0</v>
      </c>
      <c r="T56" s="79"/>
      <c r="U56" s="103">
        <f t="shared" si="6"/>
        <v>0</v>
      </c>
      <c r="V56" s="79"/>
      <c r="W56" s="103">
        <f t="shared" si="7"/>
        <v>0</v>
      </c>
      <c r="X56" s="79"/>
      <c r="Y56" s="103">
        <f t="shared" si="8"/>
        <v>0</v>
      </c>
      <c r="Z56" s="79"/>
      <c r="AA56" s="103">
        <f t="shared" si="9"/>
        <v>0</v>
      </c>
      <c r="AB56" s="79"/>
      <c r="AC56" s="103">
        <f t="shared" si="16"/>
        <v>0</v>
      </c>
      <c r="AD56" s="5">
        <f t="shared" si="17"/>
        <v>0</v>
      </c>
      <c r="AE56" s="124">
        <f t="shared" si="18"/>
        <v>0</v>
      </c>
      <c r="AF56" s="12">
        <f t="shared" si="19"/>
        <v>2</v>
      </c>
      <c r="AG56" s="5">
        <f t="shared" si="20"/>
        <v>0</v>
      </c>
      <c r="AH56" s="216" t="str">
        <f t="shared" si="21"/>
        <v/>
      </c>
      <c r="AI56" s="216" t="str">
        <f t="shared" si="22"/>
        <v/>
      </c>
      <c r="AJ56" s="216"/>
      <c r="AK56" s="131">
        <f t="shared" si="10"/>
        <v>0</v>
      </c>
      <c r="AL56" s="5">
        <f t="shared" si="23"/>
        <v>0</v>
      </c>
      <c r="AM56" s="124">
        <f t="shared" si="11"/>
        <v>0</v>
      </c>
      <c r="AN56" s="5">
        <f t="shared" si="24"/>
        <v>0</v>
      </c>
      <c r="AO56" s="124">
        <f t="shared" si="12"/>
        <v>0</v>
      </c>
      <c r="AP56" s="5">
        <f t="shared" si="25"/>
        <v>0</v>
      </c>
      <c r="AQ56" s="124">
        <f t="shared" si="13"/>
        <v>0</v>
      </c>
      <c r="AR56" s="5">
        <f t="shared" si="26"/>
        <v>0</v>
      </c>
      <c r="AS56" s="124">
        <f t="shared" si="14"/>
        <v>0</v>
      </c>
      <c r="AT56" s="5">
        <f t="shared" si="27"/>
        <v>0</v>
      </c>
      <c r="AU56" s="124">
        <f t="shared" si="15"/>
        <v>0</v>
      </c>
      <c r="AV56" s="132">
        <f t="shared" si="28"/>
        <v>0</v>
      </c>
      <c r="AY56" s="55"/>
      <c r="BF56" s="57"/>
      <c r="BG56" s="57"/>
      <c r="BH56" s="57"/>
      <c r="BI56" s="57"/>
      <c r="BJ56" s="16"/>
      <c r="CB56" s="58"/>
    </row>
    <row r="57" spans="1:80" ht="12.75" customHeight="1" x14ac:dyDescent="0.2">
      <c r="A57" s="3"/>
      <c r="B57" s="5">
        <f t="shared" si="29"/>
        <v>16</v>
      </c>
      <c r="C57" s="354" t="s">
        <v>157</v>
      </c>
      <c r="D57" s="355" t="s">
        <v>157</v>
      </c>
      <c r="E57" s="17"/>
      <c r="F57" s="79"/>
      <c r="G57" s="103"/>
      <c r="H57" s="79"/>
      <c r="I57" s="103">
        <f t="shared" si="1"/>
        <v>0</v>
      </c>
      <c r="J57" s="79"/>
      <c r="K57" s="103"/>
      <c r="L57" s="79"/>
      <c r="M57" s="103">
        <f t="shared" si="2"/>
        <v>0</v>
      </c>
      <c r="N57" s="79"/>
      <c r="O57" s="103">
        <f t="shared" si="3"/>
        <v>0</v>
      </c>
      <c r="P57" s="79"/>
      <c r="Q57" s="103">
        <f t="shared" si="4"/>
        <v>0</v>
      </c>
      <c r="R57" s="79"/>
      <c r="S57" s="103">
        <f t="shared" si="5"/>
        <v>0</v>
      </c>
      <c r="T57" s="79"/>
      <c r="U57" s="103">
        <f t="shared" si="6"/>
        <v>0</v>
      </c>
      <c r="V57" s="79"/>
      <c r="W57" s="103">
        <f t="shared" si="7"/>
        <v>0</v>
      </c>
      <c r="X57" s="79"/>
      <c r="Y57" s="103">
        <f t="shared" si="8"/>
        <v>0</v>
      </c>
      <c r="Z57" s="79"/>
      <c r="AA57" s="103">
        <f t="shared" si="9"/>
        <v>0</v>
      </c>
      <c r="AB57" s="79"/>
      <c r="AC57" s="103">
        <f t="shared" si="16"/>
        <v>0</v>
      </c>
      <c r="AD57" s="5">
        <f t="shared" si="17"/>
        <v>0</v>
      </c>
      <c r="AE57" s="124">
        <f t="shared" si="18"/>
        <v>0</v>
      </c>
      <c r="AF57" s="12">
        <f t="shared" si="19"/>
        <v>2</v>
      </c>
      <c r="AG57" s="5">
        <f t="shared" si="20"/>
        <v>0</v>
      </c>
      <c r="AH57" s="216" t="str">
        <f t="shared" si="21"/>
        <v/>
      </c>
      <c r="AI57" s="216" t="str">
        <f t="shared" si="22"/>
        <v/>
      </c>
      <c r="AJ57" s="216"/>
      <c r="AK57" s="131">
        <f t="shared" si="10"/>
        <v>0</v>
      </c>
      <c r="AL57" s="5">
        <f t="shared" si="23"/>
        <v>0</v>
      </c>
      <c r="AM57" s="124">
        <f t="shared" si="11"/>
        <v>0</v>
      </c>
      <c r="AN57" s="5">
        <f t="shared" si="24"/>
        <v>0</v>
      </c>
      <c r="AO57" s="124">
        <f t="shared" si="12"/>
        <v>0</v>
      </c>
      <c r="AP57" s="5">
        <f t="shared" si="25"/>
        <v>0</v>
      </c>
      <c r="AQ57" s="124">
        <f t="shared" si="13"/>
        <v>0</v>
      </c>
      <c r="AR57" s="5">
        <f t="shared" si="26"/>
        <v>0</v>
      </c>
      <c r="AS57" s="124">
        <f t="shared" si="14"/>
        <v>0</v>
      </c>
      <c r="AT57" s="5">
        <f t="shared" si="27"/>
        <v>0</v>
      </c>
      <c r="AU57" s="124">
        <f t="shared" si="15"/>
        <v>0</v>
      </c>
      <c r="AV57" s="132">
        <f t="shared" si="28"/>
        <v>0</v>
      </c>
      <c r="AY57" s="55"/>
      <c r="BF57" s="57"/>
      <c r="BG57" s="57"/>
      <c r="BH57" s="57"/>
      <c r="BI57" s="57"/>
      <c r="BJ57" s="16"/>
      <c r="CB57" s="58"/>
    </row>
    <row r="58" spans="1:80" ht="12.75" customHeight="1" x14ac:dyDescent="0.2">
      <c r="A58" s="3"/>
      <c r="B58" s="5">
        <f t="shared" si="29"/>
        <v>17</v>
      </c>
      <c r="C58" s="354" t="s">
        <v>158</v>
      </c>
      <c r="D58" s="355" t="s">
        <v>158</v>
      </c>
      <c r="E58" s="17"/>
      <c r="F58" s="79"/>
      <c r="G58" s="103"/>
      <c r="H58" s="79"/>
      <c r="I58" s="103">
        <f t="shared" si="1"/>
        <v>0</v>
      </c>
      <c r="J58" s="79"/>
      <c r="K58" s="103"/>
      <c r="L58" s="79"/>
      <c r="M58" s="103">
        <f t="shared" si="2"/>
        <v>0</v>
      </c>
      <c r="N58" s="79"/>
      <c r="O58" s="103">
        <f t="shared" si="3"/>
        <v>0</v>
      </c>
      <c r="P58" s="79"/>
      <c r="Q58" s="103">
        <f t="shared" si="4"/>
        <v>0</v>
      </c>
      <c r="R58" s="79"/>
      <c r="S58" s="103">
        <f t="shared" si="5"/>
        <v>0</v>
      </c>
      <c r="T58" s="79"/>
      <c r="U58" s="103">
        <f t="shared" si="6"/>
        <v>0</v>
      </c>
      <c r="V58" s="79"/>
      <c r="W58" s="103">
        <f t="shared" si="7"/>
        <v>0</v>
      </c>
      <c r="X58" s="79"/>
      <c r="Y58" s="103">
        <f t="shared" si="8"/>
        <v>0</v>
      </c>
      <c r="Z58" s="79"/>
      <c r="AA58" s="103">
        <f t="shared" si="9"/>
        <v>0</v>
      </c>
      <c r="AB58" s="79"/>
      <c r="AC58" s="103">
        <f t="shared" si="16"/>
        <v>0</v>
      </c>
      <c r="AD58" s="5">
        <f t="shared" si="17"/>
        <v>0</v>
      </c>
      <c r="AE58" s="124">
        <f t="shared" si="18"/>
        <v>0</v>
      </c>
      <c r="AF58" s="12">
        <f t="shared" si="19"/>
        <v>2</v>
      </c>
      <c r="AG58" s="5">
        <f t="shared" si="20"/>
        <v>0</v>
      </c>
      <c r="AH58" s="216" t="str">
        <f t="shared" si="21"/>
        <v/>
      </c>
      <c r="AI58" s="216" t="str">
        <f t="shared" si="22"/>
        <v/>
      </c>
      <c r="AJ58" s="216"/>
      <c r="AK58" s="131">
        <f t="shared" si="10"/>
        <v>0</v>
      </c>
      <c r="AL58" s="5">
        <f t="shared" si="23"/>
        <v>0</v>
      </c>
      <c r="AM58" s="124">
        <f t="shared" si="11"/>
        <v>0</v>
      </c>
      <c r="AN58" s="5">
        <f t="shared" si="24"/>
        <v>0</v>
      </c>
      <c r="AO58" s="124">
        <f t="shared" si="12"/>
        <v>0</v>
      </c>
      <c r="AP58" s="5">
        <f t="shared" si="25"/>
        <v>0</v>
      </c>
      <c r="AQ58" s="124">
        <f t="shared" si="13"/>
        <v>0</v>
      </c>
      <c r="AR58" s="5">
        <f t="shared" si="26"/>
        <v>0</v>
      </c>
      <c r="AS58" s="124">
        <f t="shared" si="14"/>
        <v>0</v>
      </c>
      <c r="AT58" s="5">
        <f t="shared" si="27"/>
        <v>0</v>
      </c>
      <c r="AU58" s="124">
        <f t="shared" si="15"/>
        <v>0</v>
      </c>
      <c r="AV58" s="132">
        <f t="shared" si="28"/>
        <v>0</v>
      </c>
      <c r="AY58" s="55"/>
      <c r="BF58" s="57"/>
      <c r="BG58" s="57"/>
      <c r="BH58" s="57"/>
      <c r="BI58" s="57"/>
      <c r="BJ58" s="16"/>
      <c r="CB58" s="58"/>
    </row>
    <row r="59" spans="1:80" ht="12.75" customHeight="1" x14ac:dyDescent="0.2">
      <c r="A59" s="3"/>
      <c r="B59" s="5">
        <f t="shared" si="29"/>
        <v>18</v>
      </c>
      <c r="C59" s="354" t="s">
        <v>159</v>
      </c>
      <c r="D59" s="355" t="s">
        <v>159</v>
      </c>
      <c r="E59" s="17"/>
      <c r="F59" s="79"/>
      <c r="G59" s="103"/>
      <c r="H59" s="79"/>
      <c r="I59" s="103">
        <f t="shared" si="1"/>
        <v>0</v>
      </c>
      <c r="J59" s="79"/>
      <c r="K59" s="103"/>
      <c r="L59" s="79"/>
      <c r="M59" s="103">
        <f t="shared" si="2"/>
        <v>0</v>
      </c>
      <c r="N59" s="79"/>
      <c r="O59" s="103">
        <f t="shared" si="3"/>
        <v>0</v>
      </c>
      <c r="P59" s="79"/>
      <c r="Q59" s="103">
        <f t="shared" si="4"/>
        <v>0</v>
      </c>
      <c r="R59" s="79"/>
      <c r="S59" s="103">
        <f t="shared" si="5"/>
        <v>0</v>
      </c>
      <c r="T59" s="79"/>
      <c r="U59" s="103">
        <f t="shared" si="6"/>
        <v>0</v>
      </c>
      <c r="V59" s="79"/>
      <c r="W59" s="103">
        <f t="shared" si="7"/>
        <v>0</v>
      </c>
      <c r="X59" s="79"/>
      <c r="Y59" s="103">
        <f t="shared" si="8"/>
        <v>0</v>
      </c>
      <c r="Z59" s="79"/>
      <c r="AA59" s="103">
        <f t="shared" si="9"/>
        <v>0</v>
      </c>
      <c r="AB59" s="79"/>
      <c r="AC59" s="103">
        <f t="shared" si="16"/>
        <v>0</v>
      </c>
      <c r="AD59" s="5">
        <f t="shared" si="17"/>
        <v>0</v>
      </c>
      <c r="AE59" s="124">
        <f t="shared" si="18"/>
        <v>0</v>
      </c>
      <c r="AF59" s="12">
        <f t="shared" si="19"/>
        <v>2</v>
      </c>
      <c r="AG59" s="5">
        <f t="shared" si="20"/>
        <v>0</v>
      </c>
      <c r="AH59" s="216" t="str">
        <f t="shared" si="21"/>
        <v/>
      </c>
      <c r="AI59" s="216" t="str">
        <f t="shared" si="22"/>
        <v/>
      </c>
      <c r="AJ59" s="216"/>
      <c r="AK59" s="131">
        <f t="shared" si="10"/>
        <v>0</v>
      </c>
      <c r="AL59" s="5">
        <f t="shared" si="23"/>
        <v>0</v>
      </c>
      <c r="AM59" s="124">
        <f t="shared" si="11"/>
        <v>0</v>
      </c>
      <c r="AN59" s="5">
        <f t="shared" si="24"/>
        <v>0</v>
      </c>
      <c r="AO59" s="124">
        <f t="shared" si="12"/>
        <v>0</v>
      </c>
      <c r="AP59" s="5">
        <f t="shared" si="25"/>
        <v>0</v>
      </c>
      <c r="AQ59" s="124">
        <f t="shared" si="13"/>
        <v>0</v>
      </c>
      <c r="AR59" s="5">
        <f t="shared" si="26"/>
        <v>0</v>
      </c>
      <c r="AS59" s="124">
        <f t="shared" si="14"/>
        <v>0</v>
      </c>
      <c r="AT59" s="5">
        <f t="shared" si="27"/>
        <v>0</v>
      </c>
      <c r="AU59" s="124">
        <f t="shared" si="15"/>
        <v>0</v>
      </c>
      <c r="AV59" s="132">
        <f t="shared" si="28"/>
        <v>0</v>
      </c>
      <c r="AY59" s="55"/>
      <c r="BF59" s="57"/>
      <c r="BG59" s="57"/>
      <c r="BH59" s="57"/>
      <c r="BI59" s="57"/>
      <c r="BJ59" s="16"/>
      <c r="CB59" s="58"/>
    </row>
    <row r="60" spans="1:80" ht="12.75" customHeight="1" x14ac:dyDescent="0.2">
      <c r="A60" s="3"/>
      <c r="B60" s="5">
        <f t="shared" si="29"/>
        <v>19</v>
      </c>
      <c r="C60" s="354" t="s">
        <v>160</v>
      </c>
      <c r="D60" s="355" t="s">
        <v>160</v>
      </c>
      <c r="E60" s="17"/>
      <c r="F60" s="79"/>
      <c r="G60" s="103"/>
      <c r="H60" s="79"/>
      <c r="I60" s="103">
        <f t="shared" si="1"/>
        <v>0</v>
      </c>
      <c r="J60" s="79"/>
      <c r="K60" s="103"/>
      <c r="L60" s="79"/>
      <c r="M60" s="103">
        <f t="shared" si="2"/>
        <v>0</v>
      </c>
      <c r="N60" s="79"/>
      <c r="O60" s="103">
        <f t="shared" si="3"/>
        <v>0</v>
      </c>
      <c r="P60" s="79"/>
      <c r="Q60" s="103">
        <f t="shared" si="4"/>
        <v>0</v>
      </c>
      <c r="R60" s="79"/>
      <c r="S60" s="103">
        <f t="shared" si="5"/>
        <v>0</v>
      </c>
      <c r="T60" s="79"/>
      <c r="U60" s="103">
        <f t="shared" si="6"/>
        <v>0</v>
      </c>
      <c r="V60" s="79"/>
      <c r="W60" s="103">
        <f t="shared" si="7"/>
        <v>0</v>
      </c>
      <c r="X60" s="79"/>
      <c r="Y60" s="103">
        <f t="shared" si="8"/>
        <v>0</v>
      </c>
      <c r="Z60" s="79"/>
      <c r="AA60" s="103">
        <f t="shared" si="9"/>
        <v>0</v>
      </c>
      <c r="AB60" s="79"/>
      <c r="AC60" s="103">
        <f t="shared" si="16"/>
        <v>0</v>
      </c>
      <c r="AD60" s="5">
        <f t="shared" si="17"/>
        <v>0</v>
      </c>
      <c r="AE60" s="124">
        <f t="shared" si="18"/>
        <v>0</v>
      </c>
      <c r="AF60" s="12">
        <f t="shared" si="19"/>
        <v>2</v>
      </c>
      <c r="AG60" s="5">
        <f t="shared" si="20"/>
        <v>0</v>
      </c>
      <c r="AH60" s="216" t="str">
        <f t="shared" si="21"/>
        <v/>
      </c>
      <c r="AI60" s="216" t="str">
        <f t="shared" si="22"/>
        <v/>
      </c>
      <c r="AJ60" s="216"/>
      <c r="AK60" s="131">
        <f t="shared" si="10"/>
        <v>0</v>
      </c>
      <c r="AL60" s="5">
        <f t="shared" si="23"/>
        <v>0</v>
      </c>
      <c r="AM60" s="124">
        <f t="shared" si="11"/>
        <v>0</v>
      </c>
      <c r="AN60" s="5">
        <f t="shared" si="24"/>
        <v>0</v>
      </c>
      <c r="AO60" s="124">
        <f t="shared" si="12"/>
        <v>0</v>
      </c>
      <c r="AP60" s="5">
        <f t="shared" si="25"/>
        <v>0</v>
      </c>
      <c r="AQ60" s="124">
        <f t="shared" si="13"/>
        <v>0</v>
      </c>
      <c r="AR60" s="5">
        <f t="shared" si="26"/>
        <v>0</v>
      </c>
      <c r="AS60" s="124">
        <f t="shared" si="14"/>
        <v>0</v>
      </c>
      <c r="AT60" s="5">
        <f t="shared" si="27"/>
        <v>0</v>
      </c>
      <c r="AU60" s="124">
        <f t="shared" si="15"/>
        <v>0</v>
      </c>
      <c r="AV60" s="132">
        <f t="shared" si="28"/>
        <v>0</v>
      </c>
      <c r="AY60" s="55"/>
      <c r="BF60" s="57"/>
      <c r="BG60" s="57"/>
      <c r="BH60" s="57"/>
      <c r="BI60" s="57"/>
      <c r="BJ60" s="16"/>
      <c r="CB60" s="58"/>
    </row>
    <row r="61" spans="1:80" ht="12.75" customHeight="1" x14ac:dyDescent="0.2">
      <c r="A61" s="3"/>
      <c r="B61" s="5">
        <f t="shared" si="29"/>
        <v>20</v>
      </c>
      <c r="C61" s="354" t="s">
        <v>161</v>
      </c>
      <c r="D61" s="355" t="s">
        <v>161</v>
      </c>
      <c r="E61" s="17"/>
      <c r="F61" s="79"/>
      <c r="G61" s="103"/>
      <c r="H61" s="79"/>
      <c r="I61" s="103">
        <f t="shared" si="1"/>
        <v>0</v>
      </c>
      <c r="J61" s="79"/>
      <c r="K61" s="103"/>
      <c r="L61" s="79"/>
      <c r="M61" s="103">
        <f t="shared" si="2"/>
        <v>0</v>
      </c>
      <c r="N61" s="79"/>
      <c r="O61" s="103">
        <f t="shared" si="3"/>
        <v>0</v>
      </c>
      <c r="P61" s="79"/>
      <c r="Q61" s="103">
        <f t="shared" si="4"/>
        <v>0</v>
      </c>
      <c r="R61" s="79"/>
      <c r="S61" s="103">
        <f t="shared" si="5"/>
        <v>0</v>
      </c>
      <c r="T61" s="79"/>
      <c r="U61" s="103">
        <f t="shared" si="6"/>
        <v>0</v>
      </c>
      <c r="V61" s="79"/>
      <c r="W61" s="103">
        <f t="shared" si="7"/>
        <v>0</v>
      </c>
      <c r="X61" s="79"/>
      <c r="Y61" s="103">
        <f t="shared" si="8"/>
        <v>0</v>
      </c>
      <c r="Z61" s="79"/>
      <c r="AA61" s="103">
        <f t="shared" si="9"/>
        <v>0</v>
      </c>
      <c r="AB61" s="79"/>
      <c r="AC61" s="103">
        <f t="shared" si="16"/>
        <v>0</v>
      </c>
      <c r="AD61" s="5">
        <f t="shared" si="17"/>
        <v>0</v>
      </c>
      <c r="AE61" s="124">
        <f t="shared" si="18"/>
        <v>0</v>
      </c>
      <c r="AF61" s="12">
        <f t="shared" si="19"/>
        <v>2</v>
      </c>
      <c r="AG61" s="5">
        <f t="shared" si="20"/>
        <v>0</v>
      </c>
      <c r="AH61" s="216" t="str">
        <f t="shared" si="21"/>
        <v/>
      </c>
      <c r="AI61" s="216" t="str">
        <f t="shared" si="22"/>
        <v/>
      </c>
      <c r="AJ61" s="216"/>
      <c r="AK61" s="131">
        <f t="shared" si="10"/>
        <v>0</v>
      </c>
      <c r="AL61" s="5">
        <f t="shared" si="23"/>
        <v>0</v>
      </c>
      <c r="AM61" s="124">
        <f t="shared" si="11"/>
        <v>0</v>
      </c>
      <c r="AN61" s="5">
        <f t="shared" si="24"/>
        <v>0</v>
      </c>
      <c r="AO61" s="124">
        <f t="shared" si="12"/>
        <v>0</v>
      </c>
      <c r="AP61" s="5">
        <f t="shared" si="25"/>
        <v>0</v>
      </c>
      <c r="AQ61" s="124">
        <f t="shared" si="13"/>
        <v>0</v>
      </c>
      <c r="AR61" s="5">
        <f t="shared" si="26"/>
        <v>0</v>
      </c>
      <c r="AS61" s="124">
        <f t="shared" si="14"/>
        <v>0</v>
      </c>
      <c r="AT61" s="5">
        <f t="shared" si="27"/>
        <v>0</v>
      </c>
      <c r="AU61" s="124">
        <f t="shared" si="15"/>
        <v>0</v>
      </c>
      <c r="AV61" s="132">
        <f t="shared" si="28"/>
        <v>0</v>
      </c>
      <c r="AY61" s="55"/>
      <c r="BF61" s="57"/>
      <c r="BG61" s="57"/>
      <c r="BH61" s="57"/>
      <c r="BI61" s="57"/>
      <c r="BJ61" s="16"/>
      <c r="CB61" s="58"/>
    </row>
    <row r="62" spans="1:80" ht="12.75" customHeight="1" x14ac:dyDescent="0.2">
      <c r="A62" s="3"/>
      <c r="B62" s="5">
        <f t="shared" si="29"/>
        <v>21</v>
      </c>
      <c r="C62" s="354" t="s">
        <v>162</v>
      </c>
      <c r="D62" s="355" t="s">
        <v>162</v>
      </c>
      <c r="E62" s="17"/>
      <c r="F62" s="79"/>
      <c r="G62" s="103"/>
      <c r="H62" s="79"/>
      <c r="I62" s="103">
        <f t="shared" si="1"/>
        <v>0</v>
      </c>
      <c r="J62" s="79"/>
      <c r="K62" s="103"/>
      <c r="L62" s="79"/>
      <c r="M62" s="103">
        <f t="shared" si="2"/>
        <v>0</v>
      </c>
      <c r="N62" s="79"/>
      <c r="O62" s="103">
        <f t="shared" si="3"/>
        <v>0</v>
      </c>
      <c r="P62" s="79"/>
      <c r="Q62" s="103">
        <f t="shared" si="4"/>
        <v>0</v>
      </c>
      <c r="R62" s="79"/>
      <c r="S62" s="103">
        <f t="shared" si="5"/>
        <v>0</v>
      </c>
      <c r="T62" s="79"/>
      <c r="U62" s="103">
        <f t="shared" si="6"/>
        <v>0</v>
      </c>
      <c r="V62" s="79"/>
      <c r="W62" s="103">
        <f t="shared" si="7"/>
        <v>0</v>
      </c>
      <c r="X62" s="79"/>
      <c r="Y62" s="103">
        <f t="shared" si="8"/>
        <v>0</v>
      </c>
      <c r="Z62" s="79"/>
      <c r="AA62" s="103">
        <f t="shared" si="9"/>
        <v>0</v>
      </c>
      <c r="AB62" s="79"/>
      <c r="AC62" s="103">
        <f t="shared" si="16"/>
        <v>0</v>
      </c>
      <c r="AD62" s="5">
        <f t="shared" si="17"/>
        <v>0</v>
      </c>
      <c r="AE62" s="124">
        <f t="shared" si="18"/>
        <v>0</v>
      </c>
      <c r="AF62" s="12">
        <f t="shared" si="19"/>
        <v>2</v>
      </c>
      <c r="AG62" s="5">
        <f t="shared" si="20"/>
        <v>0</v>
      </c>
      <c r="AH62" s="216" t="str">
        <f t="shared" si="21"/>
        <v/>
      </c>
      <c r="AI62" s="216" t="str">
        <f t="shared" si="22"/>
        <v/>
      </c>
      <c r="AJ62" s="216"/>
      <c r="AK62" s="131">
        <f t="shared" si="10"/>
        <v>0</v>
      </c>
      <c r="AL62" s="5">
        <f t="shared" si="23"/>
        <v>0</v>
      </c>
      <c r="AM62" s="124">
        <f t="shared" si="11"/>
        <v>0</v>
      </c>
      <c r="AN62" s="5">
        <f t="shared" si="24"/>
        <v>0</v>
      </c>
      <c r="AO62" s="124">
        <f t="shared" si="12"/>
        <v>0</v>
      </c>
      <c r="AP62" s="5">
        <f t="shared" si="25"/>
        <v>0</v>
      </c>
      <c r="AQ62" s="124">
        <f t="shared" si="13"/>
        <v>0</v>
      </c>
      <c r="AR62" s="5">
        <f t="shared" si="26"/>
        <v>0</v>
      </c>
      <c r="AS62" s="124">
        <f t="shared" si="14"/>
        <v>0</v>
      </c>
      <c r="AT62" s="5">
        <f t="shared" si="27"/>
        <v>0</v>
      </c>
      <c r="AU62" s="124">
        <f t="shared" si="15"/>
        <v>0</v>
      </c>
      <c r="AV62" s="132">
        <f t="shared" si="28"/>
        <v>0</v>
      </c>
      <c r="AY62" s="55"/>
      <c r="BF62" s="57"/>
      <c r="BG62" s="57"/>
      <c r="BH62" s="57"/>
      <c r="BI62" s="57"/>
      <c r="BJ62" s="16"/>
      <c r="CB62" s="55"/>
    </row>
    <row r="63" spans="1:80" ht="12.75" customHeight="1" x14ac:dyDescent="0.2">
      <c r="A63" s="3"/>
      <c r="B63" s="5">
        <f t="shared" si="29"/>
        <v>22</v>
      </c>
      <c r="C63" s="354" t="s">
        <v>163</v>
      </c>
      <c r="D63" s="355" t="s">
        <v>163</v>
      </c>
      <c r="E63" s="17"/>
      <c r="F63" s="79"/>
      <c r="G63" s="103"/>
      <c r="H63" s="79"/>
      <c r="I63" s="103">
        <f t="shared" si="1"/>
        <v>0</v>
      </c>
      <c r="J63" s="79"/>
      <c r="K63" s="103"/>
      <c r="L63" s="79"/>
      <c r="M63" s="103">
        <f t="shared" si="2"/>
        <v>0</v>
      </c>
      <c r="N63" s="79"/>
      <c r="O63" s="103">
        <f t="shared" si="3"/>
        <v>0</v>
      </c>
      <c r="P63" s="79"/>
      <c r="Q63" s="103">
        <f t="shared" si="4"/>
        <v>0</v>
      </c>
      <c r="R63" s="79"/>
      <c r="S63" s="103">
        <f t="shared" si="5"/>
        <v>0</v>
      </c>
      <c r="T63" s="79"/>
      <c r="U63" s="103">
        <f t="shared" si="6"/>
        <v>0</v>
      </c>
      <c r="V63" s="79"/>
      <c r="W63" s="103">
        <f t="shared" si="7"/>
        <v>0</v>
      </c>
      <c r="X63" s="79"/>
      <c r="Y63" s="103">
        <f t="shared" si="8"/>
        <v>0</v>
      </c>
      <c r="Z63" s="79"/>
      <c r="AA63" s="103">
        <f t="shared" si="9"/>
        <v>0</v>
      </c>
      <c r="AB63" s="79"/>
      <c r="AC63" s="103">
        <f t="shared" si="16"/>
        <v>0</v>
      </c>
      <c r="AD63" s="5">
        <f t="shared" si="17"/>
        <v>0</v>
      </c>
      <c r="AE63" s="124">
        <f t="shared" si="18"/>
        <v>0</v>
      </c>
      <c r="AF63" s="12">
        <f t="shared" si="19"/>
        <v>2</v>
      </c>
      <c r="AG63" s="5">
        <f t="shared" si="20"/>
        <v>0</v>
      </c>
      <c r="AH63" s="216" t="str">
        <f t="shared" si="21"/>
        <v/>
      </c>
      <c r="AI63" s="216" t="str">
        <f t="shared" si="22"/>
        <v/>
      </c>
      <c r="AJ63" s="216"/>
      <c r="AK63" s="131">
        <f t="shared" si="10"/>
        <v>0</v>
      </c>
      <c r="AL63" s="5">
        <f t="shared" si="23"/>
        <v>0</v>
      </c>
      <c r="AM63" s="124">
        <f t="shared" si="11"/>
        <v>0</v>
      </c>
      <c r="AN63" s="5">
        <f t="shared" si="24"/>
        <v>0</v>
      </c>
      <c r="AO63" s="124">
        <f t="shared" si="12"/>
        <v>0</v>
      </c>
      <c r="AP63" s="5">
        <f t="shared" si="25"/>
        <v>0</v>
      </c>
      <c r="AQ63" s="124">
        <f t="shared" si="13"/>
        <v>0</v>
      </c>
      <c r="AR63" s="5">
        <f t="shared" si="26"/>
        <v>0</v>
      </c>
      <c r="AS63" s="124">
        <f t="shared" si="14"/>
        <v>0</v>
      </c>
      <c r="AT63" s="5">
        <f t="shared" si="27"/>
        <v>0</v>
      </c>
      <c r="AU63" s="124">
        <f t="shared" si="15"/>
        <v>0</v>
      </c>
      <c r="AV63" s="132">
        <f t="shared" si="28"/>
        <v>0</v>
      </c>
      <c r="AY63" s="55"/>
      <c r="BF63" s="57"/>
      <c r="BG63" s="57"/>
      <c r="BH63" s="57"/>
      <c r="BI63" s="57"/>
      <c r="BJ63" s="16"/>
    </row>
    <row r="64" spans="1:80" ht="12.75" customHeight="1" x14ac:dyDescent="0.2">
      <c r="A64" s="3"/>
      <c r="B64" s="5">
        <f t="shared" si="29"/>
        <v>23</v>
      </c>
      <c r="C64" s="354" t="s">
        <v>164</v>
      </c>
      <c r="D64" s="355" t="s">
        <v>164</v>
      </c>
      <c r="E64" s="17"/>
      <c r="F64" s="79"/>
      <c r="G64" s="103"/>
      <c r="H64" s="79"/>
      <c r="I64" s="103">
        <f t="shared" si="1"/>
        <v>0</v>
      </c>
      <c r="J64" s="79"/>
      <c r="K64" s="103"/>
      <c r="L64" s="79"/>
      <c r="M64" s="103">
        <f t="shared" si="2"/>
        <v>0</v>
      </c>
      <c r="N64" s="79"/>
      <c r="O64" s="103">
        <f t="shared" si="3"/>
        <v>0</v>
      </c>
      <c r="P64" s="79"/>
      <c r="Q64" s="103">
        <f t="shared" si="4"/>
        <v>0</v>
      </c>
      <c r="R64" s="79"/>
      <c r="S64" s="103">
        <f t="shared" si="5"/>
        <v>0</v>
      </c>
      <c r="T64" s="79"/>
      <c r="U64" s="103">
        <f t="shared" si="6"/>
        <v>0</v>
      </c>
      <c r="V64" s="79"/>
      <c r="W64" s="103">
        <f t="shared" si="7"/>
        <v>0</v>
      </c>
      <c r="X64" s="79"/>
      <c r="Y64" s="103">
        <f t="shared" si="8"/>
        <v>0</v>
      </c>
      <c r="Z64" s="79"/>
      <c r="AA64" s="103">
        <f t="shared" si="9"/>
        <v>0</v>
      </c>
      <c r="AB64" s="79"/>
      <c r="AC64" s="103">
        <f t="shared" si="16"/>
        <v>0</v>
      </c>
      <c r="AD64" s="5">
        <f t="shared" si="17"/>
        <v>0</v>
      </c>
      <c r="AE64" s="124">
        <f t="shared" si="18"/>
        <v>0</v>
      </c>
      <c r="AF64" s="12">
        <f t="shared" si="19"/>
        <v>2</v>
      </c>
      <c r="AG64" s="5">
        <f t="shared" si="20"/>
        <v>0</v>
      </c>
      <c r="AH64" s="216" t="str">
        <f t="shared" si="21"/>
        <v/>
      </c>
      <c r="AI64" s="216" t="str">
        <f t="shared" si="22"/>
        <v/>
      </c>
      <c r="AJ64" s="216"/>
      <c r="AK64" s="131">
        <f t="shared" si="10"/>
        <v>0</v>
      </c>
      <c r="AL64" s="5">
        <f t="shared" si="23"/>
        <v>0</v>
      </c>
      <c r="AM64" s="124">
        <f t="shared" si="11"/>
        <v>0</v>
      </c>
      <c r="AN64" s="5">
        <f t="shared" si="24"/>
        <v>0</v>
      </c>
      <c r="AO64" s="124">
        <f t="shared" si="12"/>
        <v>0</v>
      </c>
      <c r="AP64" s="5">
        <f t="shared" si="25"/>
        <v>0</v>
      </c>
      <c r="AQ64" s="124">
        <f t="shared" si="13"/>
        <v>0</v>
      </c>
      <c r="AR64" s="5">
        <f t="shared" si="26"/>
        <v>0</v>
      </c>
      <c r="AS64" s="124">
        <f t="shared" si="14"/>
        <v>0</v>
      </c>
      <c r="AT64" s="5">
        <f t="shared" si="27"/>
        <v>0</v>
      </c>
      <c r="AU64" s="124">
        <f t="shared" si="15"/>
        <v>0</v>
      </c>
      <c r="AV64" s="132">
        <f t="shared" si="28"/>
        <v>0</v>
      </c>
      <c r="AY64" s="55"/>
      <c r="BF64" s="57"/>
      <c r="BG64" s="57"/>
      <c r="BH64" s="57"/>
      <c r="BI64" s="57"/>
      <c r="BJ64" s="16"/>
    </row>
    <row r="65" spans="1:87" ht="12.75" customHeight="1" x14ac:dyDescent="0.2">
      <c r="A65" s="3"/>
      <c r="B65" s="5">
        <f t="shared" si="29"/>
        <v>24</v>
      </c>
      <c r="C65" s="354" t="s">
        <v>165</v>
      </c>
      <c r="D65" s="355" t="s">
        <v>165</v>
      </c>
      <c r="E65" s="17"/>
      <c r="F65" s="79"/>
      <c r="G65" s="103"/>
      <c r="H65" s="79"/>
      <c r="I65" s="103">
        <f t="shared" si="1"/>
        <v>0</v>
      </c>
      <c r="J65" s="79"/>
      <c r="K65" s="103"/>
      <c r="L65" s="79"/>
      <c r="M65" s="103">
        <f t="shared" si="2"/>
        <v>0</v>
      </c>
      <c r="N65" s="79"/>
      <c r="O65" s="103">
        <f t="shared" si="3"/>
        <v>0</v>
      </c>
      <c r="P65" s="79"/>
      <c r="Q65" s="103">
        <f t="shared" si="4"/>
        <v>0</v>
      </c>
      <c r="R65" s="79"/>
      <c r="S65" s="103">
        <f t="shared" si="5"/>
        <v>0</v>
      </c>
      <c r="T65" s="79"/>
      <c r="U65" s="103">
        <f t="shared" si="6"/>
        <v>0</v>
      </c>
      <c r="V65" s="79"/>
      <c r="W65" s="103">
        <f t="shared" si="7"/>
        <v>0</v>
      </c>
      <c r="X65" s="79"/>
      <c r="Y65" s="103">
        <f t="shared" si="8"/>
        <v>0</v>
      </c>
      <c r="Z65" s="79"/>
      <c r="AA65" s="103">
        <f t="shared" si="9"/>
        <v>0</v>
      </c>
      <c r="AB65" s="79"/>
      <c r="AC65" s="103">
        <f t="shared" si="16"/>
        <v>0</v>
      </c>
      <c r="AD65" s="5">
        <f t="shared" si="17"/>
        <v>0</v>
      </c>
      <c r="AE65" s="124">
        <f t="shared" si="18"/>
        <v>0</v>
      </c>
      <c r="AF65" s="12">
        <f t="shared" si="19"/>
        <v>2</v>
      </c>
      <c r="AG65" s="5">
        <f t="shared" si="20"/>
        <v>0</v>
      </c>
      <c r="AH65" s="216" t="str">
        <f t="shared" si="21"/>
        <v/>
      </c>
      <c r="AI65" s="216" t="str">
        <f t="shared" si="22"/>
        <v/>
      </c>
      <c r="AJ65" s="216"/>
      <c r="AK65" s="131">
        <f t="shared" si="10"/>
        <v>0</v>
      </c>
      <c r="AL65" s="5">
        <f t="shared" si="23"/>
        <v>0</v>
      </c>
      <c r="AM65" s="124">
        <f t="shared" si="11"/>
        <v>0</v>
      </c>
      <c r="AN65" s="5">
        <f t="shared" si="24"/>
        <v>0</v>
      </c>
      <c r="AO65" s="124">
        <f t="shared" si="12"/>
        <v>0</v>
      </c>
      <c r="AP65" s="5">
        <f t="shared" si="25"/>
        <v>0</v>
      </c>
      <c r="AQ65" s="124">
        <f t="shared" si="13"/>
        <v>0</v>
      </c>
      <c r="AR65" s="5">
        <f t="shared" si="26"/>
        <v>0</v>
      </c>
      <c r="AS65" s="124">
        <f t="shared" si="14"/>
        <v>0</v>
      </c>
      <c r="AT65" s="5">
        <f t="shared" si="27"/>
        <v>0</v>
      </c>
      <c r="AU65" s="124">
        <f t="shared" si="15"/>
        <v>0</v>
      </c>
      <c r="AV65" s="132">
        <f t="shared" si="28"/>
        <v>0</v>
      </c>
      <c r="AY65" s="55"/>
      <c r="BF65" s="57"/>
      <c r="BG65" s="57"/>
      <c r="BH65" s="57"/>
      <c r="BI65" s="57"/>
      <c r="BJ65" s="16"/>
    </row>
    <row r="66" spans="1:87" ht="12.75" customHeight="1" x14ac:dyDescent="0.2">
      <c r="A66" s="3"/>
      <c r="B66" s="5">
        <f t="shared" si="29"/>
        <v>25</v>
      </c>
      <c r="C66" s="354" t="s">
        <v>166</v>
      </c>
      <c r="D66" s="355" t="s">
        <v>166</v>
      </c>
      <c r="E66" s="17"/>
      <c r="F66" s="79"/>
      <c r="G66" s="103"/>
      <c r="H66" s="79"/>
      <c r="I66" s="103">
        <f t="shared" si="1"/>
        <v>0</v>
      </c>
      <c r="J66" s="79"/>
      <c r="K66" s="103"/>
      <c r="L66" s="79"/>
      <c r="M66" s="103">
        <f t="shared" si="2"/>
        <v>0</v>
      </c>
      <c r="N66" s="79"/>
      <c r="O66" s="103">
        <f t="shared" si="3"/>
        <v>0</v>
      </c>
      <c r="P66" s="79"/>
      <c r="Q66" s="103">
        <f t="shared" si="4"/>
        <v>0</v>
      </c>
      <c r="R66" s="79"/>
      <c r="S66" s="103">
        <f t="shared" si="5"/>
        <v>0</v>
      </c>
      <c r="T66" s="79"/>
      <c r="U66" s="103">
        <f t="shared" si="6"/>
        <v>0</v>
      </c>
      <c r="V66" s="79"/>
      <c r="W66" s="103">
        <f t="shared" si="7"/>
        <v>0</v>
      </c>
      <c r="X66" s="79"/>
      <c r="Y66" s="103">
        <f t="shared" si="8"/>
        <v>0</v>
      </c>
      <c r="Z66" s="79"/>
      <c r="AA66" s="103">
        <f t="shared" si="9"/>
        <v>0</v>
      </c>
      <c r="AB66" s="79"/>
      <c r="AC66" s="103">
        <f t="shared" si="16"/>
        <v>0</v>
      </c>
      <c r="AD66" s="5">
        <f t="shared" si="17"/>
        <v>0</v>
      </c>
      <c r="AE66" s="124">
        <f t="shared" si="18"/>
        <v>0</v>
      </c>
      <c r="AF66" s="12">
        <f t="shared" si="19"/>
        <v>2</v>
      </c>
      <c r="AG66" s="5">
        <f t="shared" si="20"/>
        <v>0</v>
      </c>
      <c r="AH66" s="216" t="str">
        <f t="shared" si="21"/>
        <v/>
      </c>
      <c r="AI66" s="216" t="str">
        <f t="shared" si="22"/>
        <v/>
      </c>
      <c r="AJ66" s="216"/>
      <c r="AK66" s="131">
        <f t="shared" si="10"/>
        <v>0</v>
      </c>
      <c r="AL66" s="5">
        <f t="shared" si="23"/>
        <v>0</v>
      </c>
      <c r="AM66" s="124">
        <f t="shared" si="11"/>
        <v>0</v>
      </c>
      <c r="AN66" s="5">
        <f t="shared" si="24"/>
        <v>0</v>
      </c>
      <c r="AO66" s="124">
        <f t="shared" si="12"/>
        <v>0</v>
      </c>
      <c r="AP66" s="5">
        <f t="shared" si="25"/>
        <v>0</v>
      </c>
      <c r="AQ66" s="124">
        <f t="shared" si="13"/>
        <v>0</v>
      </c>
      <c r="AR66" s="5">
        <f t="shared" si="26"/>
        <v>0</v>
      </c>
      <c r="AS66" s="124">
        <f t="shared" si="14"/>
        <v>0</v>
      </c>
      <c r="AT66" s="5">
        <f t="shared" si="27"/>
        <v>0</v>
      </c>
      <c r="AU66" s="124">
        <f t="shared" si="15"/>
        <v>0</v>
      </c>
      <c r="AV66" s="132">
        <f t="shared" si="28"/>
        <v>0</v>
      </c>
      <c r="AY66" s="55"/>
      <c r="BF66" s="57"/>
      <c r="BG66" s="57"/>
      <c r="BH66" s="57"/>
      <c r="BI66" s="57"/>
      <c r="BJ66" s="16"/>
      <c r="CD66" s="45" t="str">
        <f>P22</f>
        <v>1) Comprensión de la información y los procesos sociales.</v>
      </c>
      <c r="CE66" s="45"/>
      <c r="CF66" s="45"/>
      <c r="CG66" s="45"/>
      <c r="CH66" s="45"/>
      <c r="CI66" s="45"/>
    </row>
    <row r="67" spans="1:87" ht="12.75" customHeight="1" x14ac:dyDescent="0.2">
      <c r="A67" s="3"/>
      <c r="B67" s="5">
        <f t="shared" si="29"/>
        <v>26</v>
      </c>
      <c r="C67" s="354" t="s">
        <v>167</v>
      </c>
      <c r="D67" s="355" t="s">
        <v>167</v>
      </c>
      <c r="E67" s="17"/>
      <c r="F67" s="79"/>
      <c r="G67" s="103"/>
      <c r="H67" s="79"/>
      <c r="I67" s="103">
        <f t="shared" si="1"/>
        <v>0</v>
      </c>
      <c r="J67" s="79"/>
      <c r="K67" s="103"/>
      <c r="L67" s="79"/>
      <c r="M67" s="103">
        <f t="shared" si="2"/>
        <v>0</v>
      </c>
      <c r="N67" s="79"/>
      <c r="O67" s="103">
        <f t="shared" si="3"/>
        <v>0</v>
      </c>
      <c r="P67" s="79"/>
      <c r="Q67" s="103">
        <f t="shared" si="4"/>
        <v>0</v>
      </c>
      <c r="R67" s="79"/>
      <c r="S67" s="103">
        <f t="shared" si="5"/>
        <v>0</v>
      </c>
      <c r="T67" s="79"/>
      <c r="U67" s="103">
        <f t="shared" si="6"/>
        <v>0</v>
      </c>
      <c r="V67" s="79"/>
      <c r="W67" s="103">
        <f t="shared" si="7"/>
        <v>0</v>
      </c>
      <c r="X67" s="79"/>
      <c r="Y67" s="103">
        <f t="shared" si="8"/>
        <v>0</v>
      </c>
      <c r="Z67" s="79"/>
      <c r="AA67" s="103">
        <f t="shared" si="9"/>
        <v>0</v>
      </c>
      <c r="AB67" s="79"/>
      <c r="AC67" s="103">
        <f t="shared" si="16"/>
        <v>0</v>
      </c>
      <c r="AD67" s="5">
        <f t="shared" si="17"/>
        <v>0</v>
      </c>
      <c r="AE67" s="124">
        <f t="shared" si="18"/>
        <v>0</v>
      </c>
      <c r="AF67" s="12">
        <f t="shared" si="19"/>
        <v>2</v>
      </c>
      <c r="AG67" s="5">
        <f t="shared" si="20"/>
        <v>0</v>
      </c>
      <c r="AH67" s="216" t="str">
        <f t="shared" si="21"/>
        <v/>
      </c>
      <c r="AI67" s="216" t="str">
        <f t="shared" si="22"/>
        <v/>
      </c>
      <c r="AJ67" s="216"/>
      <c r="AK67" s="131">
        <f t="shared" si="10"/>
        <v>0</v>
      </c>
      <c r="AL67" s="5">
        <f t="shared" si="23"/>
        <v>0</v>
      </c>
      <c r="AM67" s="124">
        <f t="shared" si="11"/>
        <v>0</v>
      </c>
      <c r="AN67" s="5">
        <f t="shared" si="24"/>
        <v>0</v>
      </c>
      <c r="AO67" s="124">
        <f t="shared" si="12"/>
        <v>0</v>
      </c>
      <c r="AP67" s="5">
        <f t="shared" si="25"/>
        <v>0</v>
      </c>
      <c r="AQ67" s="124">
        <f t="shared" si="13"/>
        <v>0</v>
      </c>
      <c r="AR67" s="5">
        <f t="shared" si="26"/>
        <v>0</v>
      </c>
      <c r="AS67" s="124">
        <f t="shared" si="14"/>
        <v>0</v>
      </c>
      <c r="AT67" s="5">
        <f t="shared" si="27"/>
        <v>0</v>
      </c>
      <c r="AU67" s="124">
        <f t="shared" si="15"/>
        <v>0</v>
      </c>
      <c r="AV67" s="132">
        <f t="shared" si="28"/>
        <v>0</v>
      </c>
      <c r="AY67" s="55"/>
      <c r="BF67" s="57"/>
      <c r="BG67" s="57"/>
      <c r="BH67" s="57"/>
      <c r="BI67" s="57"/>
      <c r="BJ67" s="16"/>
      <c r="CD67" s="45" t="str">
        <f>P19</f>
        <v xml:space="preserve"> 2) Comunicación y Valoración de los derechos y deberes ciudadanos.</v>
      </c>
      <c r="CE67" s="45"/>
      <c r="CF67" s="45"/>
      <c r="CG67" s="45"/>
      <c r="CH67" s="45"/>
      <c r="CI67" s="45"/>
    </row>
    <row r="68" spans="1:87" ht="12.75" customHeight="1" x14ac:dyDescent="0.2">
      <c r="A68" s="3"/>
      <c r="B68" s="5">
        <f t="shared" si="29"/>
        <v>27</v>
      </c>
      <c r="C68" s="354" t="s">
        <v>168</v>
      </c>
      <c r="D68" s="355" t="s">
        <v>168</v>
      </c>
      <c r="E68" s="17"/>
      <c r="F68" s="79"/>
      <c r="G68" s="103"/>
      <c r="H68" s="79"/>
      <c r="I68" s="103">
        <f t="shared" si="1"/>
        <v>0</v>
      </c>
      <c r="J68" s="79"/>
      <c r="K68" s="103"/>
      <c r="L68" s="79"/>
      <c r="M68" s="103">
        <f t="shared" si="2"/>
        <v>0</v>
      </c>
      <c r="N68" s="79"/>
      <c r="O68" s="103">
        <f t="shared" si="3"/>
        <v>0</v>
      </c>
      <c r="P68" s="79"/>
      <c r="Q68" s="103">
        <f t="shared" si="4"/>
        <v>0</v>
      </c>
      <c r="R68" s="79"/>
      <c r="S68" s="103">
        <f t="shared" si="5"/>
        <v>0</v>
      </c>
      <c r="T68" s="79"/>
      <c r="U68" s="103">
        <f t="shared" si="6"/>
        <v>0</v>
      </c>
      <c r="V68" s="79"/>
      <c r="W68" s="103">
        <f t="shared" si="7"/>
        <v>0</v>
      </c>
      <c r="X68" s="79"/>
      <c r="Y68" s="103">
        <f t="shared" si="8"/>
        <v>0</v>
      </c>
      <c r="Z68" s="79"/>
      <c r="AA68" s="103">
        <f t="shared" si="9"/>
        <v>0</v>
      </c>
      <c r="AB68" s="79"/>
      <c r="AC68" s="103">
        <f t="shared" si="16"/>
        <v>0</v>
      </c>
      <c r="AD68" s="5">
        <f t="shared" si="17"/>
        <v>0</v>
      </c>
      <c r="AE68" s="124">
        <f t="shared" si="18"/>
        <v>0</v>
      </c>
      <c r="AF68" s="12">
        <f t="shared" si="19"/>
        <v>2</v>
      </c>
      <c r="AG68" s="5">
        <f t="shared" si="20"/>
        <v>0</v>
      </c>
      <c r="AH68" s="216" t="str">
        <f t="shared" si="21"/>
        <v/>
      </c>
      <c r="AI68" s="216" t="str">
        <f t="shared" si="22"/>
        <v/>
      </c>
      <c r="AJ68" s="216"/>
      <c r="AK68" s="131">
        <f t="shared" si="10"/>
        <v>0</v>
      </c>
      <c r="AL68" s="5">
        <f t="shared" si="23"/>
        <v>0</v>
      </c>
      <c r="AM68" s="124">
        <f t="shared" si="11"/>
        <v>0</v>
      </c>
      <c r="AN68" s="5">
        <f t="shared" si="24"/>
        <v>0</v>
      </c>
      <c r="AO68" s="124">
        <f t="shared" si="12"/>
        <v>0</v>
      </c>
      <c r="AP68" s="5">
        <f t="shared" si="25"/>
        <v>0</v>
      </c>
      <c r="AQ68" s="124">
        <f t="shared" si="13"/>
        <v>0</v>
      </c>
      <c r="AR68" s="5">
        <f t="shared" si="26"/>
        <v>0</v>
      </c>
      <c r="AS68" s="124">
        <f t="shared" si="14"/>
        <v>0</v>
      </c>
      <c r="AT68" s="5">
        <f t="shared" si="27"/>
        <v>0</v>
      </c>
      <c r="AU68" s="124">
        <f t="shared" si="15"/>
        <v>0</v>
      </c>
      <c r="AV68" s="132">
        <f t="shared" si="28"/>
        <v>0</v>
      </c>
      <c r="AY68" s="55"/>
      <c r="BF68" s="57"/>
      <c r="BG68" s="57"/>
      <c r="BH68" s="57"/>
      <c r="BI68" s="57"/>
      <c r="BJ68" s="16"/>
      <c r="CD68" s="45" t="str">
        <f>P20</f>
        <v>3) Evaluación y participación en una sociedad plural.</v>
      </c>
      <c r="CE68" s="45"/>
      <c r="CF68" s="45"/>
      <c r="CG68" s="45"/>
      <c r="CH68" s="45"/>
      <c r="CI68" s="45"/>
    </row>
    <row r="69" spans="1:87" ht="12.75" customHeight="1" x14ac:dyDescent="0.2">
      <c r="A69" s="3"/>
      <c r="B69" s="5">
        <f t="shared" si="29"/>
        <v>28</v>
      </c>
      <c r="C69" s="354" t="s">
        <v>169</v>
      </c>
      <c r="D69" s="355" t="s">
        <v>169</v>
      </c>
      <c r="E69" s="17"/>
      <c r="F69" s="79"/>
      <c r="G69" s="103"/>
      <c r="H69" s="79"/>
      <c r="I69" s="103">
        <f t="shared" si="1"/>
        <v>0</v>
      </c>
      <c r="J69" s="79"/>
      <c r="K69" s="103"/>
      <c r="L69" s="79"/>
      <c r="M69" s="103">
        <f t="shared" si="2"/>
        <v>0</v>
      </c>
      <c r="N69" s="79"/>
      <c r="O69" s="103">
        <f t="shared" si="3"/>
        <v>0</v>
      </c>
      <c r="P69" s="79"/>
      <c r="Q69" s="103">
        <f t="shared" si="4"/>
        <v>0</v>
      </c>
      <c r="R69" s="79"/>
      <c r="S69" s="103">
        <f t="shared" si="5"/>
        <v>0</v>
      </c>
      <c r="T69" s="79"/>
      <c r="U69" s="103">
        <f t="shared" si="6"/>
        <v>0</v>
      </c>
      <c r="V69" s="79"/>
      <c r="W69" s="103">
        <f t="shared" si="7"/>
        <v>0</v>
      </c>
      <c r="X69" s="79"/>
      <c r="Y69" s="103">
        <f t="shared" si="8"/>
        <v>0</v>
      </c>
      <c r="Z69" s="79"/>
      <c r="AA69" s="103">
        <f t="shared" si="9"/>
        <v>0</v>
      </c>
      <c r="AB69" s="79"/>
      <c r="AC69" s="103">
        <f t="shared" si="16"/>
        <v>0</v>
      </c>
      <c r="AD69" s="5">
        <f t="shared" si="17"/>
        <v>0</v>
      </c>
      <c r="AE69" s="124">
        <f t="shared" si="18"/>
        <v>0</v>
      </c>
      <c r="AF69" s="12">
        <f t="shared" si="19"/>
        <v>2</v>
      </c>
      <c r="AG69" s="5">
        <f t="shared" si="20"/>
        <v>0</v>
      </c>
      <c r="AH69" s="216" t="str">
        <f t="shared" si="21"/>
        <v/>
      </c>
      <c r="AI69" s="216" t="str">
        <f t="shared" si="22"/>
        <v/>
      </c>
      <c r="AJ69" s="216"/>
      <c r="AK69" s="131">
        <f t="shared" si="10"/>
        <v>0</v>
      </c>
      <c r="AL69" s="5">
        <f t="shared" si="23"/>
        <v>0</v>
      </c>
      <c r="AM69" s="124">
        <f t="shared" si="11"/>
        <v>0</v>
      </c>
      <c r="AN69" s="5">
        <f t="shared" si="24"/>
        <v>0</v>
      </c>
      <c r="AO69" s="124">
        <f t="shared" si="12"/>
        <v>0</v>
      </c>
      <c r="AP69" s="5">
        <f t="shared" si="25"/>
        <v>0</v>
      </c>
      <c r="AQ69" s="124">
        <f t="shared" si="13"/>
        <v>0</v>
      </c>
      <c r="AR69" s="5">
        <f t="shared" si="26"/>
        <v>0</v>
      </c>
      <c r="AS69" s="124">
        <f t="shared" si="14"/>
        <v>0</v>
      </c>
      <c r="AT69" s="5">
        <f t="shared" si="27"/>
        <v>0</v>
      </c>
      <c r="AU69" s="124">
        <f t="shared" si="15"/>
        <v>0</v>
      </c>
      <c r="AV69" s="132">
        <f t="shared" si="28"/>
        <v>0</v>
      </c>
      <c r="AY69" s="55"/>
      <c r="BF69" s="57"/>
      <c r="BG69" s="396" t="s">
        <v>48</v>
      </c>
      <c r="BH69" s="396" t="s">
        <v>49</v>
      </c>
      <c r="BI69" s="396" t="s">
        <v>50</v>
      </c>
      <c r="BJ69" s="396" t="s">
        <v>51</v>
      </c>
    </row>
    <row r="70" spans="1:87" ht="12.75" customHeight="1" x14ac:dyDescent="0.2">
      <c r="A70" s="3"/>
      <c r="B70" s="5">
        <f t="shared" si="29"/>
        <v>29</v>
      </c>
      <c r="C70" s="354" t="s">
        <v>170</v>
      </c>
      <c r="D70" s="355" t="s">
        <v>170</v>
      </c>
      <c r="E70" s="17"/>
      <c r="F70" s="79"/>
      <c r="G70" s="103"/>
      <c r="H70" s="79"/>
      <c r="I70" s="103">
        <f t="shared" ref="I70:I88" si="30">IF(H70=$H$39,$H$40,0)</f>
        <v>0</v>
      </c>
      <c r="J70" s="79"/>
      <c r="K70" s="103"/>
      <c r="L70" s="79"/>
      <c r="M70" s="103">
        <f t="shared" ref="M70:M88" si="31">IF(L70=$L$39,$L$40,0)</f>
        <v>0</v>
      </c>
      <c r="N70" s="79"/>
      <c r="O70" s="103">
        <f t="shared" ref="O70:O88" si="32">IF(N70=$N$39,$N$40,0)</f>
        <v>0</v>
      </c>
      <c r="P70" s="79"/>
      <c r="Q70" s="103">
        <f t="shared" ref="Q70:Q88" si="33">IF(P70=$P$39,$P$40,0)</f>
        <v>0</v>
      </c>
      <c r="R70" s="79"/>
      <c r="S70" s="103">
        <f t="shared" ref="S70:S88" si="34">IF(R70=$R$39,$R$40,0)</f>
        <v>0</v>
      </c>
      <c r="T70" s="79"/>
      <c r="U70" s="103">
        <f t="shared" ref="U70:U88" si="35">IF(T70=$T$39,$T$40,0)</f>
        <v>0</v>
      </c>
      <c r="V70" s="79"/>
      <c r="W70" s="103">
        <f t="shared" ref="W70:W88" si="36">IF(V70=$V$39,$V$40,0)</f>
        <v>0</v>
      </c>
      <c r="X70" s="79"/>
      <c r="Y70" s="103">
        <f t="shared" ref="Y70:Y88" si="37">IF(X70=$X$39,$X$40,0)</f>
        <v>0</v>
      </c>
      <c r="Z70" s="79"/>
      <c r="AA70" s="103">
        <f t="shared" ref="AA70:AA88" si="38">IF(Z70=$Z$39,$Z$40,0)</f>
        <v>0</v>
      </c>
      <c r="AB70" s="79"/>
      <c r="AC70" s="103">
        <f t="shared" si="16"/>
        <v>0</v>
      </c>
      <c r="AD70" s="5">
        <f t="shared" si="17"/>
        <v>0</v>
      </c>
      <c r="AE70" s="124">
        <f t="shared" si="18"/>
        <v>0</v>
      </c>
      <c r="AF70" s="12">
        <f t="shared" si="19"/>
        <v>2</v>
      </c>
      <c r="AG70" s="5">
        <f t="shared" si="20"/>
        <v>0</v>
      </c>
      <c r="AH70" s="216" t="str">
        <f t="shared" si="21"/>
        <v/>
      </c>
      <c r="AI70" s="216" t="str">
        <f t="shared" si="22"/>
        <v/>
      </c>
      <c r="AJ70" s="216"/>
      <c r="AK70" s="131">
        <f t="shared" si="10"/>
        <v>0</v>
      </c>
      <c r="AL70" s="5">
        <f t="shared" si="23"/>
        <v>0</v>
      </c>
      <c r="AM70" s="124">
        <f t="shared" si="11"/>
        <v>0</v>
      </c>
      <c r="AN70" s="5">
        <f t="shared" si="24"/>
        <v>0</v>
      </c>
      <c r="AO70" s="124">
        <f t="shared" si="12"/>
        <v>0</v>
      </c>
      <c r="AP70" s="5">
        <f t="shared" si="25"/>
        <v>0</v>
      </c>
      <c r="AQ70" s="124">
        <f t="shared" si="13"/>
        <v>0</v>
      </c>
      <c r="AR70" s="5">
        <f t="shared" si="26"/>
        <v>0</v>
      </c>
      <c r="AS70" s="124">
        <f t="shared" si="14"/>
        <v>0</v>
      </c>
      <c r="AT70" s="5">
        <f t="shared" si="27"/>
        <v>0</v>
      </c>
      <c r="AU70" s="124">
        <f t="shared" si="15"/>
        <v>0</v>
      </c>
      <c r="AV70" s="132">
        <f t="shared" si="28"/>
        <v>0</v>
      </c>
      <c r="AY70" s="55"/>
      <c r="BF70" s="57"/>
      <c r="BG70" s="396"/>
      <c r="BH70" s="396"/>
      <c r="BI70" s="396"/>
      <c r="BJ70" s="396"/>
    </row>
    <row r="71" spans="1:87" ht="12.75" customHeight="1" x14ac:dyDescent="0.2">
      <c r="A71" s="3"/>
      <c r="B71" s="5">
        <f t="shared" si="29"/>
        <v>30</v>
      </c>
      <c r="C71" s="354"/>
      <c r="D71" s="355"/>
      <c r="E71" s="17"/>
      <c r="F71" s="79"/>
      <c r="G71" s="103"/>
      <c r="H71" s="79"/>
      <c r="I71" s="103">
        <f t="shared" si="30"/>
        <v>0</v>
      </c>
      <c r="J71" s="79"/>
      <c r="K71" s="103"/>
      <c r="L71" s="79"/>
      <c r="M71" s="103">
        <f t="shared" si="31"/>
        <v>0</v>
      </c>
      <c r="N71" s="79"/>
      <c r="O71" s="103">
        <f t="shared" si="32"/>
        <v>0</v>
      </c>
      <c r="P71" s="79"/>
      <c r="Q71" s="103">
        <f t="shared" si="33"/>
        <v>0</v>
      </c>
      <c r="R71" s="79"/>
      <c r="S71" s="103">
        <f t="shared" si="34"/>
        <v>0</v>
      </c>
      <c r="T71" s="79"/>
      <c r="U71" s="103">
        <f t="shared" si="35"/>
        <v>0</v>
      </c>
      <c r="V71" s="79"/>
      <c r="W71" s="103">
        <f t="shared" si="36"/>
        <v>0</v>
      </c>
      <c r="X71" s="79"/>
      <c r="Y71" s="103">
        <f t="shared" si="37"/>
        <v>0</v>
      </c>
      <c r="Z71" s="79"/>
      <c r="AA71" s="103">
        <f t="shared" si="38"/>
        <v>0</v>
      </c>
      <c r="AB71" s="79"/>
      <c r="AC71" s="103">
        <f t="shared" si="16"/>
        <v>0</v>
      </c>
      <c r="AD71" s="5">
        <f t="shared" si="17"/>
        <v>0</v>
      </c>
      <c r="AE71" s="124">
        <f t="shared" si="18"/>
        <v>0</v>
      </c>
      <c r="AF71" s="12">
        <f t="shared" si="19"/>
        <v>2</v>
      </c>
      <c r="AG71" s="5">
        <f t="shared" si="20"/>
        <v>0</v>
      </c>
      <c r="AH71" s="216" t="str">
        <f t="shared" si="21"/>
        <v/>
      </c>
      <c r="AI71" s="216" t="str">
        <f t="shared" si="22"/>
        <v/>
      </c>
      <c r="AJ71" s="216"/>
      <c r="AK71" s="131">
        <f t="shared" si="10"/>
        <v>0</v>
      </c>
      <c r="AL71" s="5">
        <f t="shared" si="23"/>
        <v>0</v>
      </c>
      <c r="AM71" s="124">
        <f t="shared" si="11"/>
        <v>0</v>
      </c>
      <c r="AN71" s="5">
        <f t="shared" si="24"/>
        <v>0</v>
      </c>
      <c r="AO71" s="124">
        <f t="shared" si="12"/>
        <v>0</v>
      </c>
      <c r="AP71" s="5">
        <f t="shared" si="25"/>
        <v>0</v>
      </c>
      <c r="AQ71" s="124">
        <f t="shared" si="13"/>
        <v>0</v>
      </c>
      <c r="AR71" s="5">
        <f t="shared" si="26"/>
        <v>0</v>
      </c>
      <c r="AS71" s="124">
        <f t="shared" si="14"/>
        <v>0</v>
      </c>
      <c r="AT71" s="5">
        <f t="shared" si="27"/>
        <v>0</v>
      </c>
      <c r="AU71" s="124">
        <f t="shared" si="15"/>
        <v>0</v>
      </c>
      <c r="AV71" s="132">
        <f t="shared" si="28"/>
        <v>0</v>
      </c>
      <c r="AY71" s="55"/>
      <c r="BF71" s="57"/>
      <c r="BG71" s="396"/>
      <c r="BH71" s="396"/>
      <c r="BI71" s="396"/>
      <c r="BJ71" s="396"/>
    </row>
    <row r="72" spans="1:87" ht="12.75" customHeight="1" x14ac:dyDescent="0.2">
      <c r="A72" s="3"/>
      <c r="B72" s="5">
        <f t="shared" si="29"/>
        <v>31</v>
      </c>
      <c r="C72" s="354"/>
      <c r="D72" s="355"/>
      <c r="E72" s="17"/>
      <c r="F72" s="79"/>
      <c r="G72" s="103"/>
      <c r="H72" s="79"/>
      <c r="I72" s="103">
        <f t="shared" si="30"/>
        <v>0</v>
      </c>
      <c r="J72" s="79"/>
      <c r="K72" s="103"/>
      <c r="L72" s="79"/>
      <c r="M72" s="103">
        <f t="shared" si="31"/>
        <v>0</v>
      </c>
      <c r="N72" s="79"/>
      <c r="O72" s="103">
        <f t="shared" si="32"/>
        <v>0</v>
      </c>
      <c r="P72" s="79"/>
      <c r="Q72" s="103">
        <f t="shared" si="33"/>
        <v>0</v>
      </c>
      <c r="R72" s="79"/>
      <c r="S72" s="103">
        <f t="shared" si="34"/>
        <v>0</v>
      </c>
      <c r="T72" s="79"/>
      <c r="U72" s="103">
        <f t="shared" si="35"/>
        <v>0</v>
      </c>
      <c r="V72" s="79"/>
      <c r="W72" s="103">
        <f t="shared" si="36"/>
        <v>0</v>
      </c>
      <c r="X72" s="79"/>
      <c r="Y72" s="103">
        <f t="shared" si="37"/>
        <v>0</v>
      </c>
      <c r="Z72" s="79"/>
      <c r="AA72" s="103">
        <f t="shared" si="38"/>
        <v>0</v>
      </c>
      <c r="AB72" s="79"/>
      <c r="AC72" s="103">
        <f t="shared" si="16"/>
        <v>0</v>
      </c>
      <c r="AD72" s="5">
        <f t="shared" si="17"/>
        <v>0</v>
      </c>
      <c r="AE72" s="124">
        <f t="shared" si="18"/>
        <v>0</v>
      </c>
      <c r="AF72" s="12">
        <f t="shared" si="19"/>
        <v>2</v>
      </c>
      <c r="AG72" s="5">
        <f t="shared" si="20"/>
        <v>0</v>
      </c>
      <c r="AH72" s="216" t="str">
        <f t="shared" si="21"/>
        <v/>
      </c>
      <c r="AI72" s="216" t="str">
        <f t="shared" si="22"/>
        <v/>
      </c>
      <c r="AJ72" s="216"/>
      <c r="AK72" s="131">
        <f t="shared" si="10"/>
        <v>0</v>
      </c>
      <c r="AL72" s="5">
        <f t="shared" si="23"/>
        <v>0</v>
      </c>
      <c r="AM72" s="124">
        <f t="shared" si="11"/>
        <v>0</v>
      </c>
      <c r="AN72" s="5">
        <f t="shared" si="24"/>
        <v>0</v>
      </c>
      <c r="AO72" s="124">
        <f t="shared" si="12"/>
        <v>0</v>
      </c>
      <c r="AP72" s="5">
        <f t="shared" si="25"/>
        <v>0</v>
      </c>
      <c r="AQ72" s="124">
        <f t="shared" si="13"/>
        <v>0</v>
      </c>
      <c r="AR72" s="5">
        <f t="shared" si="26"/>
        <v>0</v>
      </c>
      <c r="AS72" s="124">
        <f t="shared" si="14"/>
        <v>0</v>
      </c>
      <c r="AT72" s="5">
        <f t="shared" si="27"/>
        <v>0</v>
      </c>
      <c r="AU72" s="124">
        <f t="shared" si="15"/>
        <v>0</v>
      </c>
      <c r="AV72" s="132">
        <f t="shared" si="28"/>
        <v>0</v>
      </c>
      <c r="AY72" s="55"/>
      <c r="BF72" s="57"/>
      <c r="BG72" s="396"/>
      <c r="BH72" s="396"/>
      <c r="BI72" s="396"/>
      <c r="BJ72" s="396"/>
    </row>
    <row r="73" spans="1:87" ht="12.75" customHeight="1" x14ac:dyDescent="0.2">
      <c r="A73" s="3"/>
      <c r="B73" s="5">
        <f t="shared" si="29"/>
        <v>32</v>
      </c>
      <c r="C73" s="354"/>
      <c r="D73" s="355"/>
      <c r="E73" s="17"/>
      <c r="F73" s="79"/>
      <c r="G73" s="103"/>
      <c r="H73" s="79"/>
      <c r="I73" s="103">
        <f t="shared" si="30"/>
        <v>0</v>
      </c>
      <c r="J73" s="79"/>
      <c r="K73" s="103"/>
      <c r="L73" s="79"/>
      <c r="M73" s="103">
        <f t="shared" si="31"/>
        <v>0</v>
      </c>
      <c r="N73" s="79"/>
      <c r="O73" s="103">
        <f t="shared" si="32"/>
        <v>0</v>
      </c>
      <c r="P73" s="79"/>
      <c r="Q73" s="103">
        <f t="shared" si="33"/>
        <v>0</v>
      </c>
      <c r="R73" s="79"/>
      <c r="S73" s="103">
        <f t="shared" si="34"/>
        <v>0</v>
      </c>
      <c r="T73" s="79"/>
      <c r="U73" s="103">
        <f t="shared" si="35"/>
        <v>0</v>
      </c>
      <c r="V73" s="79"/>
      <c r="W73" s="103">
        <f t="shared" si="36"/>
        <v>0</v>
      </c>
      <c r="X73" s="79"/>
      <c r="Y73" s="103">
        <f t="shared" si="37"/>
        <v>0</v>
      </c>
      <c r="Z73" s="79"/>
      <c r="AA73" s="103">
        <f t="shared" si="38"/>
        <v>0</v>
      </c>
      <c r="AB73" s="79"/>
      <c r="AC73" s="103">
        <f t="shared" si="16"/>
        <v>0</v>
      </c>
      <c r="AD73" s="5">
        <f t="shared" si="17"/>
        <v>0</v>
      </c>
      <c r="AE73" s="124">
        <f t="shared" si="18"/>
        <v>0</v>
      </c>
      <c r="AF73" s="12">
        <f t="shared" si="19"/>
        <v>2</v>
      </c>
      <c r="AG73" s="5">
        <f t="shared" si="20"/>
        <v>0</v>
      </c>
      <c r="AH73" s="216" t="str">
        <f t="shared" si="21"/>
        <v/>
      </c>
      <c r="AI73" s="216" t="str">
        <f t="shared" si="22"/>
        <v/>
      </c>
      <c r="AJ73" s="216"/>
      <c r="AK73" s="131">
        <f t="shared" si="10"/>
        <v>0</v>
      </c>
      <c r="AL73" s="5">
        <f t="shared" si="23"/>
        <v>0</v>
      </c>
      <c r="AM73" s="124">
        <f t="shared" si="11"/>
        <v>0</v>
      </c>
      <c r="AN73" s="5">
        <f t="shared" si="24"/>
        <v>0</v>
      </c>
      <c r="AO73" s="124">
        <f t="shared" si="12"/>
        <v>0</v>
      </c>
      <c r="AP73" s="5">
        <f t="shared" si="25"/>
        <v>0</v>
      </c>
      <c r="AQ73" s="124">
        <f t="shared" si="13"/>
        <v>0</v>
      </c>
      <c r="AR73" s="5">
        <f t="shared" si="26"/>
        <v>0</v>
      </c>
      <c r="AS73" s="124">
        <f t="shared" si="14"/>
        <v>0</v>
      </c>
      <c r="AT73" s="5">
        <f t="shared" si="27"/>
        <v>0</v>
      </c>
      <c r="AU73" s="124">
        <f t="shared" si="15"/>
        <v>0</v>
      </c>
      <c r="AV73" s="132">
        <f t="shared" si="28"/>
        <v>0</v>
      </c>
      <c r="AY73" s="55"/>
      <c r="BF73" s="57"/>
      <c r="BG73" s="181">
        <f>COUNTIF($AG$42:$AG$88,"B")</f>
        <v>0</v>
      </c>
      <c r="BH73" s="181">
        <f>COUNTIF($AG$42:$AG$88,"MB")</f>
        <v>0</v>
      </c>
      <c r="BI73" s="181">
        <f>COUNTIF($AG$42:$AG$88,"MA")</f>
        <v>0</v>
      </c>
      <c r="BJ73" s="181">
        <f>COUNTIF($AG$42:$AG$88,"A")</f>
        <v>0</v>
      </c>
    </row>
    <row r="74" spans="1:87" ht="12.75" customHeight="1" x14ac:dyDescent="0.2">
      <c r="A74" s="3"/>
      <c r="B74" s="5">
        <f t="shared" si="29"/>
        <v>33</v>
      </c>
      <c r="C74" s="354"/>
      <c r="D74" s="355"/>
      <c r="E74" s="17"/>
      <c r="F74" s="79"/>
      <c r="G74" s="103"/>
      <c r="H74" s="79"/>
      <c r="I74" s="103">
        <f t="shared" si="30"/>
        <v>0</v>
      </c>
      <c r="J74" s="79"/>
      <c r="K74" s="103"/>
      <c r="L74" s="79"/>
      <c r="M74" s="103">
        <f t="shared" si="31"/>
        <v>0</v>
      </c>
      <c r="N74" s="79"/>
      <c r="O74" s="103">
        <f t="shared" si="32"/>
        <v>0</v>
      </c>
      <c r="P74" s="79"/>
      <c r="Q74" s="103">
        <f t="shared" si="33"/>
        <v>0</v>
      </c>
      <c r="R74" s="79"/>
      <c r="S74" s="103">
        <f t="shared" si="34"/>
        <v>0</v>
      </c>
      <c r="T74" s="79"/>
      <c r="U74" s="103">
        <f t="shared" si="35"/>
        <v>0</v>
      </c>
      <c r="V74" s="79"/>
      <c r="W74" s="103">
        <f t="shared" si="36"/>
        <v>0</v>
      </c>
      <c r="X74" s="79"/>
      <c r="Y74" s="103">
        <f t="shared" si="37"/>
        <v>0</v>
      </c>
      <c r="Z74" s="79"/>
      <c r="AA74" s="103">
        <f t="shared" si="38"/>
        <v>0</v>
      </c>
      <c r="AB74" s="79"/>
      <c r="AC74" s="103">
        <f t="shared" si="16"/>
        <v>0</v>
      </c>
      <c r="AD74" s="5">
        <f t="shared" si="17"/>
        <v>0</v>
      </c>
      <c r="AE74" s="124">
        <f t="shared" si="18"/>
        <v>0</v>
      </c>
      <c r="AF74" s="12">
        <f t="shared" si="19"/>
        <v>2</v>
      </c>
      <c r="AG74" s="5">
        <f t="shared" si="20"/>
        <v>0</v>
      </c>
      <c r="AH74" s="216" t="str">
        <f t="shared" si="21"/>
        <v/>
      </c>
      <c r="AI74" s="216" t="str">
        <f t="shared" si="22"/>
        <v/>
      </c>
      <c r="AJ74" s="216"/>
      <c r="AK74" s="131">
        <f t="shared" si="10"/>
        <v>0</v>
      </c>
      <c r="AL74" s="5">
        <f t="shared" si="23"/>
        <v>0</v>
      </c>
      <c r="AM74" s="124">
        <f t="shared" si="11"/>
        <v>0</v>
      </c>
      <c r="AN74" s="5">
        <f t="shared" si="24"/>
        <v>0</v>
      </c>
      <c r="AO74" s="124">
        <f t="shared" si="12"/>
        <v>0</v>
      </c>
      <c r="AP74" s="5">
        <f t="shared" si="25"/>
        <v>0</v>
      </c>
      <c r="AQ74" s="124">
        <f t="shared" si="13"/>
        <v>0</v>
      </c>
      <c r="AR74" s="5">
        <f t="shared" si="26"/>
        <v>0</v>
      </c>
      <c r="AS74" s="124">
        <f t="shared" si="14"/>
        <v>0</v>
      </c>
      <c r="AT74" s="5">
        <f t="shared" si="27"/>
        <v>0</v>
      </c>
      <c r="AU74" s="124">
        <f t="shared" si="15"/>
        <v>0</v>
      </c>
      <c r="AV74" s="132">
        <f t="shared" si="28"/>
        <v>0</v>
      </c>
      <c r="AY74" s="55"/>
      <c r="BF74" s="57"/>
      <c r="BG74" s="97" t="e">
        <f>BG73/$F$11</f>
        <v>#DIV/0!</v>
      </c>
      <c r="BH74" s="97" t="e">
        <f>BH73/$F$11</f>
        <v>#DIV/0!</v>
      </c>
      <c r="BI74" s="97" t="e">
        <f>BI73/$F$11</f>
        <v>#DIV/0!</v>
      </c>
      <c r="BJ74" s="97" t="e">
        <f>BJ73/$F$11</f>
        <v>#DIV/0!</v>
      </c>
    </row>
    <row r="75" spans="1:87" ht="12.75" customHeight="1" x14ac:dyDescent="0.2">
      <c r="A75" s="3"/>
      <c r="B75" s="5">
        <f t="shared" si="29"/>
        <v>34</v>
      </c>
      <c r="C75" s="354"/>
      <c r="D75" s="355"/>
      <c r="E75" s="17"/>
      <c r="F75" s="79"/>
      <c r="G75" s="103"/>
      <c r="H75" s="79"/>
      <c r="I75" s="103">
        <f t="shared" si="30"/>
        <v>0</v>
      </c>
      <c r="J75" s="79"/>
      <c r="K75" s="103"/>
      <c r="L75" s="79"/>
      <c r="M75" s="103">
        <f t="shared" si="31"/>
        <v>0</v>
      </c>
      <c r="N75" s="79"/>
      <c r="O75" s="103">
        <f t="shared" si="32"/>
        <v>0</v>
      </c>
      <c r="P75" s="79"/>
      <c r="Q75" s="103">
        <f t="shared" si="33"/>
        <v>0</v>
      </c>
      <c r="R75" s="79"/>
      <c r="S75" s="103">
        <f t="shared" si="34"/>
        <v>0</v>
      </c>
      <c r="T75" s="79"/>
      <c r="U75" s="103">
        <f t="shared" si="35"/>
        <v>0</v>
      </c>
      <c r="V75" s="79"/>
      <c r="W75" s="103">
        <f t="shared" si="36"/>
        <v>0</v>
      </c>
      <c r="X75" s="79"/>
      <c r="Y75" s="103">
        <f t="shared" si="37"/>
        <v>0</v>
      </c>
      <c r="Z75" s="79"/>
      <c r="AA75" s="103">
        <f t="shared" si="38"/>
        <v>0</v>
      </c>
      <c r="AB75" s="79"/>
      <c r="AC75" s="103">
        <f t="shared" si="16"/>
        <v>0</v>
      </c>
      <c r="AD75" s="5">
        <f t="shared" si="17"/>
        <v>0</v>
      </c>
      <c r="AE75" s="124">
        <f t="shared" si="18"/>
        <v>0</v>
      </c>
      <c r="AF75" s="12">
        <f t="shared" si="19"/>
        <v>2</v>
      </c>
      <c r="AG75" s="5">
        <f t="shared" si="20"/>
        <v>0</v>
      </c>
      <c r="AH75" s="216" t="str">
        <f t="shared" si="21"/>
        <v/>
      </c>
      <c r="AI75" s="216" t="str">
        <f t="shared" si="22"/>
        <v/>
      </c>
      <c r="AJ75" s="216"/>
      <c r="AK75" s="131">
        <f t="shared" si="10"/>
        <v>0</v>
      </c>
      <c r="AL75" s="5">
        <f t="shared" si="23"/>
        <v>0</v>
      </c>
      <c r="AM75" s="124">
        <f t="shared" si="11"/>
        <v>0</v>
      </c>
      <c r="AN75" s="5">
        <f t="shared" si="24"/>
        <v>0</v>
      </c>
      <c r="AO75" s="124">
        <f t="shared" si="12"/>
        <v>0</v>
      </c>
      <c r="AP75" s="5">
        <f t="shared" si="25"/>
        <v>0</v>
      </c>
      <c r="AQ75" s="124">
        <f t="shared" si="13"/>
        <v>0</v>
      </c>
      <c r="AR75" s="5">
        <f t="shared" si="26"/>
        <v>0</v>
      </c>
      <c r="AS75" s="124">
        <f t="shared" si="14"/>
        <v>0</v>
      </c>
      <c r="AT75" s="5">
        <f t="shared" si="27"/>
        <v>0</v>
      </c>
      <c r="AU75" s="124">
        <f t="shared" si="15"/>
        <v>0</v>
      </c>
      <c r="AV75" s="132">
        <f t="shared" si="28"/>
        <v>0</v>
      </c>
      <c r="AY75" s="55"/>
      <c r="BF75" s="57"/>
      <c r="BG75" s="57"/>
      <c r="BH75" s="57"/>
      <c r="BI75" s="57"/>
      <c r="BJ75" s="16"/>
    </row>
    <row r="76" spans="1:87" ht="12.75" customHeight="1" x14ac:dyDescent="0.2">
      <c r="A76" s="3"/>
      <c r="B76" s="5">
        <f t="shared" si="29"/>
        <v>35</v>
      </c>
      <c r="C76" s="354"/>
      <c r="D76" s="355"/>
      <c r="E76" s="17"/>
      <c r="F76" s="79"/>
      <c r="G76" s="103"/>
      <c r="H76" s="79"/>
      <c r="I76" s="103">
        <f t="shared" si="30"/>
        <v>0</v>
      </c>
      <c r="J76" s="79"/>
      <c r="K76" s="103"/>
      <c r="L76" s="79"/>
      <c r="M76" s="103">
        <f t="shared" si="31"/>
        <v>0</v>
      </c>
      <c r="N76" s="79"/>
      <c r="O76" s="103">
        <f t="shared" si="32"/>
        <v>0</v>
      </c>
      <c r="P76" s="79"/>
      <c r="Q76" s="103">
        <f t="shared" si="33"/>
        <v>0</v>
      </c>
      <c r="R76" s="79"/>
      <c r="S76" s="103">
        <f t="shared" si="34"/>
        <v>0</v>
      </c>
      <c r="T76" s="79"/>
      <c r="U76" s="103">
        <f t="shared" si="35"/>
        <v>0</v>
      </c>
      <c r="V76" s="79"/>
      <c r="W76" s="103">
        <f t="shared" si="36"/>
        <v>0</v>
      </c>
      <c r="X76" s="79"/>
      <c r="Y76" s="103">
        <f t="shared" si="37"/>
        <v>0</v>
      </c>
      <c r="Z76" s="79"/>
      <c r="AA76" s="103">
        <f t="shared" si="38"/>
        <v>0</v>
      </c>
      <c r="AB76" s="79"/>
      <c r="AC76" s="103">
        <f t="shared" si="16"/>
        <v>0</v>
      </c>
      <c r="AD76" s="5">
        <f t="shared" si="17"/>
        <v>0</v>
      </c>
      <c r="AE76" s="124">
        <f t="shared" si="18"/>
        <v>0</v>
      </c>
      <c r="AF76" s="12">
        <f t="shared" si="19"/>
        <v>2</v>
      </c>
      <c r="AG76" s="5">
        <f t="shared" si="20"/>
        <v>0</v>
      </c>
      <c r="AH76" s="216" t="str">
        <f t="shared" si="21"/>
        <v/>
      </c>
      <c r="AI76" s="216" t="str">
        <f t="shared" si="22"/>
        <v/>
      </c>
      <c r="AJ76" s="216"/>
      <c r="AK76" s="131">
        <f t="shared" si="10"/>
        <v>0</v>
      </c>
      <c r="AL76" s="5">
        <f t="shared" si="23"/>
        <v>0</v>
      </c>
      <c r="AM76" s="124">
        <f t="shared" si="11"/>
        <v>0</v>
      </c>
      <c r="AN76" s="5">
        <f t="shared" si="24"/>
        <v>0</v>
      </c>
      <c r="AO76" s="124">
        <f t="shared" si="12"/>
        <v>0</v>
      </c>
      <c r="AP76" s="5">
        <f t="shared" si="25"/>
        <v>0</v>
      </c>
      <c r="AQ76" s="124">
        <f t="shared" si="13"/>
        <v>0</v>
      </c>
      <c r="AR76" s="5">
        <f t="shared" si="26"/>
        <v>0</v>
      </c>
      <c r="AS76" s="124">
        <f t="shared" si="14"/>
        <v>0</v>
      </c>
      <c r="AT76" s="5">
        <f t="shared" si="27"/>
        <v>0</v>
      </c>
      <c r="AU76" s="124">
        <f t="shared" si="15"/>
        <v>0</v>
      </c>
      <c r="AV76" s="132">
        <f t="shared" si="28"/>
        <v>0</v>
      </c>
      <c r="AY76" s="55"/>
      <c r="BF76" s="57"/>
      <c r="BG76" s="57"/>
      <c r="BH76" s="57"/>
      <c r="BI76" s="57"/>
      <c r="BJ76" s="16"/>
    </row>
    <row r="77" spans="1:87" ht="12.75" customHeight="1" x14ac:dyDescent="0.2">
      <c r="A77" s="3"/>
      <c r="B77" s="5">
        <f t="shared" si="29"/>
        <v>36</v>
      </c>
      <c r="C77" s="354"/>
      <c r="D77" s="355"/>
      <c r="E77" s="17"/>
      <c r="F77" s="79"/>
      <c r="G77" s="103"/>
      <c r="H77" s="79"/>
      <c r="I77" s="103">
        <f t="shared" si="30"/>
        <v>0</v>
      </c>
      <c r="J77" s="79"/>
      <c r="K77" s="103"/>
      <c r="L77" s="79"/>
      <c r="M77" s="103">
        <f t="shared" si="31"/>
        <v>0</v>
      </c>
      <c r="N77" s="79"/>
      <c r="O77" s="103">
        <f t="shared" si="32"/>
        <v>0</v>
      </c>
      <c r="P77" s="79"/>
      <c r="Q77" s="103">
        <f t="shared" si="33"/>
        <v>0</v>
      </c>
      <c r="R77" s="79"/>
      <c r="S77" s="103">
        <f t="shared" si="34"/>
        <v>0</v>
      </c>
      <c r="T77" s="79"/>
      <c r="U77" s="103">
        <f t="shared" si="35"/>
        <v>0</v>
      </c>
      <c r="V77" s="79"/>
      <c r="W77" s="103">
        <f t="shared" si="36"/>
        <v>0</v>
      </c>
      <c r="X77" s="79"/>
      <c r="Y77" s="103">
        <f t="shared" si="37"/>
        <v>0</v>
      </c>
      <c r="Z77" s="79"/>
      <c r="AA77" s="103">
        <f t="shared" si="38"/>
        <v>0</v>
      </c>
      <c r="AB77" s="79"/>
      <c r="AC77" s="103">
        <f t="shared" si="16"/>
        <v>0</v>
      </c>
      <c r="AD77" s="5">
        <f t="shared" si="17"/>
        <v>0</v>
      </c>
      <c r="AE77" s="124">
        <f t="shared" si="18"/>
        <v>0</v>
      </c>
      <c r="AF77" s="12">
        <f t="shared" si="19"/>
        <v>2</v>
      </c>
      <c r="AG77" s="5">
        <f t="shared" si="20"/>
        <v>0</v>
      </c>
      <c r="AH77" s="216" t="str">
        <f t="shared" si="21"/>
        <v/>
      </c>
      <c r="AI77" s="216" t="str">
        <f t="shared" si="22"/>
        <v/>
      </c>
      <c r="AJ77" s="216"/>
      <c r="AK77" s="131">
        <f t="shared" si="10"/>
        <v>0</v>
      </c>
      <c r="AL77" s="5">
        <f t="shared" si="23"/>
        <v>0</v>
      </c>
      <c r="AM77" s="124">
        <f t="shared" si="11"/>
        <v>0</v>
      </c>
      <c r="AN77" s="5">
        <f t="shared" si="24"/>
        <v>0</v>
      </c>
      <c r="AO77" s="124">
        <f t="shared" si="12"/>
        <v>0</v>
      </c>
      <c r="AP77" s="5">
        <f t="shared" si="25"/>
        <v>0</v>
      </c>
      <c r="AQ77" s="124">
        <f t="shared" si="13"/>
        <v>0</v>
      </c>
      <c r="AR77" s="5">
        <f t="shared" si="26"/>
        <v>0</v>
      </c>
      <c r="AS77" s="124">
        <f t="shared" si="14"/>
        <v>0</v>
      </c>
      <c r="AT77" s="5">
        <f t="shared" si="27"/>
        <v>0</v>
      </c>
      <c r="AU77" s="124">
        <f t="shared" si="15"/>
        <v>0</v>
      </c>
      <c r="AV77" s="132">
        <f t="shared" si="28"/>
        <v>0</v>
      </c>
      <c r="AY77" s="55"/>
      <c r="BF77" s="57"/>
      <c r="BG77" s="57"/>
      <c r="BH77" s="57"/>
      <c r="BI77" s="57"/>
      <c r="BJ77" s="16"/>
    </row>
    <row r="78" spans="1:87" ht="12.75" customHeight="1" x14ac:dyDescent="0.2">
      <c r="A78" s="3"/>
      <c r="B78" s="5">
        <f t="shared" si="29"/>
        <v>37</v>
      </c>
      <c r="C78" s="354"/>
      <c r="D78" s="355"/>
      <c r="E78" s="17"/>
      <c r="F78" s="79"/>
      <c r="G78" s="103"/>
      <c r="H78" s="79"/>
      <c r="I78" s="103">
        <f t="shared" si="30"/>
        <v>0</v>
      </c>
      <c r="J78" s="79"/>
      <c r="K78" s="103"/>
      <c r="L78" s="79"/>
      <c r="M78" s="103">
        <f t="shared" si="31"/>
        <v>0</v>
      </c>
      <c r="N78" s="79"/>
      <c r="O78" s="103">
        <f t="shared" si="32"/>
        <v>0</v>
      </c>
      <c r="P78" s="79"/>
      <c r="Q78" s="103">
        <f t="shared" si="33"/>
        <v>0</v>
      </c>
      <c r="R78" s="79"/>
      <c r="S78" s="103">
        <f t="shared" si="34"/>
        <v>0</v>
      </c>
      <c r="T78" s="79"/>
      <c r="U78" s="103">
        <f t="shared" si="35"/>
        <v>0</v>
      </c>
      <c r="V78" s="79"/>
      <c r="W78" s="103">
        <f t="shared" si="36"/>
        <v>0</v>
      </c>
      <c r="X78" s="79"/>
      <c r="Y78" s="103">
        <f t="shared" si="37"/>
        <v>0</v>
      </c>
      <c r="Z78" s="79"/>
      <c r="AA78" s="103">
        <f t="shared" si="38"/>
        <v>0</v>
      </c>
      <c r="AB78" s="79"/>
      <c r="AC78" s="103">
        <f t="shared" si="16"/>
        <v>0</v>
      </c>
      <c r="AD78" s="5">
        <f t="shared" si="17"/>
        <v>0</v>
      </c>
      <c r="AE78" s="124">
        <f t="shared" si="18"/>
        <v>0</v>
      </c>
      <c r="AF78" s="12">
        <f t="shared" si="19"/>
        <v>2</v>
      </c>
      <c r="AG78" s="5">
        <f t="shared" si="20"/>
        <v>0</v>
      </c>
      <c r="AH78" s="216" t="str">
        <f t="shared" si="21"/>
        <v/>
      </c>
      <c r="AI78" s="216" t="str">
        <f t="shared" si="22"/>
        <v/>
      </c>
      <c r="AJ78" s="216"/>
      <c r="AK78" s="131">
        <f t="shared" si="10"/>
        <v>0</v>
      </c>
      <c r="AL78" s="5">
        <f t="shared" si="23"/>
        <v>0</v>
      </c>
      <c r="AM78" s="124">
        <f t="shared" si="11"/>
        <v>0</v>
      </c>
      <c r="AN78" s="5">
        <f t="shared" si="24"/>
        <v>0</v>
      </c>
      <c r="AO78" s="124">
        <f t="shared" si="12"/>
        <v>0</v>
      </c>
      <c r="AP78" s="5">
        <f t="shared" si="25"/>
        <v>0</v>
      </c>
      <c r="AQ78" s="124">
        <f t="shared" si="13"/>
        <v>0</v>
      </c>
      <c r="AR78" s="5">
        <f t="shared" si="26"/>
        <v>0</v>
      </c>
      <c r="AS78" s="124">
        <f t="shared" si="14"/>
        <v>0</v>
      </c>
      <c r="AT78" s="5">
        <f t="shared" si="27"/>
        <v>0</v>
      </c>
      <c r="AU78" s="124">
        <f t="shared" si="15"/>
        <v>0</v>
      </c>
      <c r="AV78" s="132">
        <f t="shared" si="28"/>
        <v>0</v>
      </c>
      <c r="AY78" s="55"/>
      <c r="BF78" s="57"/>
      <c r="BG78" s="57"/>
      <c r="BH78" s="57"/>
      <c r="BI78" s="57"/>
      <c r="BJ78" s="16"/>
    </row>
    <row r="79" spans="1:87" ht="12.75" customHeight="1" x14ac:dyDescent="0.2">
      <c r="A79" s="3"/>
      <c r="B79" s="5">
        <f t="shared" si="29"/>
        <v>38</v>
      </c>
      <c r="C79" s="354"/>
      <c r="D79" s="355"/>
      <c r="E79" s="17"/>
      <c r="F79" s="79"/>
      <c r="G79" s="103"/>
      <c r="H79" s="79"/>
      <c r="I79" s="103">
        <f t="shared" si="30"/>
        <v>0</v>
      </c>
      <c r="J79" s="79"/>
      <c r="K79" s="103"/>
      <c r="L79" s="79"/>
      <c r="M79" s="103">
        <f t="shared" si="31"/>
        <v>0</v>
      </c>
      <c r="N79" s="79"/>
      <c r="O79" s="103">
        <f t="shared" si="32"/>
        <v>0</v>
      </c>
      <c r="P79" s="79"/>
      <c r="Q79" s="103">
        <f t="shared" si="33"/>
        <v>0</v>
      </c>
      <c r="R79" s="79"/>
      <c r="S79" s="103">
        <f t="shared" si="34"/>
        <v>0</v>
      </c>
      <c r="T79" s="79"/>
      <c r="U79" s="103">
        <f t="shared" si="35"/>
        <v>0</v>
      </c>
      <c r="V79" s="79"/>
      <c r="W79" s="103">
        <f t="shared" si="36"/>
        <v>0</v>
      </c>
      <c r="X79" s="79"/>
      <c r="Y79" s="103">
        <f t="shared" si="37"/>
        <v>0</v>
      </c>
      <c r="Z79" s="79"/>
      <c r="AA79" s="103">
        <f t="shared" si="38"/>
        <v>0</v>
      </c>
      <c r="AB79" s="79"/>
      <c r="AC79" s="103">
        <f t="shared" si="16"/>
        <v>0</v>
      </c>
      <c r="AD79" s="5">
        <f t="shared" si="17"/>
        <v>0</v>
      </c>
      <c r="AE79" s="124">
        <f t="shared" si="18"/>
        <v>0</v>
      </c>
      <c r="AF79" s="12">
        <f t="shared" si="19"/>
        <v>2</v>
      </c>
      <c r="AG79" s="5">
        <f t="shared" si="20"/>
        <v>0</v>
      </c>
      <c r="AH79" s="216" t="str">
        <f t="shared" si="21"/>
        <v/>
      </c>
      <c r="AI79" s="216" t="str">
        <f t="shared" si="22"/>
        <v/>
      </c>
      <c r="AJ79" s="216"/>
      <c r="AK79" s="131">
        <f t="shared" si="10"/>
        <v>0</v>
      </c>
      <c r="AL79" s="5">
        <f t="shared" si="23"/>
        <v>0</v>
      </c>
      <c r="AM79" s="124">
        <f t="shared" si="11"/>
        <v>0</v>
      </c>
      <c r="AN79" s="5">
        <f t="shared" si="24"/>
        <v>0</v>
      </c>
      <c r="AO79" s="124">
        <f t="shared" si="12"/>
        <v>0</v>
      </c>
      <c r="AP79" s="5">
        <f t="shared" si="25"/>
        <v>0</v>
      </c>
      <c r="AQ79" s="124">
        <f t="shared" si="13"/>
        <v>0</v>
      </c>
      <c r="AR79" s="5">
        <f t="shared" si="26"/>
        <v>0</v>
      </c>
      <c r="AS79" s="124">
        <f t="shared" si="14"/>
        <v>0</v>
      </c>
      <c r="AT79" s="5">
        <f t="shared" si="27"/>
        <v>0</v>
      </c>
      <c r="AU79" s="124">
        <f t="shared" si="15"/>
        <v>0</v>
      </c>
      <c r="AV79" s="132">
        <f t="shared" si="28"/>
        <v>0</v>
      </c>
      <c r="AY79" s="55"/>
      <c r="BF79" s="57"/>
      <c r="BG79" s="57"/>
      <c r="BH79" s="57"/>
      <c r="BI79" s="57"/>
      <c r="BJ79" s="16"/>
    </row>
    <row r="80" spans="1:87" ht="12.75" customHeight="1" x14ac:dyDescent="0.2">
      <c r="A80" s="3"/>
      <c r="B80" s="5">
        <f t="shared" si="29"/>
        <v>39</v>
      </c>
      <c r="C80" s="354"/>
      <c r="D80" s="355"/>
      <c r="E80" s="17"/>
      <c r="F80" s="79"/>
      <c r="G80" s="103"/>
      <c r="H80" s="79"/>
      <c r="I80" s="103">
        <f t="shared" si="30"/>
        <v>0</v>
      </c>
      <c r="J80" s="79"/>
      <c r="K80" s="103"/>
      <c r="L80" s="79"/>
      <c r="M80" s="103">
        <f t="shared" si="31"/>
        <v>0</v>
      </c>
      <c r="N80" s="79"/>
      <c r="O80" s="103">
        <f t="shared" si="32"/>
        <v>0</v>
      </c>
      <c r="P80" s="79"/>
      <c r="Q80" s="103">
        <f t="shared" si="33"/>
        <v>0</v>
      </c>
      <c r="R80" s="79"/>
      <c r="S80" s="103">
        <f t="shared" si="34"/>
        <v>0</v>
      </c>
      <c r="T80" s="79"/>
      <c r="U80" s="103">
        <f t="shared" si="35"/>
        <v>0</v>
      </c>
      <c r="V80" s="79"/>
      <c r="W80" s="103">
        <f t="shared" si="36"/>
        <v>0</v>
      </c>
      <c r="X80" s="79"/>
      <c r="Y80" s="103">
        <f t="shared" si="37"/>
        <v>0</v>
      </c>
      <c r="Z80" s="79"/>
      <c r="AA80" s="103">
        <f t="shared" si="38"/>
        <v>0</v>
      </c>
      <c r="AB80" s="79"/>
      <c r="AC80" s="103">
        <f t="shared" si="16"/>
        <v>0</v>
      </c>
      <c r="AD80" s="5">
        <f t="shared" si="17"/>
        <v>0</v>
      </c>
      <c r="AE80" s="124">
        <f t="shared" si="18"/>
        <v>0</v>
      </c>
      <c r="AF80" s="12">
        <f t="shared" si="19"/>
        <v>2</v>
      </c>
      <c r="AG80" s="5">
        <f t="shared" si="20"/>
        <v>0</v>
      </c>
      <c r="AH80" s="216" t="str">
        <f t="shared" si="21"/>
        <v/>
      </c>
      <c r="AI80" s="216" t="str">
        <f t="shared" si="22"/>
        <v/>
      </c>
      <c r="AJ80" s="216"/>
      <c r="AK80" s="131">
        <f t="shared" si="10"/>
        <v>0</v>
      </c>
      <c r="AL80" s="5">
        <f t="shared" si="23"/>
        <v>0</v>
      </c>
      <c r="AM80" s="124">
        <f t="shared" si="11"/>
        <v>0</v>
      </c>
      <c r="AN80" s="5">
        <f t="shared" si="24"/>
        <v>0</v>
      </c>
      <c r="AO80" s="124">
        <f t="shared" si="12"/>
        <v>0</v>
      </c>
      <c r="AP80" s="5">
        <f t="shared" si="25"/>
        <v>0</v>
      </c>
      <c r="AQ80" s="124">
        <f t="shared" si="13"/>
        <v>0</v>
      </c>
      <c r="AR80" s="5">
        <f t="shared" si="26"/>
        <v>0</v>
      </c>
      <c r="AS80" s="124">
        <f t="shared" si="14"/>
        <v>0</v>
      </c>
      <c r="AT80" s="5">
        <f t="shared" si="27"/>
        <v>0</v>
      </c>
      <c r="AU80" s="124">
        <f t="shared" si="15"/>
        <v>0</v>
      </c>
      <c r="AV80" s="132">
        <f t="shared" si="28"/>
        <v>0</v>
      </c>
      <c r="AY80" s="55"/>
      <c r="BF80" s="57"/>
      <c r="BG80" s="57"/>
      <c r="BH80" s="57"/>
      <c r="BI80" s="57"/>
      <c r="BJ80" s="16"/>
    </row>
    <row r="81" spans="1:62" ht="12.75" customHeight="1" x14ac:dyDescent="0.2">
      <c r="A81" s="3"/>
      <c r="B81" s="5">
        <f t="shared" si="29"/>
        <v>40</v>
      </c>
      <c r="C81" s="354"/>
      <c r="D81" s="355"/>
      <c r="E81" s="17"/>
      <c r="F81" s="79"/>
      <c r="G81" s="103"/>
      <c r="H81" s="79"/>
      <c r="I81" s="103">
        <f t="shared" si="30"/>
        <v>0</v>
      </c>
      <c r="J81" s="79"/>
      <c r="K81" s="103"/>
      <c r="L81" s="79"/>
      <c r="M81" s="103">
        <f t="shared" si="31"/>
        <v>0</v>
      </c>
      <c r="N81" s="79"/>
      <c r="O81" s="103">
        <f t="shared" si="32"/>
        <v>0</v>
      </c>
      <c r="P81" s="79"/>
      <c r="Q81" s="103">
        <f t="shared" si="33"/>
        <v>0</v>
      </c>
      <c r="R81" s="79"/>
      <c r="S81" s="103">
        <f t="shared" si="34"/>
        <v>0</v>
      </c>
      <c r="T81" s="79"/>
      <c r="U81" s="103">
        <f t="shared" si="35"/>
        <v>0</v>
      </c>
      <c r="V81" s="79"/>
      <c r="W81" s="103">
        <f t="shared" si="36"/>
        <v>0</v>
      </c>
      <c r="X81" s="79"/>
      <c r="Y81" s="103">
        <f t="shared" si="37"/>
        <v>0</v>
      </c>
      <c r="Z81" s="79"/>
      <c r="AA81" s="103">
        <f t="shared" si="38"/>
        <v>0</v>
      </c>
      <c r="AB81" s="79"/>
      <c r="AC81" s="103">
        <f t="shared" si="16"/>
        <v>0</v>
      </c>
      <c r="AD81" s="5">
        <f t="shared" si="17"/>
        <v>0</v>
      </c>
      <c r="AE81" s="124">
        <f t="shared" si="18"/>
        <v>0</v>
      </c>
      <c r="AF81" s="12">
        <f t="shared" si="19"/>
        <v>2</v>
      </c>
      <c r="AG81" s="5">
        <f t="shared" si="20"/>
        <v>0</v>
      </c>
      <c r="AH81" s="216" t="str">
        <f t="shared" si="21"/>
        <v/>
      </c>
      <c r="AI81" s="216" t="str">
        <f t="shared" si="22"/>
        <v/>
      </c>
      <c r="AJ81" s="216"/>
      <c r="AK81" s="131">
        <f t="shared" si="10"/>
        <v>0</v>
      </c>
      <c r="AL81" s="5">
        <f t="shared" si="23"/>
        <v>0</v>
      </c>
      <c r="AM81" s="124">
        <f t="shared" si="11"/>
        <v>0</v>
      </c>
      <c r="AN81" s="5">
        <f t="shared" si="24"/>
        <v>0</v>
      </c>
      <c r="AO81" s="124">
        <f t="shared" si="12"/>
        <v>0</v>
      </c>
      <c r="AP81" s="5">
        <f t="shared" si="25"/>
        <v>0</v>
      </c>
      <c r="AQ81" s="124">
        <f t="shared" si="13"/>
        <v>0</v>
      </c>
      <c r="AR81" s="5">
        <f t="shared" si="26"/>
        <v>0</v>
      </c>
      <c r="AS81" s="124">
        <f t="shared" si="14"/>
        <v>0</v>
      </c>
      <c r="AT81" s="5">
        <f t="shared" si="27"/>
        <v>0</v>
      </c>
      <c r="AU81" s="124">
        <f t="shared" si="15"/>
        <v>0</v>
      </c>
      <c r="AV81" s="132">
        <f t="shared" si="28"/>
        <v>0</v>
      </c>
      <c r="AY81" s="55"/>
      <c r="BF81" s="57"/>
      <c r="BG81" s="57"/>
      <c r="BH81" s="57"/>
      <c r="BI81" s="57"/>
      <c r="BJ81" s="16"/>
    </row>
    <row r="82" spans="1:62" ht="12.75" customHeight="1" x14ac:dyDescent="0.2">
      <c r="A82" s="3"/>
      <c r="B82" s="5">
        <f t="shared" si="29"/>
        <v>41</v>
      </c>
      <c r="C82" s="354"/>
      <c r="D82" s="355"/>
      <c r="E82" s="17"/>
      <c r="F82" s="79"/>
      <c r="G82" s="103"/>
      <c r="H82" s="79"/>
      <c r="I82" s="103">
        <f t="shared" si="30"/>
        <v>0</v>
      </c>
      <c r="J82" s="79"/>
      <c r="K82" s="103"/>
      <c r="L82" s="79"/>
      <c r="M82" s="103">
        <f t="shared" si="31"/>
        <v>0</v>
      </c>
      <c r="N82" s="79"/>
      <c r="O82" s="103">
        <f t="shared" si="32"/>
        <v>0</v>
      </c>
      <c r="P82" s="79"/>
      <c r="Q82" s="103">
        <f t="shared" si="33"/>
        <v>0</v>
      </c>
      <c r="R82" s="79"/>
      <c r="S82" s="103">
        <f t="shared" si="34"/>
        <v>0</v>
      </c>
      <c r="T82" s="79"/>
      <c r="U82" s="103">
        <f t="shared" si="35"/>
        <v>0</v>
      </c>
      <c r="V82" s="79"/>
      <c r="W82" s="103">
        <f t="shared" si="36"/>
        <v>0</v>
      </c>
      <c r="X82" s="79"/>
      <c r="Y82" s="103">
        <f t="shared" si="37"/>
        <v>0</v>
      </c>
      <c r="Z82" s="79"/>
      <c r="AA82" s="103">
        <f t="shared" si="38"/>
        <v>0</v>
      </c>
      <c r="AB82" s="79"/>
      <c r="AC82" s="103">
        <f t="shared" si="16"/>
        <v>0</v>
      </c>
      <c r="AD82" s="5">
        <f t="shared" si="17"/>
        <v>0</v>
      </c>
      <c r="AE82" s="124">
        <f t="shared" si="18"/>
        <v>0</v>
      </c>
      <c r="AF82" s="12">
        <f t="shared" si="19"/>
        <v>2</v>
      </c>
      <c r="AG82" s="5">
        <f t="shared" si="20"/>
        <v>0</v>
      </c>
      <c r="AH82" s="216" t="str">
        <f t="shared" si="21"/>
        <v/>
      </c>
      <c r="AI82" s="216" t="str">
        <f t="shared" si="22"/>
        <v/>
      </c>
      <c r="AJ82" s="216"/>
      <c r="AK82" s="131">
        <f t="shared" si="10"/>
        <v>0</v>
      </c>
      <c r="AL82" s="5">
        <f t="shared" si="23"/>
        <v>0</v>
      </c>
      <c r="AM82" s="124">
        <f t="shared" si="11"/>
        <v>0</v>
      </c>
      <c r="AN82" s="5">
        <f t="shared" si="24"/>
        <v>0</v>
      </c>
      <c r="AO82" s="124">
        <f t="shared" si="12"/>
        <v>0</v>
      </c>
      <c r="AP82" s="5">
        <f t="shared" si="25"/>
        <v>0</v>
      </c>
      <c r="AQ82" s="124">
        <f t="shared" si="13"/>
        <v>0</v>
      </c>
      <c r="AR82" s="5">
        <f t="shared" si="26"/>
        <v>0</v>
      </c>
      <c r="AS82" s="124">
        <f t="shared" si="14"/>
        <v>0</v>
      </c>
      <c r="AT82" s="5">
        <f t="shared" si="27"/>
        <v>0</v>
      </c>
      <c r="AU82" s="124">
        <f t="shared" si="15"/>
        <v>0</v>
      </c>
      <c r="AV82" s="132">
        <f t="shared" si="28"/>
        <v>0</v>
      </c>
      <c r="AY82" s="55"/>
      <c r="BF82" s="57"/>
      <c r="BG82" s="57"/>
      <c r="BH82" s="57"/>
      <c r="BI82" s="57"/>
      <c r="BJ82" s="16"/>
    </row>
    <row r="83" spans="1:62" ht="12.75" customHeight="1" x14ac:dyDescent="0.2">
      <c r="A83" s="3"/>
      <c r="B83" s="5">
        <f t="shared" si="29"/>
        <v>42</v>
      </c>
      <c r="C83" s="354"/>
      <c r="D83" s="355"/>
      <c r="E83" s="17"/>
      <c r="F83" s="79"/>
      <c r="G83" s="103"/>
      <c r="H83" s="79"/>
      <c r="I83" s="103">
        <f t="shared" si="30"/>
        <v>0</v>
      </c>
      <c r="J83" s="79"/>
      <c r="K83" s="103"/>
      <c r="L83" s="79"/>
      <c r="M83" s="103">
        <f t="shared" si="31"/>
        <v>0</v>
      </c>
      <c r="N83" s="79"/>
      <c r="O83" s="103">
        <f t="shared" si="32"/>
        <v>0</v>
      </c>
      <c r="P83" s="79"/>
      <c r="Q83" s="103">
        <f t="shared" si="33"/>
        <v>0</v>
      </c>
      <c r="R83" s="79"/>
      <c r="S83" s="103">
        <f t="shared" si="34"/>
        <v>0</v>
      </c>
      <c r="T83" s="79"/>
      <c r="U83" s="103">
        <f t="shared" si="35"/>
        <v>0</v>
      </c>
      <c r="V83" s="79"/>
      <c r="W83" s="103">
        <f t="shared" si="36"/>
        <v>0</v>
      </c>
      <c r="X83" s="79"/>
      <c r="Y83" s="103">
        <f t="shared" si="37"/>
        <v>0</v>
      </c>
      <c r="Z83" s="79"/>
      <c r="AA83" s="103">
        <f t="shared" si="38"/>
        <v>0</v>
      </c>
      <c r="AB83" s="79"/>
      <c r="AC83" s="103">
        <f t="shared" si="16"/>
        <v>0</v>
      </c>
      <c r="AD83" s="5">
        <f t="shared" si="17"/>
        <v>0</v>
      </c>
      <c r="AE83" s="124">
        <f t="shared" si="18"/>
        <v>0</v>
      </c>
      <c r="AF83" s="12">
        <f t="shared" si="19"/>
        <v>2</v>
      </c>
      <c r="AG83" s="5">
        <f t="shared" si="20"/>
        <v>0</v>
      </c>
      <c r="AH83" s="216" t="str">
        <f t="shared" si="21"/>
        <v/>
      </c>
      <c r="AI83" s="216" t="str">
        <f t="shared" si="22"/>
        <v/>
      </c>
      <c r="AJ83" s="216"/>
      <c r="AK83" s="131">
        <f t="shared" si="10"/>
        <v>0</v>
      </c>
      <c r="AL83" s="5">
        <f t="shared" si="23"/>
        <v>0</v>
      </c>
      <c r="AM83" s="124">
        <f t="shared" si="11"/>
        <v>0</v>
      </c>
      <c r="AN83" s="5">
        <f t="shared" si="24"/>
        <v>0</v>
      </c>
      <c r="AO83" s="124">
        <f t="shared" si="12"/>
        <v>0</v>
      </c>
      <c r="AP83" s="5">
        <f t="shared" si="25"/>
        <v>0</v>
      </c>
      <c r="AQ83" s="124">
        <f t="shared" si="13"/>
        <v>0</v>
      </c>
      <c r="AR83" s="5">
        <f t="shared" si="26"/>
        <v>0</v>
      </c>
      <c r="AS83" s="124">
        <f t="shared" si="14"/>
        <v>0</v>
      </c>
      <c r="AT83" s="5">
        <f t="shared" si="27"/>
        <v>0</v>
      </c>
      <c r="AU83" s="124">
        <f t="shared" si="15"/>
        <v>0</v>
      </c>
      <c r="AV83" s="132">
        <f t="shared" si="28"/>
        <v>0</v>
      </c>
      <c r="AY83" s="55"/>
      <c r="BF83" s="57"/>
      <c r="BG83" s="57"/>
      <c r="BH83" s="57"/>
      <c r="BI83" s="57"/>
      <c r="BJ83" s="16"/>
    </row>
    <row r="84" spans="1:62" ht="12.75" customHeight="1" x14ac:dyDescent="0.2">
      <c r="A84" s="3"/>
      <c r="B84" s="5">
        <f t="shared" si="29"/>
        <v>43</v>
      </c>
      <c r="C84" s="354"/>
      <c r="D84" s="355"/>
      <c r="E84" s="17"/>
      <c r="F84" s="79"/>
      <c r="G84" s="103"/>
      <c r="H84" s="79"/>
      <c r="I84" s="103">
        <f t="shared" si="30"/>
        <v>0</v>
      </c>
      <c r="J84" s="79"/>
      <c r="K84" s="103"/>
      <c r="L84" s="79"/>
      <c r="M84" s="103">
        <f t="shared" si="31"/>
        <v>0</v>
      </c>
      <c r="N84" s="79"/>
      <c r="O84" s="103">
        <f t="shared" si="32"/>
        <v>0</v>
      </c>
      <c r="P84" s="79"/>
      <c r="Q84" s="103">
        <f t="shared" si="33"/>
        <v>0</v>
      </c>
      <c r="R84" s="79"/>
      <c r="S84" s="103">
        <f t="shared" si="34"/>
        <v>0</v>
      </c>
      <c r="T84" s="79"/>
      <c r="U84" s="103">
        <f t="shared" si="35"/>
        <v>0</v>
      </c>
      <c r="V84" s="79"/>
      <c r="W84" s="103">
        <f t="shared" si="36"/>
        <v>0</v>
      </c>
      <c r="X84" s="79"/>
      <c r="Y84" s="103">
        <f t="shared" si="37"/>
        <v>0</v>
      </c>
      <c r="Z84" s="79"/>
      <c r="AA84" s="103">
        <f t="shared" si="38"/>
        <v>0</v>
      </c>
      <c r="AB84" s="79"/>
      <c r="AC84" s="103">
        <f t="shared" si="16"/>
        <v>0</v>
      </c>
      <c r="AD84" s="5">
        <f t="shared" si="17"/>
        <v>0</v>
      </c>
      <c r="AE84" s="124">
        <f t="shared" si="18"/>
        <v>0</v>
      </c>
      <c r="AF84" s="12">
        <f t="shared" si="19"/>
        <v>2</v>
      </c>
      <c r="AG84" s="5">
        <f t="shared" si="20"/>
        <v>0</v>
      </c>
      <c r="AH84" s="216" t="str">
        <f t="shared" si="21"/>
        <v/>
      </c>
      <c r="AI84" s="216" t="str">
        <f t="shared" si="22"/>
        <v/>
      </c>
      <c r="AJ84" s="216"/>
      <c r="AK84" s="131">
        <f t="shared" si="10"/>
        <v>0</v>
      </c>
      <c r="AL84" s="5">
        <f t="shared" si="23"/>
        <v>0</v>
      </c>
      <c r="AM84" s="124">
        <f t="shared" si="11"/>
        <v>0</v>
      </c>
      <c r="AN84" s="5">
        <f t="shared" si="24"/>
        <v>0</v>
      </c>
      <c r="AO84" s="124">
        <f t="shared" si="12"/>
        <v>0</v>
      </c>
      <c r="AP84" s="5">
        <f t="shared" si="25"/>
        <v>0</v>
      </c>
      <c r="AQ84" s="124">
        <f t="shared" si="13"/>
        <v>0</v>
      </c>
      <c r="AR84" s="5">
        <f t="shared" si="26"/>
        <v>0</v>
      </c>
      <c r="AS84" s="124">
        <f t="shared" si="14"/>
        <v>0</v>
      </c>
      <c r="AT84" s="5">
        <f t="shared" si="27"/>
        <v>0</v>
      </c>
      <c r="AU84" s="124">
        <f t="shared" si="15"/>
        <v>0</v>
      </c>
      <c r="AV84" s="132">
        <f t="shared" si="28"/>
        <v>0</v>
      </c>
      <c r="AY84" s="55"/>
      <c r="BF84" s="57"/>
      <c r="BG84" s="57"/>
      <c r="BH84" s="57"/>
      <c r="BI84" s="57"/>
      <c r="BJ84" s="16"/>
    </row>
    <row r="85" spans="1:62" ht="12.75" customHeight="1" x14ac:dyDescent="0.2">
      <c r="A85" s="3"/>
      <c r="B85" s="5">
        <f t="shared" si="29"/>
        <v>44</v>
      </c>
      <c r="C85" s="354"/>
      <c r="D85" s="355"/>
      <c r="E85" s="17"/>
      <c r="F85" s="79"/>
      <c r="G85" s="103"/>
      <c r="H85" s="79"/>
      <c r="I85" s="103">
        <f t="shared" si="30"/>
        <v>0</v>
      </c>
      <c r="J85" s="79"/>
      <c r="K85" s="103"/>
      <c r="L85" s="79"/>
      <c r="M85" s="103">
        <f t="shared" si="31"/>
        <v>0</v>
      </c>
      <c r="N85" s="79"/>
      <c r="O85" s="103">
        <f t="shared" si="32"/>
        <v>0</v>
      </c>
      <c r="P85" s="79"/>
      <c r="Q85" s="103">
        <f t="shared" si="33"/>
        <v>0</v>
      </c>
      <c r="R85" s="79"/>
      <c r="S85" s="103">
        <f t="shared" si="34"/>
        <v>0</v>
      </c>
      <c r="T85" s="79"/>
      <c r="U85" s="103">
        <f t="shared" si="35"/>
        <v>0</v>
      </c>
      <c r="V85" s="79"/>
      <c r="W85" s="103">
        <f t="shared" si="36"/>
        <v>0</v>
      </c>
      <c r="X85" s="79"/>
      <c r="Y85" s="103">
        <f t="shared" si="37"/>
        <v>0</v>
      </c>
      <c r="Z85" s="79"/>
      <c r="AA85" s="103">
        <f t="shared" si="38"/>
        <v>0</v>
      </c>
      <c r="AB85" s="79"/>
      <c r="AC85" s="103">
        <f t="shared" si="16"/>
        <v>0</v>
      </c>
      <c r="AD85" s="5">
        <f t="shared" si="17"/>
        <v>0</v>
      </c>
      <c r="AE85" s="124">
        <f t="shared" si="18"/>
        <v>0</v>
      </c>
      <c r="AF85" s="12">
        <f t="shared" si="19"/>
        <v>2</v>
      </c>
      <c r="AG85" s="5">
        <f t="shared" si="20"/>
        <v>0</v>
      </c>
      <c r="AH85" s="216" t="str">
        <f t="shared" si="21"/>
        <v/>
      </c>
      <c r="AI85" s="216" t="str">
        <f t="shared" si="22"/>
        <v/>
      </c>
      <c r="AJ85" s="216"/>
      <c r="AK85" s="131">
        <f t="shared" si="10"/>
        <v>0</v>
      </c>
      <c r="AL85" s="5">
        <f t="shared" si="23"/>
        <v>0</v>
      </c>
      <c r="AM85" s="124">
        <f t="shared" si="11"/>
        <v>0</v>
      </c>
      <c r="AN85" s="5">
        <f t="shared" si="24"/>
        <v>0</v>
      </c>
      <c r="AO85" s="124">
        <f t="shared" si="12"/>
        <v>0</v>
      </c>
      <c r="AP85" s="5">
        <f t="shared" si="25"/>
        <v>0</v>
      </c>
      <c r="AQ85" s="124">
        <f t="shared" si="13"/>
        <v>0</v>
      </c>
      <c r="AR85" s="5">
        <f t="shared" si="26"/>
        <v>0</v>
      </c>
      <c r="AS85" s="124">
        <f t="shared" si="14"/>
        <v>0</v>
      </c>
      <c r="AT85" s="5">
        <f t="shared" si="27"/>
        <v>0</v>
      </c>
      <c r="AU85" s="124">
        <f t="shared" si="15"/>
        <v>0</v>
      </c>
      <c r="AV85" s="132">
        <f t="shared" si="28"/>
        <v>0</v>
      </c>
      <c r="AY85" s="55"/>
      <c r="BF85" s="57"/>
      <c r="BG85" s="57"/>
      <c r="BH85" s="57"/>
      <c r="BI85" s="57"/>
      <c r="BJ85" s="16"/>
    </row>
    <row r="86" spans="1:62" ht="12.75" customHeight="1" x14ac:dyDescent="0.2">
      <c r="A86" s="3"/>
      <c r="B86" s="5">
        <f t="shared" si="29"/>
        <v>45</v>
      </c>
      <c r="C86" s="354"/>
      <c r="D86" s="355"/>
      <c r="E86" s="17"/>
      <c r="F86" s="79"/>
      <c r="G86" s="103"/>
      <c r="H86" s="79"/>
      <c r="I86" s="103">
        <f t="shared" si="30"/>
        <v>0</v>
      </c>
      <c r="J86" s="79"/>
      <c r="K86" s="103"/>
      <c r="L86" s="79"/>
      <c r="M86" s="103">
        <f t="shared" si="31"/>
        <v>0</v>
      </c>
      <c r="N86" s="79"/>
      <c r="O86" s="103">
        <f t="shared" si="32"/>
        <v>0</v>
      </c>
      <c r="P86" s="79"/>
      <c r="Q86" s="103">
        <f t="shared" si="33"/>
        <v>0</v>
      </c>
      <c r="R86" s="79"/>
      <c r="S86" s="103">
        <f t="shared" si="34"/>
        <v>0</v>
      </c>
      <c r="T86" s="79"/>
      <c r="U86" s="103">
        <f t="shared" si="35"/>
        <v>0</v>
      </c>
      <c r="V86" s="79"/>
      <c r="W86" s="103">
        <f t="shared" si="36"/>
        <v>0</v>
      </c>
      <c r="X86" s="79"/>
      <c r="Y86" s="103">
        <f t="shared" si="37"/>
        <v>0</v>
      </c>
      <c r="Z86" s="79"/>
      <c r="AA86" s="103">
        <f t="shared" si="38"/>
        <v>0</v>
      </c>
      <c r="AB86" s="79"/>
      <c r="AC86" s="103">
        <f t="shared" si="16"/>
        <v>0</v>
      </c>
      <c r="AD86" s="5">
        <f t="shared" si="17"/>
        <v>0</v>
      </c>
      <c r="AE86" s="124">
        <f t="shared" si="18"/>
        <v>0</v>
      </c>
      <c r="AF86" s="12">
        <f t="shared" si="19"/>
        <v>2</v>
      </c>
      <c r="AG86" s="5">
        <f t="shared" si="20"/>
        <v>0</v>
      </c>
      <c r="AH86" s="216" t="str">
        <f t="shared" si="21"/>
        <v/>
      </c>
      <c r="AI86" s="216" t="str">
        <f t="shared" si="22"/>
        <v/>
      </c>
      <c r="AJ86" s="216"/>
      <c r="AK86" s="131">
        <f t="shared" si="10"/>
        <v>0</v>
      </c>
      <c r="AL86" s="5">
        <f t="shared" si="23"/>
        <v>0</v>
      </c>
      <c r="AM86" s="124">
        <f t="shared" si="11"/>
        <v>0</v>
      </c>
      <c r="AN86" s="5">
        <f t="shared" si="24"/>
        <v>0</v>
      </c>
      <c r="AO86" s="124">
        <f t="shared" si="12"/>
        <v>0</v>
      </c>
      <c r="AP86" s="5">
        <f t="shared" si="25"/>
        <v>0</v>
      </c>
      <c r="AQ86" s="124">
        <f t="shared" si="13"/>
        <v>0</v>
      </c>
      <c r="AR86" s="5">
        <f t="shared" si="26"/>
        <v>0</v>
      </c>
      <c r="AS86" s="124">
        <f t="shared" si="14"/>
        <v>0</v>
      </c>
      <c r="AT86" s="5">
        <f t="shared" si="27"/>
        <v>0</v>
      </c>
      <c r="AU86" s="124">
        <f t="shared" si="15"/>
        <v>0</v>
      </c>
      <c r="AV86" s="132">
        <f t="shared" si="28"/>
        <v>0</v>
      </c>
      <c r="AY86" s="55"/>
      <c r="BF86" s="57"/>
      <c r="BG86" s="57"/>
      <c r="BH86" s="57"/>
      <c r="BI86" s="57"/>
      <c r="BJ86" s="16"/>
    </row>
    <row r="87" spans="1:62" ht="12.75" customHeight="1" x14ac:dyDescent="0.2">
      <c r="A87" s="3"/>
      <c r="B87" s="5">
        <f t="shared" si="29"/>
        <v>46</v>
      </c>
      <c r="C87" s="354"/>
      <c r="D87" s="355"/>
      <c r="E87" s="17"/>
      <c r="F87" s="79"/>
      <c r="G87" s="103"/>
      <c r="H87" s="79"/>
      <c r="I87" s="103">
        <f t="shared" si="30"/>
        <v>0</v>
      </c>
      <c r="J87" s="79"/>
      <c r="K87" s="103"/>
      <c r="L87" s="79"/>
      <c r="M87" s="103">
        <f t="shared" si="31"/>
        <v>0</v>
      </c>
      <c r="N87" s="79"/>
      <c r="O87" s="103">
        <f t="shared" si="32"/>
        <v>0</v>
      </c>
      <c r="P87" s="79"/>
      <c r="Q87" s="103">
        <f t="shared" si="33"/>
        <v>0</v>
      </c>
      <c r="R87" s="79"/>
      <c r="S87" s="103">
        <f t="shared" si="34"/>
        <v>0</v>
      </c>
      <c r="T87" s="79"/>
      <c r="U87" s="103">
        <f t="shared" si="35"/>
        <v>0</v>
      </c>
      <c r="V87" s="79"/>
      <c r="W87" s="103">
        <f t="shared" si="36"/>
        <v>0</v>
      </c>
      <c r="X87" s="79"/>
      <c r="Y87" s="103">
        <f t="shared" si="37"/>
        <v>0</v>
      </c>
      <c r="Z87" s="79"/>
      <c r="AA87" s="103">
        <f t="shared" si="38"/>
        <v>0</v>
      </c>
      <c r="AB87" s="79"/>
      <c r="AC87" s="103">
        <f t="shared" si="16"/>
        <v>0</v>
      </c>
      <c r="AD87" s="5">
        <f t="shared" si="17"/>
        <v>0</v>
      </c>
      <c r="AE87" s="124">
        <f t="shared" si="18"/>
        <v>0</v>
      </c>
      <c r="AF87" s="12">
        <f t="shared" si="19"/>
        <v>2</v>
      </c>
      <c r="AG87" s="5">
        <f t="shared" si="20"/>
        <v>0</v>
      </c>
      <c r="AH87" s="216" t="str">
        <f t="shared" si="21"/>
        <v/>
      </c>
      <c r="AI87" s="216" t="str">
        <f t="shared" si="22"/>
        <v/>
      </c>
      <c r="AJ87" s="216"/>
      <c r="AK87" s="131">
        <f t="shared" si="10"/>
        <v>0</v>
      </c>
      <c r="AL87" s="5">
        <f t="shared" si="23"/>
        <v>0</v>
      </c>
      <c r="AM87" s="124">
        <f t="shared" si="11"/>
        <v>0</v>
      </c>
      <c r="AN87" s="5">
        <f t="shared" si="24"/>
        <v>0</v>
      </c>
      <c r="AO87" s="124">
        <f t="shared" si="12"/>
        <v>0</v>
      </c>
      <c r="AP87" s="5">
        <f t="shared" si="25"/>
        <v>0</v>
      </c>
      <c r="AQ87" s="124">
        <f t="shared" si="13"/>
        <v>0</v>
      </c>
      <c r="AR87" s="5">
        <f t="shared" si="26"/>
        <v>0</v>
      </c>
      <c r="AS87" s="124">
        <f t="shared" si="14"/>
        <v>0</v>
      </c>
      <c r="AT87" s="5">
        <f t="shared" si="27"/>
        <v>0</v>
      </c>
      <c r="AU87" s="124">
        <f t="shared" si="15"/>
        <v>0</v>
      </c>
      <c r="AV87" s="132">
        <f t="shared" si="28"/>
        <v>0</v>
      </c>
      <c r="AY87" s="55"/>
      <c r="BF87" s="57"/>
      <c r="BG87" s="57"/>
      <c r="BH87" s="57"/>
      <c r="BI87" s="57"/>
      <c r="BJ87" s="16"/>
    </row>
    <row r="88" spans="1:62" ht="12.75" customHeight="1" thickBot="1" x14ac:dyDescent="0.25">
      <c r="A88" s="3"/>
      <c r="B88" s="5">
        <v>47</v>
      </c>
      <c r="C88" s="354"/>
      <c r="D88" s="355"/>
      <c r="E88" s="17"/>
      <c r="F88" s="79"/>
      <c r="G88" s="103"/>
      <c r="H88" s="79"/>
      <c r="I88" s="103">
        <f t="shared" si="30"/>
        <v>0</v>
      </c>
      <c r="J88" s="79"/>
      <c r="K88" s="103"/>
      <c r="L88" s="79"/>
      <c r="M88" s="103">
        <f t="shared" si="31"/>
        <v>0</v>
      </c>
      <c r="N88" s="79"/>
      <c r="O88" s="103">
        <f t="shared" si="32"/>
        <v>0</v>
      </c>
      <c r="P88" s="79"/>
      <c r="Q88" s="103">
        <f t="shared" si="33"/>
        <v>0</v>
      </c>
      <c r="R88" s="79"/>
      <c r="S88" s="103">
        <f t="shared" si="34"/>
        <v>0</v>
      </c>
      <c r="T88" s="79"/>
      <c r="U88" s="103">
        <f t="shared" si="35"/>
        <v>0</v>
      </c>
      <c r="V88" s="79"/>
      <c r="W88" s="103">
        <f t="shared" si="36"/>
        <v>0</v>
      </c>
      <c r="X88" s="79"/>
      <c r="Y88" s="103">
        <f t="shared" si="37"/>
        <v>0</v>
      </c>
      <c r="Z88" s="79"/>
      <c r="AA88" s="103">
        <f t="shared" si="38"/>
        <v>0</v>
      </c>
      <c r="AB88" s="79"/>
      <c r="AC88" s="103">
        <f t="shared" si="16"/>
        <v>0</v>
      </c>
      <c r="AD88" s="5">
        <f t="shared" si="17"/>
        <v>0</v>
      </c>
      <c r="AE88" s="124">
        <f t="shared" si="18"/>
        <v>0</v>
      </c>
      <c r="AF88" s="12">
        <f t="shared" si="19"/>
        <v>2</v>
      </c>
      <c r="AG88" s="5">
        <f t="shared" si="20"/>
        <v>0</v>
      </c>
      <c r="AH88" s="216" t="str">
        <f t="shared" si="21"/>
        <v/>
      </c>
      <c r="AI88" s="216" t="str">
        <f t="shared" si="22"/>
        <v/>
      </c>
      <c r="AJ88" s="216"/>
      <c r="AK88" s="133">
        <f t="shared" si="10"/>
        <v>0</v>
      </c>
      <c r="AL88" s="134">
        <f t="shared" si="23"/>
        <v>0</v>
      </c>
      <c r="AM88" s="135">
        <f t="shared" si="11"/>
        <v>0</v>
      </c>
      <c r="AN88" s="134">
        <f t="shared" si="24"/>
        <v>0</v>
      </c>
      <c r="AO88" s="135">
        <f t="shared" si="12"/>
        <v>0</v>
      </c>
      <c r="AP88" s="134">
        <f t="shared" si="25"/>
        <v>0</v>
      </c>
      <c r="AQ88" s="135">
        <f t="shared" si="13"/>
        <v>0</v>
      </c>
      <c r="AR88" s="134">
        <f t="shared" si="26"/>
        <v>0</v>
      </c>
      <c r="AS88" s="135">
        <f t="shared" si="14"/>
        <v>0</v>
      </c>
      <c r="AT88" s="134">
        <f t="shared" si="27"/>
        <v>0</v>
      </c>
      <c r="AU88" s="135">
        <f t="shared" si="15"/>
        <v>0</v>
      </c>
      <c r="AV88" s="136">
        <f t="shared" si="28"/>
        <v>0</v>
      </c>
      <c r="AY88" s="55"/>
      <c r="BF88" s="57"/>
      <c r="BG88" s="57"/>
      <c r="BH88" s="57"/>
      <c r="BI88" s="57"/>
      <c r="BJ88" s="16"/>
    </row>
    <row r="89" spans="1:62" ht="12.75" customHeight="1" x14ac:dyDescent="0.2">
      <c r="B89" s="9"/>
      <c r="C89" s="413"/>
      <c r="D89" s="413"/>
      <c r="E89" s="20"/>
      <c r="F89" s="315">
        <v>1</v>
      </c>
      <c r="G89" s="316"/>
      <c r="H89" s="315">
        <v>2</v>
      </c>
      <c r="I89" s="315"/>
      <c r="J89" s="315">
        <v>3</v>
      </c>
      <c r="K89" s="315"/>
      <c r="L89" s="315">
        <v>4</v>
      </c>
      <c r="M89" s="315"/>
      <c r="N89" s="315">
        <v>5</v>
      </c>
      <c r="O89" s="315"/>
      <c r="P89" s="315">
        <v>6</v>
      </c>
      <c r="Q89" s="315"/>
      <c r="R89" s="315">
        <v>7</v>
      </c>
      <c r="S89" s="315"/>
      <c r="T89" s="315">
        <v>8</v>
      </c>
      <c r="U89" s="315"/>
      <c r="V89" s="315">
        <v>9</v>
      </c>
      <c r="W89" s="315"/>
      <c r="X89" s="315">
        <v>10</v>
      </c>
      <c r="Y89" s="315"/>
      <c r="Z89" s="315">
        <v>11</v>
      </c>
      <c r="AA89" s="315"/>
      <c r="AB89" s="315">
        <v>12</v>
      </c>
      <c r="AC89" s="104"/>
      <c r="AD89" s="9"/>
      <c r="AE89" s="10"/>
      <c r="AF89" s="10"/>
      <c r="AG89" s="9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Y89" s="55"/>
      <c r="BF89" s="16"/>
      <c r="BG89" s="16"/>
      <c r="BH89" s="16"/>
      <c r="BI89" s="16"/>
    </row>
    <row r="90" spans="1:62" ht="12.75" customHeight="1" x14ac:dyDescent="0.2">
      <c r="B90" s="3"/>
      <c r="C90" s="369" t="s">
        <v>3</v>
      </c>
      <c r="D90" s="414"/>
      <c r="E90" s="370"/>
      <c r="F90" s="81">
        <f>SUMIF($E$42:$E$88,"=P",F42:F88)</f>
        <v>0</v>
      </c>
      <c r="G90" s="81"/>
      <c r="H90" s="81">
        <f>SUMIF($E$42:$E$88,"=P",I42:I88)</f>
        <v>0</v>
      </c>
      <c r="I90" s="81"/>
      <c r="J90" s="81">
        <f>SUMIF($E$42:$E$88,"=P",J42:J88)</f>
        <v>0</v>
      </c>
      <c r="K90" s="80"/>
      <c r="L90" s="81">
        <f>SUMIF($E$42:$E$88,"=P",M42:M88)</f>
        <v>0</v>
      </c>
      <c r="M90" s="81"/>
      <c r="N90" s="81">
        <f>SUMIF($E$42:$E$88,"=P",O42:O88)</f>
        <v>0</v>
      </c>
      <c r="O90" s="82"/>
      <c r="P90" s="82">
        <f>SUMIF($E$42:$E$88,"=P",Q42:Q88)</f>
        <v>0</v>
      </c>
      <c r="Q90" s="82"/>
      <c r="R90" s="81">
        <f>SUMIF($E$42:$E$88,"=P",S42:S88)</f>
        <v>0</v>
      </c>
      <c r="S90" s="82"/>
      <c r="T90" s="81">
        <f>SUMIF($E$42:$E$88,"=P",U42:U88)</f>
        <v>0</v>
      </c>
      <c r="U90" s="81"/>
      <c r="V90" s="81">
        <f>SUMIF($E$42:$E$88,"=P",W42:W88)</f>
        <v>0</v>
      </c>
      <c r="W90" s="81"/>
      <c r="X90" s="80">
        <f>SUMIF($E$42:$E$88,"=P",Y42:Y88)</f>
        <v>0</v>
      </c>
      <c r="Y90" s="80"/>
      <c r="Z90" s="82">
        <f>SUMIF($E$42:$E$88,"=P",AA42:AA88)</f>
        <v>0</v>
      </c>
      <c r="AA90" s="82"/>
      <c r="AB90" s="82">
        <f>SUMIF($E$42:$E$88,"=P",AC42:AC88)</f>
        <v>0</v>
      </c>
      <c r="AC90" s="82"/>
      <c r="AD90" s="6"/>
      <c r="AE90" s="13" t="s">
        <v>28</v>
      </c>
      <c r="AF90" s="13" t="s">
        <v>27</v>
      </c>
      <c r="AG90" s="8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Y90" s="55"/>
      <c r="BF90" s="16"/>
      <c r="BG90" s="16"/>
      <c r="BH90" s="16"/>
      <c r="BI90" s="16"/>
    </row>
    <row r="91" spans="1:62" ht="12.75" customHeight="1" x14ac:dyDescent="0.2">
      <c r="B91" s="3"/>
      <c r="C91" s="359" t="s">
        <v>32</v>
      </c>
      <c r="D91" s="359"/>
      <c r="E91" s="359"/>
      <c r="F91" s="11" t="e">
        <f>(F90*100)/(C19*$F$11)</f>
        <v>#DIV/0!</v>
      </c>
      <c r="G91" s="43"/>
      <c r="H91" s="11" t="e">
        <f>(H90*100)/(C20*F11)</f>
        <v>#DIV/0!</v>
      </c>
      <c r="I91" s="11"/>
      <c r="J91" s="11" t="e">
        <f>(J90*100)/(C21*F11)</f>
        <v>#DIV/0!</v>
      </c>
      <c r="K91" s="11"/>
      <c r="L91" s="11" t="e">
        <f>(L90*100)/(C22*F11)</f>
        <v>#DIV/0!</v>
      </c>
      <c r="M91" s="11"/>
      <c r="N91" s="11" t="e">
        <f>(N90*100)/(C23*F11)</f>
        <v>#DIV/0!</v>
      </c>
      <c r="O91" s="11"/>
      <c r="P91" s="11" t="e">
        <f>(P90*100)/(C24*F11)</f>
        <v>#DIV/0!</v>
      </c>
      <c r="Q91" s="11"/>
      <c r="R91" s="11" t="e">
        <f>(R90*100)/(C25*F11)</f>
        <v>#DIV/0!</v>
      </c>
      <c r="S91" s="11"/>
      <c r="T91" s="11" t="e">
        <f>(T90*100)/(C26*F11)</f>
        <v>#DIV/0!</v>
      </c>
      <c r="U91" s="11"/>
      <c r="V91" s="11" t="e">
        <f>(V90*100)/(C27*F11)</f>
        <v>#DIV/0!</v>
      </c>
      <c r="W91" s="11"/>
      <c r="X91" s="11" t="e">
        <f>(X90*100)/(C28*F11)</f>
        <v>#DIV/0!</v>
      </c>
      <c r="Y91" s="11"/>
      <c r="Z91" s="11" t="e">
        <f>(Z90*100)/(C29*F11)</f>
        <v>#DIV/0!</v>
      </c>
      <c r="AA91" s="11"/>
      <c r="AB91" s="11" t="e">
        <f>(AB90*100)/(C30*F11)</f>
        <v>#DIV/0!</v>
      </c>
      <c r="AC91" s="11"/>
      <c r="AD91" s="6"/>
      <c r="AE91" s="183" t="e">
        <f>SUM(AE42:AE88)/COUNTIF(AE42:AE88,"&gt;0")</f>
        <v>#DIV/0!</v>
      </c>
      <c r="AF91" s="14" t="e">
        <f>SUMIF($E$42:$E$88,"=P",$AF$42:$AF$88)/COUNTIF($E$42:$E$88,"=P")</f>
        <v>#DIV/0!</v>
      </c>
      <c r="AG91" s="8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Y91" s="55"/>
      <c r="BF91" s="16"/>
      <c r="BG91" s="16"/>
      <c r="BH91" s="16"/>
      <c r="BI91" s="16"/>
    </row>
    <row r="92" spans="1:62" s="37" customFormat="1" ht="12.75" customHeight="1" x14ac:dyDescent="0.2">
      <c r="C92" s="415"/>
      <c r="D92" s="416"/>
      <c r="E92" s="416"/>
      <c r="F92" s="38"/>
      <c r="G92" s="16"/>
      <c r="H92" s="16"/>
      <c r="I92" s="16"/>
      <c r="J92" s="16"/>
      <c r="K92" s="16"/>
      <c r="L92" s="16"/>
      <c r="M92" s="36"/>
      <c r="N92" s="406"/>
      <c r="O92" s="407"/>
      <c r="P92" s="407"/>
      <c r="Q92" s="407"/>
      <c r="R92" s="407"/>
      <c r="S92" s="36"/>
      <c r="T92" s="39"/>
      <c r="U92" s="36"/>
      <c r="V92" s="406"/>
      <c r="W92" s="407"/>
      <c r="X92" s="407"/>
      <c r="Y92" s="407"/>
      <c r="Z92" s="407"/>
      <c r="AA92" s="36"/>
      <c r="AB92" s="16"/>
      <c r="AC92" s="16"/>
      <c r="AE92" s="16"/>
      <c r="AF92" s="1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3"/>
      <c r="AX92" s="53"/>
      <c r="AY92" s="55"/>
      <c r="AZ92" s="53"/>
      <c r="BA92" s="53"/>
      <c r="BB92" s="53"/>
      <c r="BC92" s="53"/>
      <c r="BD92" s="53"/>
      <c r="BE92" s="53"/>
      <c r="BF92" s="56"/>
      <c r="BG92" s="56"/>
      <c r="BH92" s="56"/>
      <c r="BI92" s="56"/>
      <c r="BJ92" s="56"/>
    </row>
    <row r="93" spans="1:62" ht="12.75" customHeight="1" x14ac:dyDescent="0.25">
      <c r="C93" s="356" t="s">
        <v>34</v>
      </c>
      <c r="D93" s="357"/>
      <c r="E93" s="358"/>
      <c r="F93" s="46" t="e">
        <f>AVERAGE(N91,T91,X91)</f>
        <v>#DIV/0!</v>
      </c>
      <c r="G93" s="46"/>
      <c r="H93" s="46" t="e">
        <f>AVERAGE(L91,V91,AB91)</f>
        <v>#DIV/0!</v>
      </c>
      <c r="I93" s="46"/>
      <c r="J93" s="46" t="e">
        <f>AVERAGE(F91,P91,Z91)</f>
        <v>#DIV/0!</v>
      </c>
      <c r="K93" s="46"/>
      <c r="L93" s="46" t="e">
        <f>AVERAGE(R91)</f>
        <v>#DIV/0!</v>
      </c>
      <c r="M93" s="46"/>
      <c r="N93" s="46" t="e">
        <f>AVERAGE(J91)</f>
        <v>#DIV/0!</v>
      </c>
      <c r="O93" s="46"/>
      <c r="P93" s="46" t="e">
        <f>AVERAGE(H91)</f>
        <v>#DIV/0!</v>
      </c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G93" s="67"/>
      <c r="AH93" s="67"/>
      <c r="AI93" s="67"/>
      <c r="AJ93" s="67"/>
      <c r="AK93" s="411"/>
      <c r="AL93" s="412"/>
      <c r="AM93" s="412"/>
      <c r="AN93" s="412"/>
      <c r="AO93" s="412"/>
      <c r="AP93" s="412"/>
      <c r="AQ93" s="412"/>
      <c r="AR93" s="412"/>
      <c r="AS93" s="412"/>
      <c r="AT93" s="412"/>
      <c r="AU93" s="412"/>
      <c r="AV93" s="412"/>
      <c r="AY93" s="55"/>
    </row>
    <row r="94" spans="1:62" ht="12.75" customHeight="1" x14ac:dyDescent="0.25">
      <c r="C94" s="48"/>
      <c r="D94" s="48"/>
      <c r="E94" s="49"/>
      <c r="F94" s="360"/>
      <c r="G94" s="360"/>
      <c r="H94" s="360"/>
      <c r="I94" s="50"/>
      <c r="J94" s="49"/>
      <c r="K94" s="49"/>
      <c r="L94" s="49"/>
      <c r="M94" s="49"/>
      <c r="N94" s="49"/>
      <c r="O94" s="49"/>
      <c r="P94" s="52"/>
      <c r="Q94" s="52"/>
      <c r="R94" s="52"/>
      <c r="S94" s="52"/>
      <c r="T94" s="52"/>
      <c r="U94" s="52"/>
      <c r="V94" s="52"/>
      <c r="W94" s="45"/>
      <c r="X94" s="45"/>
      <c r="AG94" s="67"/>
      <c r="AH94" s="67"/>
      <c r="AI94" s="67"/>
      <c r="AJ94" s="67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Y94" s="55"/>
      <c r="BF94" s="99"/>
    </row>
    <row r="95" spans="1:62" ht="12.75" customHeight="1" x14ac:dyDescent="0.25">
      <c r="C95" s="356" t="s">
        <v>47</v>
      </c>
      <c r="D95" s="357"/>
      <c r="E95" s="358"/>
      <c r="F95" s="46" t="e">
        <f>AVERAGE(L91:N91,T91:X91,AB91)</f>
        <v>#DIV/0!</v>
      </c>
      <c r="G95" s="47"/>
      <c r="H95" s="46" t="e">
        <f>AVERAGE(F91,P91,R91,Z91)</f>
        <v>#DIV/0!</v>
      </c>
      <c r="I95" s="46"/>
      <c r="J95" s="46" t="e">
        <f>AVERAGE(H91:J91)</f>
        <v>#DIV/0!</v>
      </c>
      <c r="K95" s="51"/>
      <c r="L95" s="51"/>
      <c r="M95" s="51"/>
      <c r="N95" s="51"/>
      <c r="O95" s="52"/>
      <c r="P95" s="51"/>
      <c r="Q95" s="49"/>
      <c r="R95" s="49"/>
      <c r="S95" s="49"/>
      <c r="T95" s="49"/>
      <c r="U95" s="49"/>
      <c r="V95" s="49"/>
      <c r="W95" s="45"/>
      <c r="X95" s="45"/>
      <c r="AG95" s="67"/>
      <c r="AH95" s="67"/>
      <c r="AI95" s="67"/>
      <c r="AJ95" s="67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Y95" s="55"/>
      <c r="BF95" s="99"/>
    </row>
    <row r="96" spans="1:62" ht="12.75" customHeight="1" x14ac:dyDescent="0.25">
      <c r="AG96" s="67"/>
      <c r="AH96" s="67"/>
      <c r="AI96" s="67"/>
      <c r="AJ96" s="67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Y96" s="55"/>
      <c r="BF96" s="99"/>
    </row>
    <row r="97" spans="33:58" ht="12.75" customHeight="1" x14ac:dyDescent="0.2">
      <c r="AG97" s="68"/>
      <c r="AH97" s="68"/>
      <c r="AI97" s="68"/>
      <c r="AJ97" s="68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Z97" s="69"/>
      <c r="BA97" s="69"/>
      <c r="BB97" s="69"/>
      <c r="BC97" s="69"/>
      <c r="BD97" s="69"/>
      <c r="BE97" s="69"/>
      <c r="BF97" s="69"/>
    </row>
    <row r="98" spans="33:58" ht="12.75" customHeight="1" x14ac:dyDescent="0.25">
      <c r="AG98" s="353"/>
      <c r="AH98" s="353"/>
      <c r="AI98" s="353"/>
      <c r="AJ98" s="353"/>
      <c r="AK98" s="70"/>
      <c r="AL98" s="71"/>
      <c r="AM98" s="70"/>
      <c r="AN98" s="71"/>
      <c r="AO98" s="70"/>
      <c r="AP98" s="71"/>
      <c r="AQ98" s="70"/>
      <c r="AR98" s="71"/>
      <c r="AS98" s="70"/>
      <c r="AT98" s="71"/>
      <c r="AU98" s="70"/>
      <c r="AV98" s="71"/>
      <c r="AW98" s="71"/>
      <c r="AX98" s="71"/>
      <c r="AZ98" s="70"/>
      <c r="BA98" s="71"/>
      <c r="BB98" s="70"/>
      <c r="BC98" s="71"/>
      <c r="BD98" s="70"/>
      <c r="BE98" s="71"/>
      <c r="BF98" s="71"/>
    </row>
    <row r="99" spans="33:58" ht="12.75" customHeight="1" x14ac:dyDescent="0.25">
      <c r="AG99" s="353"/>
      <c r="AH99" s="353"/>
      <c r="AI99" s="353"/>
      <c r="AJ99" s="353"/>
      <c r="AK99" s="70"/>
      <c r="AL99" s="71"/>
      <c r="AM99" s="70"/>
      <c r="AN99" s="71"/>
      <c r="AO99" s="70"/>
      <c r="AP99" s="71"/>
      <c r="AQ99" s="70"/>
      <c r="AR99" s="71"/>
      <c r="AS99" s="70"/>
      <c r="AT99" s="71"/>
      <c r="AU99" s="70"/>
      <c r="AV99" s="71"/>
      <c r="AW99" s="71"/>
      <c r="AX99" s="71"/>
      <c r="AZ99" s="70"/>
      <c r="BA99" s="71"/>
      <c r="BB99" s="70"/>
      <c r="BC99" s="71"/>
      <c r="BD99" s="70"/>
      <c r="BE99" s="71"/>
      <c r="BF99" s="71"/>
    </row>
    <row r="100" spans="33:58" ht="12.75" customHeight="1" x14ac:dyDescent="0.25">
      <c r="AG100" s="353"/>
      <c r="AH100" s="353"/>
      <c r="AI100" s="353"/>
      <c r="AJ100" s="353"/>
      <c r="AK100" s="70"/>
      <c r="AL100" s="71"/>
      <c r="AM100" s="70"/>
      <c r="AN100" s="71"/>
      <c r="AO100" s="70"/>
      <c r="AP100" s="71"/>
      <c r="AQ100" s="70"/>
      <c r="AR100" s="71"/>
      <c r="AS100" s="70"/>
      <c r="AT100" s="71"/>
      <c r="AU100" s="70"/>
      <c r="AV100" s="71"/>
      <c r="AW100" s="71"/>
      <c r="AX100" s="71"/>
      <c r="AZ100" s="70"/>
      <c r="BA100" s="71"/>
      <c r="BB100" s="70"/>
      <c r="BC100" s="71"/>
      <c r="BD100" s="70"/>
      <c r="BE100" s="71"/>
      <c r="BF100" s="71"/>
    </row>
    <row r="101" spans="33:58" ht="12.75" customHeight="1" x14ac:dyDescent="0.25">
      <c r="AG101" s="353"/>
      <c r="AH101" s="353"/>
      <c r="AI101" s="353"/>
      <c r="AJ101" s="353"/>
      <c r="AK101" s="70"/>
      <c r="AL101" s="71"/>
      <c r="AM101" s="70"/>
      <c r="AN101" s="71"/>
      <c r="AO101" s="70"/>
      <c r="AP101" s="71"/>
      <c r="AQ101" s="70"/>
      <c r="AR101" s="71"/>
      <c r="AS101" s="70"/>
      <c r="AT101" s="71"/>
      <c r="AU101" s="70"/>
      <c r="AV101" s="71"/>
      <c r="AW101" s="71"/>
      <c r="AX101" s="71"/>
      <c r="AZ101" s="70"/>
      <c r="BA101" s="71"/>
      <c r="BB101" s="70"/>
      <c r="BC101" s="71"/>
      <c r="BD101" s="70"/>
      <c r="BE101" s="71"/>
      <c r="BF101" s="71"/>
    </row>
  </sheetData>
  <sheetProtection password="CC2D" sheet="1" objects="1" scenarios="1" selectLockedCells="1"/>
  <dataConsolidate/>
  <mergeCells count="131">
    <mergeCell ref="V92:Z92"/>
    <mergeCell ref="C84:D84"/>
    <mergeCell ref="AO94:AP96"/>
    <mergeCell ref="AQ27:AR29"/>
    <mergeCell ref="AQ38:AR40"/>
    <mergeCell ref="AQ94:AR96"/>
    <mergeCell ref="AK93:AV93"/>
    <mergeCell ref="AK94:AL96"/>
    <mergeCell ref="AM94:AN96"/>
    <mergeCell ref="AS38:AT40"/>
    <mergeCell ref="AS94:AT96"/>
    <mergeCell ref="AU94:AV96"/>
    <mergeCell ref="C89:D89"/>
    <mergeCell ref="C90:E90"/>
    <mergeCell ref="C88:D88"/>
    <mergeCell ref="C80:D80"/>
    <mergeCell ref="C81:D81"/>
    <mergeCell ref="C92:E92"/>
    <mergeCell ref="N92:R92"/>
    <mergeCell ref="BJ69:BJ72"/>
    <mergeCell ref="BG69:BG72"/>
    <mergeCell ref="BH69:BH72"/>
    <mergeCell ref="BI69:BI72"/>
    <mergeCell ref="C61:D61"/>
    <mergeCell ref="AD38:AD41"/>
    <mergeCell ref="C46:D46"/>
    <mergeCell ref="F38:AC38"/>
    <mergeCell ref="C49:D49"/>
    <mergeCell ref="C50:D50"/>
    <mergeCell ref="AG38:AG41"/>
    <mergeCell ref="AF38:AF41"/>
    <mergeCell ref="AE38:AE41"/>
    <mergeCell ref="AU38:AV40"/>
    <mergeCell ref="AO38:AP40"/>
    <mergeCell ref="C72:D72"/>
    <mergeCell ref="C70:D70"/>
    <mergeCell ref="C71:D71"/>
    <mergeCell ref="C64:D64"/>
    <mergeCell ref="C69:D69"/>
    <mergeCell ref="C62:D62"/>
    <mergeCell ref="C59:D59"/>
    <mergeCell ref="C60:D60"/>
    <mergeCell ref="C63:D63"/>
    <mergeCell ref="D9:H9"/>
    <mergeCell ref="C10:E10"/>
    <mergeCell ref="F10:H10"/>
    <mergeCell ref="C11:E11"/>
    <mergeCell ref="F11:H11"/>
    <mergeCell ref="C41:D41"/>
    <mergeCell ref="D27:N27"/>
    <mergeCell ref="C2:N2"/>
    <mergeCell ref="D7:H7"/>
    <mergeCell ref="N7:P7"/>
    <mergeCell ref="D8:H8"/>
    <mergeCell ref="D18:N18"/>
    <mergeCell ref="D28:N28"/>
    <mergeCell ref="D29:N29"/>
    <mergeCell ref="D30:N30"/>
    <mergeCell ref="C3:N3"/>
    <mergeCell ref="C5:N5"/>
    <mergeCell ref="C12:E12"/>
    <mergeCell ref="F12:H12"/>
    <mergeCell ref="P18:AA18"/>
    <mergeCell ref="B17:Z17"/>
    <mergeCell ref="H34:O34"/>
    <mergeCell ref="D34:E34"/>
    <mergeCell ref="F31:AF31"/>
    <mergeCell ref="AB18:AE18"/>
    <mergeCell ref="D19:N19"/>
    <mergeCell ref="D20:N20"/>
    <mergeCell ref="D21:N21"/>
    <mergeCell ref="D26:N26"/>
    <mergeCell ref="C78:D78"/>
    <mergeCell ref="C75:D75"/>
    <mergeCell ref="C76:D76"/>
    <mergeCell ref="C66:D66"/>
    <mergeCell ref="C55:D55"/>
    <mergeCell ref="D22:N22"/>
    <mergeCell ref="D23:N23"/>
    <mergeCell ref="D24:N24"/>
    <mergeCell ref="D25:N25"/>
    <mergeCell ref="C54:D54"/>
    <mergeCell ref="C53:D53"/>
    <mergeCell ref="C52:D52"/>
    <mergeCell ref="C47:D47"/>
    <mergeCell ref="C42:D42"/>
    <mergeCell ref="C51:D51"/>
    <mergeCell ref="C43:D43"/>
    <mergeCell ref="C57:D57"/>
    <mergeCell ref="C56:D56"/>
    <mergeCell ref="D35:E35"/>
    <mergeCell ref="AG99:AJ99"/>
    <mergeCell ref="AG100:AJ100"/>
    <mergeCell ref="AG101:AJ101"/>
    <mergeCell ref="C44:D44"/>
    <mergeCell ref="C45:D45"/>
    <mergeCell ref="C77:D77"/>
    <mergeCell ref="C58:D58"/>
    <mergeCell ref="AG98:AJ98"/>
    <mergeCell ref="C48:D48"/>
    <mergeCell ref="C95:E95"/>
    <mergeCell ref="C93:E93"/>
    <mergeCell ref="C74:D74"/>
    <mergeCell ref="C83:D83"/>
    <mergeCell ref="C73:D73"/>
    <mergeCell ref="C79:D79"/>
    <mergeCell ref="C82:D82"/>
    <mergeCell ref="C68:D68"/>
    <mergeCell ref="C65:D65"/>
    <mergeCell ref="C67:D67"/>
    <mergeCell ref="C91:E91"/>
    <mergeCell ref="C85:D85"/>
    <mergeCell ref="C86:D86"/>
    <mergeCell ref="C87:D87"/>
    <mergeCell ref="F94:H94"/>
    <mergeCell ref="AK25:AV26"/>
    <mergeCell ref="AK27:AL29"/>
    <mergeCell ref="AM27:AN29"/>
    <mergeCell ref="AU27:AV29"/>
    <mergeCell ref="AK38:AL40"/>
    <mergeCell ref="AM38:AN40"/>
    <mergeCell ref="P19:AA19"/>
    <mergeCell ref="P20:AA21"/>
    <mergeCell ref="P22:AA23"/>
    <mergeCell ref="P24:AA25"/>
    <mergeCell ref="P29:AA29"/>
    <mergeCell ref="P26:AA28"/>
    <mergeCell ref="P30:AA30"/>
    <mergeCell ref="AK37:AV37"/>
    <mergeCell ref="AS27:AT29"/>
    <mergeCell ref="AO27:AP29"/>
  </mergeCells>
  <phoneticPr fontId="4" type="noConversion"/>
  <conditionalFormatting sqref="AF91">
    <cfRule type="cellIs" dxfId="94" priority="136" stopIfTrue="1" operator="greaterThanOrEqual">
      <formula>3.95</formula>
    </cfRule>
    <cfRule type="cellIs" dxfId="93" priority="137" stopIfTrue="1" operator="between">
      <formula>2.05</formula>
      <formula>3.94</formula>
    </cfRule>
    <cfRule type="cellIs" dxfId="92" priority="138" stopIfTrue="1" operator="lessThanOrEqual">
      <formula>2</formula>
    </cfRule>
  </conditionalFormatting>
  <conditionalFormatting sqref="AF42:AF88">
    <cfRule type="cellIs" dxfId="91" priority="133" stopIfTrue="1" operator="greaterThanOrEqual">
      <formula>3.95</formula>
    </cfRule>
    <cfRule type="cellIs" dxfId="90" priority="134" stopIfTrue="1" operator="between">
      <formula>2.05</formula>
      <formula>3.94</formula>
    </cfRule>
    <cfRule type="cellIs" dxfId="89" priority="135" stopIfTrue="1" operator="lessThanOrEqual">
      <formula>2</formula>
    </cfRule>
  </conditionalFormatting>
  <conditionalFormatting sqref="P42:P88">
    <cfRule type="cellIs" dxfId="88" priority="113" stopIfTrue="1" operator="equal">
      <formula>$P$39</formula>
    </cfRule>
    <cfRule type="cellIs" dxfId="87" priority="114" stopIfTrue="1" operator="notEqual">
      <formula>$P$39</formula>
    </cfRule>
  </conditionalFormatting>
  <conditionalFormatting sqref="V42:V88">
    <cfRule type="cellIs" dxfId="86" priority="107" stopIfTrue="1" operator="equal">
      <formula>$V$39</formula>
    </cfRule>
    <cfRule type="cellIs" dxfId="85" priority="108" stopIfTrue="1" operator="notEqual">
      <formula>$V$39</formula>
    </cfRule>
  </conditionalFormatting>
  <conditionalFormatting sqref="X42:X88">
    <cfRule type="cellIs" dxfId="84" priority="105" stopIfTrue="1" operator="equal">
      <formula>$X$39</formula>
    </cfRule>
    <cfRule type="cellIs" dxfId="83" priority="106" stopIfTrue="1" operator="notEqual">
      <formula>$X$39</formula>
    </cfRule>
  </conditionalFormatting>
  <conditionalFormatting sqref="Z42:Z88">
    <cfRule type="cellIs" dxfId="82" priority="103" stopIfTrue="1" operator="equal">
      <formula>$Z$39</formula>
    </cfRule>
    <cfRule type="cellIs" dxfId="81" priority="104" stopIfTrue="1" operator="notEqual">
      <formula>$Z$39</formula>
    </cfRule>
  </conditionalFormatting>
  <conditionalFormatting sqref="L42:L88">
    <cfRule type="cellIs" dxfId="80" priority="69" stopIfTrue="1" operator="equal">
      <formula>$L$39</formula>
    </cfRule>
    <cfRule type="cellIs" dxfId="79" priority="70" stopIfTrue="1" operator="notEqual">
      <formula>$L$39</formula>
    </cfRule>
  </conditionalFormatting>
  <conditionalFormatting sqref="T42:T88">
    <cfRule type="cellIs" dxfId="78" priority="67" stopIfTrue="1" operator="equal">
      <formula>$T$39</formula>
    </cfRule>
    <cfRule type="cellIs" dxfId="77" priority="68" stopIfTrue="1" operator="notEqual">
      <formula>$T$39</formula>
    </cfRule>
  </conditionalFormatting>
  <conditionalFormatting sqref="AB42:AB88">
    <cfRule type="cellIs" dxfId="76" priority="11" stopIfTrue="1" operator="equal">
      <formula>$AB$39</formula>
    </cfRule>
    <cfRule type="cellIs" dxfId="75" priority="12" stopIfTrue="1" operator="notEqual">
      <formula>$AB$39</formula>
    </cfRule>
  </conditionalFormatting>
  <conditionalFormatting sqref="F42:F88">
    <cfRule type="cellIs" dxfId="74" priority="9" stopIfTrue="1" operator="equal">
      <formula>2</formula>
    </cfRule>
    <cfRule type="cellIs" dxfId="73" priority="10" stopIfTrue="1" operator="notEqual">
      <formula>2</formula>
    </cfRule>
  </conditionalFormatting>
  <conditionalFormatting sqref="J42:J88">
    <cfRule type="cellIs" dxfId="72" priority="7" stopIfTrue="1" operator="equal">
      <formula>2</formula>
    </cfRule>
    <cfRule type="cellIs" dxfId="71" priority="8" stopIfTrue="1" operator="notEqual">
      <formula>2</formula>
    </cfRule>
  </conditionalFormatting>
  <conditionalFormatting sqref="H42:H88">
    <cfRule type="cellIs" dxfId="70" priority="5" stopIfTrue="1" operator="equal">
      <formula>$H$39</formula>
    </cfRule>
    <cfRule type="cellIs" dxfId="69" priority="6" stopIfTrue="1" operator="notEqual">
      <formula>$H$39</formula>
    </cfRule>
  </conditionalFormatting>
  <conditionalFormatting sqref="N42:N88">
    <cfRule type="cellIs" dxfId="68" priority="3" stopIfTrue="1" operator="equal">
      <formula>$N$39</formula>
    </cfRule>
    <cfRule type="cellIs" dxfId="67" priority="4" stopIfTrue="1" operator="notEqual">
      <formula>$N$39</formula>
    </cfRule>
  </conditionalFormatting>
  <conditionalFormatting sqref="R42:R88">
    <cfRule type="cellIs" dxfId="66" priority="1" stopIfTrue="1" operator="equal">
      <formula>$R$39</formula>
    </cfRule>
    <cfRule type="cellIs" dxfId="65" priority="2" stopIfTrue="1" operator="notEqual">
      <formula>$R$39</formula>
    </cfRule>
  </conditionalFormatting>
  <dataValidations count="6">
    <dataValidation type="decimal" allowBlank="1" showInputMessage="1" showErrorMessage="1" errorTitle="ERROR" error="Sólo se admiten valores decimales entre 0 y 2. Ingresar valores con coma decimal y no con punto, por ejemplo: 2,5 y no 2.5" sqref="AC42:AC88 Y42:Y88 AA42:AA88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2:K88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2:W88">
      <formula1>0</formula1>
      <formula2>2.5</formula2>
    </dataValidation>
    <dataValidation type="list" allowBlank="1" showInputMessage="1" showErrorMessage="1" errorTitle="ERROR" error="SOLO SE ADMITEN LAS ALTERNATIVAS: A, B, C y D." sqref="X42:X88 P42:P88 H42:H88 L42:L88 V42:V88 T42:T88 Z42:Z88 N42:N88 R42:R88 AB42:AB88">
      <formula1>$J$8:$J$11</formula1>
    </dataValidation>
    <dataValidation type="list" allowBlank="1" showInputMessage="1" showErrorMessage="1" errorTitle="ERROR" error="PREGUNTA ABIERTA: SOLO SE ADMITEN LAS RESPUESTAS NUMÉRICAS: 0, 1 ó 2." sqref="F42:F88 J42:J88">
      <formula1>$K$8:$K$10</formula1>
    </dataValidation>
    <dataValidation type="list" allowBlank="1" showInputMessage="1" showErrorMessage="1" errorTitle="Error" error="DIGITAR &quot;p o P&quot; SI ALUMNO SE ENCUENTRA PRESENTE O BIEN &quot;a o A&quot;  SI ESTÁ AUSENTE." sqref="E42:E88">
      <formula1>$N$9:$N$10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27" orientation="landscape" horizontalDpi="300" verticalDpi="300" r:id="rId1"/>
  <headerFooter alignWithMargins="0"/>
  <rowBreaks count="1" manualBreakCount="1">
    <brk id="96" max="16383" man="1"/>
  </rowBreaks>
  <colBreaks count="1" manualBreakCount="1">
    <brk id="33" max="9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I101"/>
  <sheetViews>
    <sheetView showGridLines="0" zoomScale="85" zoomScaleNormal="85" zoomScaleSheetLayoutView="80" workbookViewId="0">
      <pane xSplit="2" topLeftCell="C1" activePane="topRight" state="frozen"/>
      <selection activeCell="B1" sqref="B1"/>
      <selection pane="topRight" activeCell="N7" sqref="N7:P7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9" bestFit="1" customWidth="1"/>
    <col min="6" max="6" width="6.5703125" customWidth="1"/>
    <col min="7" max="7" width="6.5703125" style="25" hidden="1" customWidth="1"/>
    <col min="8" max="8" width="6.5703125" customWidth="1"/>
    <col min="9" max="9" width="6.5703125" hidden="1" customWidth="1"/>
    <col min="10" max="10" width="6.5703125" customWidth="1"/>
    <col min="11" max="11" width="6.5703125" hidden="1" customWidth="1"/>
    <col min="12" max="12" width="6.5703125" customWidth="1"/>
    <col min="13" max="13" width="6.5703125" hidden="1" customWidth="1"/>
    <col min="14" max="14" width="6.5703125" style="19" customWidth="1"/>
    <col min="15" max="15" width="6.5703125" style="19" hidden="1" customWidth="1"/>
    <col min="16" max="16" width="6.5703125" customWidth="1"/>
    <col min="17" max="17" width="6.5703125" hidden="1" customWidth="1"/>
    <col min="18" max="18" width="6.5703125" customWidth="1"/>
    <col min="19" max="19" width="6.5703125" hidden="1" customWidth="1"/>
    <col min="20" max="20" width="6.5703125" customWidth="1"/>
    <col min="21" max="21" width="6.5703125" hidden="1" customWidth="1"/>
    <col min="22" max="22" width="6.5703125" customWidth="1"/>
    <col min="23" max="23" width="6.5703125" hidden="1" customWidth="1"/>
    <col min="24" max="24" width="6.5703125" customWidth="1"/>
    <col min="25" max="25" width="6.5703125" hidden="1" customWidth="1"/>
    <col min="26" max="26" width="6.5703125" customWidth="1"/>
    <col min="27" max="27" width="6.5703125" hidden="1" customWidth="1"/>
    <col min="28" max="28" width="6.5703125" customWidth="1"/>
    <col min="29" max="29" width="6.5703125" hidden="1" customWidth="1"/>
    <col min="30" max="31" width="9.85546875" customWidth="1"/>
    <col min="32" max="32" width="10.85546875" customWidth="1"/>
    <col min="33" max="35" width="12" customWidth="1"/>
    <col min="36" max="36" width="30.140625" style="53" customWidth="1"/>
    <col min="37" max="50" width="7.85546875" style="53" customWidth="1"/>
    <col min="51" max="51" width="9.5703125" style="53" customWidth="1"/>
    <col min="52" max="58" width="7.85546875" style="53" customWidth="1"/>
    <col min="59" max="62" width="21.42578125" style="53" customWidth="1"/>
    <col min="63" max="65" width="17.42578125" customWidth="1"/>
    <col min="66" max="66" width="3.5703125" customWidth="1"/>
    <col min="67" max="67" width="17.42578125" customWidth="1"/>
    <col min="68" max="68" width="13.42578125" customWidth="1"/>
    <col min="69" max="69" width="5.5703125" customWidth="1"/>
    <col min="76" max="76" width="5.42578125" customWidth="1"/>
    <col min="77" max="79" width="6.140625" customWidth="1"/>
  </cols>
  <sheetData>
    <row r="2" spans="2:68" ht="12.75" customHeight="1" x14ac:dyDescent="0.2">
      <c r="C2" s="384" t="s">
        <v>18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150"/>
    </row>
    <row r="3" spans="2:68" ht="12.75" customHeight="1" x14ac:dyDescent="0.2">
      <c r="C3" s="389" t="s">
        <v>19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155"/>
    </row>
    <row r="4" spans="2:68" ht="12.75" customHeight="1" x14ac:dyDescent="0.2">
      <c r="C4" s="156"/>
      <c r="D4" s="156"/>
      <c r="E4" s="156"/>
      <c r="F4" s="156"/>
      <c r="G4" s="23"/>
      <c r="H4" s="156"/>
      <c r="I4" s="156"/>
      <c r="J4" s="156"/>
      <c r="K4" s="156"/>
      <c r="L4" s="156"/>
      <c r="M4" s="156"/>
      <c r="N4" s="156"/>
      <c r="O4" s="156"/>
    </row>
    <row r="5" spans="2:68" ht="12.75" customHeight="1" x14ac:dyDescent="0.2">
      <c r="C5" s="391" t="s">
        <v>73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156"/>
    </row>
    <row r="6" spans="2:68" ht="12.75" customHeight="1" x14ac:dyDescent="0.2">
      <c r="C6" s="2"/>
      <c r="D6" s="2"/>
      <c r="E6" s="18"/>
      <c r="F6" s="2"/>
      <c r="G6" s="24"/>
      <c r="H6" s="2"/>
      <c r="I6" s="157"/>
      <c r="L6" s="2"/>
      <c r="M6" s="2"/>
      <c r="N6" s="18"/>
      <c r="O6" s="18"/>
      <c r="P6" s="2"/>
      <c r="Q6" s="157"/>
    </row>
    <row r="7" spans="2:68" ht="12.75" customHeight="1" x14ac:dyDescent="0.2">
      <c r="B7" s="3"/>
      <c r="C7" s="4" t="s">
        <v>14</v>
      </c>
      <c r="D7" s="385"/>
      <c r="E7" s="385"/>
      <c r="F7" s="385"/>
      <c r="G7" s="385"/>
      <c r="H7" s="385"/>
      <c r="I7" s="86"/>
      <c r="J7" s="63"/>
      <c r="K7" s="87"/>
      <c r="L7" s="152" t="s">
        <v>17</v>
      </c>
      <c r="M7" s="152"/>
      <c r="N7" s="386"/>
      <c r="O7" s="386"/>
      <c r="P7" s="386"/>
      <c r="Q7" s="28"/>
      <c r="R7" s="157"/>
      <c r="S7" s="157"/>
    </row>
    <row r="8" spans="2:68" ht="12.75" customHeight="1" x14ac:dyDescent="0.2">
      <c r="B8" s="3"/>
      <c r="C8" s="4" t="s">
        <v>1</v>
      </c>
      <c r="D8" s="387" t="s">
        <v>74</v>
      </c>
      <c r="E8" s="387"/>
      <c r="F8" s="387"/>
      <c r="G8" s="387"/>
      <c r="H8" s="387"/>
      <c r="I8" s="88"/>
      <c r="J8" s="83" t="s">
        <v>0</v>
      </c>
      <c r="K8" s="63">
        <v>0</v>
      </c>
      <c r="L8" s="29"/>
      <c r="M8" s="29"/>
      <c r="N8" s="29"/>
      <c r="O8" s="29"/>
      <c r="P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2:68" ht="12.75" customHeight="1" x14ac:dyDescent="0.2">
      <c r="B9" s="3"/>
      <c r="C9" s="4" t="s">
        <v>5</v>
      </c>
      <c r="D9" s="371"/>
      <c r="E9" s="372"/>
      <c r="F9" s="372"/>
      <c r="G9" s="372"/>
      <c r="H9" s="373"/>
      <c r="I9" s="89"/>
      <c r="J9" s="83" t="s">
        <v>23</v>
      </c>
      <c r="K9" s="63">
        <v>1</v>
      </c>
      <c r="L9" s="33"/>
      <c r="M9" s="33"/>
      <c r="N9" s="33" t="s">
        <v>4</v>
      </c>
      <c r="O9" s="33"/>
      <c r="P9" s="34"/>
      <c r="Q9" s="3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2:68" ht="12.75" customHeight="1" x14ac:dyDescent="0.2">
      <c r="B10" s="3"/>
      <c r="C10" s="374" t="s">
        <v>10</v>
      </c>
      <c r="D10" s="375"/>
      <c r="E10" s="376"/>
      <c r="F10" s="377"/>
      <c r="G10" s="378"/>
      <c r="H10" s="379"/>
      <c r="I10" s="90"/>
      <c r="J10" s="83" t="s">
        <v>24</v>
      </c>
      <c r="K10" s="63">
        <v>2</v>
      </c>
      <c r="L10" s="33"/>
      <c r="M10" s="33"/>
      <c r="N10" s="33" t="s">
        <v>0</v>
      </c>
      <c r="O10" s="33"/>
      <c r="P10" s="34"/>
      <c r="Q10" s="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2:68" ht="12.75" customHeight="1" x14ac:dyDescent="0.2">
      <c r="B11" s="3"/>
      <c r="C11" s="374" t="s">
        <v>8</v>
      </c>
      <c r="D11" s="375"/>
      <c r="E11" s="376"/>
      <c r="F11" s="380">
        <f>COUNTIF(E42:E88,"=P")</f>
        <v>0</v>
      </c>
      <c r="G11" s="381"/>
      <c r="H11" s="382"/>
      <c r="I11" s="91"/>
      <c r="J11" s="83" t="s">
        <v>25</v>
      </c>
      <c r="K11" s="6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</row>
    <row r="12" spans="2:68" ht="12.75" customHeight="1" x14ac:dyDescent="0.2">
      <c r="B12" s="3"/>
      <c r="C12" s="374" t="s">
        <v>12</v>
      </c>
      <c r="D12" s="375"/>
      <c r="E12" s="376"/>
      <c r="F12" s="380">
        <f>COUNTIF(E42:E88,"=A")</f>
        <v>0</v>
      </c>
      <c r="G12" s="381"/>
      <c r="H12" s="382"/>
      <c r="I12" s="91"/>
      <c r="J12" s="44"/>
      <c r="K12" s="44"/>
      <c r="L12" s="33"/>
      <c r="M12" s="33"/>
      <c r="N12" s="33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</row>
    <row r="13" spans="2:68" ht="12.75" customHeight="1" x14ac:dyDescent="0.2">
      <c r="B13" s="157"/>
      <c r="C13" s="125"/>
      <c r="D13" s="125"/>
      <c r="E13" s="125"/>
      <c r="F13" s="148"/>
      <c r="G13" s="148"/>
      <c r="H13" s="148"/>
      <c r="I13" s="91"/>
      <c r="J13" s="44"/>
      <c r="K13" s="44"/>
      <c r="L13" s="33"/>
      <c r="M13" s="33"/>
      <c r="N13" s="33"/>
      <c r="O13" s="33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2:68" ht="12.75" customHeight="1" x14ac:dyDescent="0.2">
      <c r="B14" s="157"/>
      <c r="C14" s="125"/>
      <c r="D14" s="125"/>
      <c r="E14" s="125"/>
      <c r="F14" s="148"/>
      <c r="G14" s="148"/>
      <c r="H14" s="148"/>
      <c r="I14" s="91"/>
      <c r="J14" s="44"/>
      <c r="K14" s="44"/>
      <c r="L14" s="33"/>
      <c r="M14" s="33"/>
      <c r="N14" s="33"/>
      <c r="O14" s="33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</row>
    <row r="15" spans="2:68" ht="12.75" customHeight="1" x14ac:dyDescent="0.2">
      <c r="B15" s="157"/>
      <c r="C15" s="125"/>
      <c r="D15" s="125"/>
      <c r="E15" s="125"/>
      <c r="F15" s="148"/>
      <c r="G15" s="148"/>
      <c r="H15" s="148"/>
      <c r="I15" s="91"/>
      <c r="J15" s="44"/>
      <c r="K15" s="44"/>
      <c r="L15" s="33"/>
      <c r="M15" s="33"/>
      <c r="N15" s="33"/>
      <c r="O15" s="33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spans="2:68" ht="12.75" customHeight="1" x14ac:dyDescent="0.2">
      <c r="B16" s="157"/>
      <c r="C16" s="157"/>
      <c r="D16" s="157" t="s">
        <v>35</v>
      </c>
      <c r="BP16" s="40" t="s">
        <v>4</v>
      </c>
    </row>
    <row r="17" spans="1:68" ht="17.25" customHeight="1" x14ac:dyDescent="0.2">
      <c r="A17" s="157"/>
      <c r="B17" s="393" t="str">
        <f>D8</f>
        <v>8avo. Básico B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BP17" s="32"/>
    </row>
    <row r="18" spans="1:68" ht="24.75" customHeight="1" x14ac:dyDescent="0.2">
      <c r="A18" s="157"/>
      <c r="B18" s="153" t="s">
        <v>2</v>
      </c>
      <c r="C18" s="146" t="s">
        <v>26</v>
      </c>
      <c r="D18" s="388" t="s">
        <v>58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160"/>
      <c r="P18" s="392" t="s">
        <v>53</v>
      </c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61"/>
      <c r="AC18" s="362"/>
      <c r="AD18" s="362"/>
      <c r="AE18" s="362"/>
      <c r="AY18" s="55"/>
      <c r="BG18" s="55"/>
      <c r="BH18" s="55"/>
      <c r="BI18" s="55"/>
    </row>
    <row r="19" spans="1:68" ht="32.25" customHeight="1" x14ac:dyDescent="0.2">
      <c r="A19" s="157"/>
      <c r="B19" s="100">
        <v>1</v>
      </c>
      <c r="C19" s="101">
        <v>2</v>
      </c>
      <c r="D19" s="363" t="s">
        <v>66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161"/>
      <c r="P19" s="333" t="s">
        <v>56</v>
      </c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5"/>
      <c r="AB19" s="115"/>
      <c r="AC19" s="59"/>
      <c r="AD19" s="59"/>
      <c r="AE19" s="59"/>
      <c r="AY19" s="55"/>
      <c r="BG19" s="55"/>
      <c r="BH19" s="55"/>
      <c r="BI19" s="55"/>
    </row>
    <row r="20" spans="1:68" ht="26.25" customHeight="1" x14ac:dyDescent="0.2">
      <c r="A20" s="157"/>
      <c r="B20" s="126">
        <f>B19+1</f>
        <v>2</v>
      </c>
      <c r="C20" s="101">
        <v>1</v>
      </c>
      <c r="D20" s="364" t="s">
        <v>62</v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161"/>
      <c r="P20" s="336" t="s">
        <v>57</v>
      </c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8"/>
      <c r="AB20" s="115"/>
      <c r="AC20" s="59"/>
      <c r="AD20" s="59"/>
      <c r="AE20" s="59"/>
      <c r="AY20" s="55"/>
      <c r="BG20" s="55"/>
      <c r="BH20" s="55"/>
      <c r="BI20" s="55"/>
    </row>
    <row r="21" spans="1:68" ht="33" customHeight="1" x14ac:dyDescent="0.2">
      <c r="A21" s="157"/>
      <c r="B21" s="100">
        <f t="shared" ref="B21:B30" si="0">B20+1</f>
        <v>3</v>
      </c>
      <c r="C21" s="101">
        <v>2</v>
      </c>
      <c r="D21" s="365" t="s">
        <v>63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161"/>
      <c r="P21" s="339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1"/>
      <c r="AB21" s="115"/>
      <c r="AC21" s="59"/>
      <c r="AD21" s="59"/>
      <c r="AE21" s="59"/>
      <c r="AY21" s="55"/>
      <c r="BG21" s="55"/>
      <c r="BH21" s="55"/>
      <c r="BI21" s="55"/>
    </row>
    <row r="22" spans="1:68" ht="35.25" customHeight="1" x14ac:dyDescent="0.2">
      <c r="A22" s="157"/>
      <c r="B22" s="100">
        <f t="shared" si="0"/>
        <v>4</v>
      </c>
      <c r="C22" s="101">
        <v>1</v>
      </c>
      <c r="D22" s="367" t="s">
        <v>64</v>
      </c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161"/>
      <c r="P22" s="336" t="s">
        <v>54</v>
      </c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8"/>
      <c r="AB22" s="116"/>
      <c r="AC22" s="62"/>
      <c r="AD22" s="62"/>
      <c r="AE22" s="62"/>
      <c r="AY22" s="55"/>
      <c r="BG22" s="55"/>
      <c r="BH22" s="55"/>
      <c r="BI22" s="55"/>
    </row>
    <row r="23" spans="1:68" ht="31.5" customHeight="1" x14ac:dyDescent="0.2">
      <c r="A23" s="157"/>
      <c r="B23" s="126">
        <f t="shared" si="0"/>
        <v>5</v>
      </c>
      <c r="C23" s="129">
        <v>1</v>
      </c>
      <c r="D23" s="366" t="s">
        <v>65</v>
      </c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161"/>
      <c r="P23" s="339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1"/>
      <c r="AB23" s="117"/>
      <c r="AC23" s="60"/>
      <c r="AD23" s="60"/>
      <c r="AE23" s="60"/>
      <c r="AY23" s="55"/>
      <c r="BG23" s="55"/>
      <c r="BH23" s="55"/>
      <c r="BI23" s="55"/>
    </row>
    <row r="24" spans="1:68" ht="32.25" customHeight="1" thickBot="1" x14ac:dyDescent="0.25">
      <c r="A24" s="157"/>
      <c r="B24" s="126">
        <f t="shared" si="0"/>
        <v>6</v>
      </c>
      <c r="C24" s="127">
        <v>1</v>
      </c>
      <c r="D24" s="363" t="s">
        <v>66</v>
      </c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161"/>
      <c r="P24" s="336" t="s">
        <v>56</v>
      </c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8"/>
      <c r="AB24" s="118"/>
      <c r="AC24" s="61"/>
      <c r="AD24" s="61"/>
      <c r="AE24" s="61"/>
      <c r="AY24" s="55"/>
      <c r="BG24" s="55"/>
      <c r="BH24" s="55"/>
      <c r="BI24" s="55"/>
    </row>
    <row r="25" spans="1:68" ht="30.75" customHeight="1" x14ac:dyDescent="0.2">
      <c r="A25" s="157"/>
      <c r="B25" s="126">
        <f>B24+1</f>
        <v>7</v>
      </c>
      <c r="C25" s="127">
        <v>1</v>
      </c>
      <c r="D25" s="368" t="s">
        <v>67</v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162"/>
      <c r="P25" s="339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1"/>
      <c r="AB25" s="116"/>
      <c r="AC25" s="62"/>
      <c r="AD25" s="62"/>
      <c r="AE25" s="62"/>
      <c r="AK25" s="317" t="s">
        <v>68</v>
      </c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9"/>
      <c r="AY25" s="55"/>
      <c r="BG25" s="55"/>
      <c r="BH25" s="55"/>
      <c r="BI25" s="55"/>
      <c r="BO25" s="53"/>
    </row>
    <row r="26" spans="1:68" ht="31.5" customHeight="1" thickBot="1" x14ac:dyDescent="0.3">
      <c r="A26" s="157"/>
      <c r="B26" s="126">
        <f t="shared" si="0"/>
        <v>8</v>
      </c>
      <c r="C26" s="127">
        <v>1</v>
      </c>
      <c r="D26" s="366" t="s">
        <v>65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162"/>
      <c r="P26" s="336" t="s">
        <v>54</v>
      </c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8"/>
      <c r="AB26" s="115"/>
      <c r="AC26" s="59"/>
      <c r="AD26" s="59"/>
      <c r="AE26" s="59"/>
      <c r="AG26" s="65"/>
      <c r="AH26" s="65"/>
      <c r="AI26" s="65"/>
      <c r="AJ26" s="65"/>
      <c r="AK26" s="320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2"/>
      <c r="AY26" s="55"/>
      <c r="BG26" s="55"/>
      <c r="BH26" s="55"/>
      <c r="BI26" s="55"/>
      <c r="BO26" s="53"/>
    </row>
    <row r="27" spans="1:68" ht="35.25" customHeight="1" x14ac:dyDescent="0.25">
      <c r="A27" s="157"/>
      <c r="B27" s="100">
        <f t="shared" si="0"/>
        <v>9</v>
      </c>
      <c r="C27" s="101">
        <v>1</v>
      </c>
      <c r="D27" s="367" t="s">
        <v>64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162"/>
      <c r="P27" s="343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5"/>
      <c r="AB27" s="117"/>
      <c r="AC27" s="60"/>
      <c r="AD27" s="60"/>
      <c r="AE27" s="60"/>
      <c r="AG27" s="65"/>
      <c r="AH27" s="65"/>
      <c r="AI27" s="65"/>
      <c r="AJ27" s="65"/>
      <c r="AK27" s="323" t="s">
        <v>38</v>
      </c>
      <c r="AL27" s="324"/>
      <c r="AM27" s="327" t="s">
        <v>39</v>
      </c>
      <c r="AN27" s="327"/>
      <c r="AO27" s="351" t="s">
        <v>40</v>
      </c>
      <c r="AP27" s="351"/>
      <c r="AQ27" s="409" t="s">
        <v>41</v>
      </c>
      <c r="AR27" s="409"/>
      <c r="AS27" s="349" t="s">
        <v>42</v>
      </c>
      <c r="AT27" s="349"/>
      <c r="AU27" s="329" t="s">
        <v>43</v>
      </c>
      <c r="AV27" s="330"/>
      <c r="AY27" s="55"/>
      <c r="BG27" s="55"/>
      <c r="BH27" s="159"/>
      <c r="BI27" s="159"/>
    </row>
    <row r="28" spans="1:68" ht="31.5" customHeight="1" x14ac:dyDescent="0.25">
      <c r="A28" s="157"/>
      <c r="B28" s="100">
        <f t="shared" si="0"/>
        <v>10</v>
      </c>
      <c r="C28" s="101">
        <v>1</v>
      </c>
      <c r="D28" s="366" t="s">
        <v>65</v>
      </c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162"/>
      <c r="P28" s="343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5"/>
      <c r="AB28" s="115"/>
      <c r="AC28" s="59"/>
      <c r="AD28" s="59"/>
      <c r="AE28" s="59"/>
      <c r="AG28" s="65" t="s">
        <v>35</v>
      </c>
      <c r="AH28" s="65"/>
      <c r="AI28" s="65"/>
      <c r="AJ28" s="65"/>
      <c r="AK28" s="325"/>
      <c r="AL28" s="326"/>
      <c r="AM28" s="328"/>
      <c r="AN28" s="328"/>
      <c r="AO28" s="352"/>
      <c r="AP28" s="352"/>
      <c r="AQ28" s="410"/>
      <c r="AR28" s="410"/>
      <c r="AS28" s="350"/>
      <c r="AT28" s="350"/>
      <c r="AU28" s="331"/>
      <c r="AV28" s="332"/>
      <c r="AY28" s="55"/>
      <c r="BG28" s="55"/>
      <c r="BH28" s="159"/>
      <c r="BI28" s="159"/>
    </row>
    <row r="29" spans="1:68" ht="32.25" customHeight="1" x14ac:dyDescent="0.25">
      <c r="A29" s="157"/>
      <c r="B29" s="100">
        <f t="shared" si="0"/>
        <v>11</v>
      </c>
      <c r="C29" s="101">
        <v>1</v>
      </c>
      <c r="D29" s="363" t="s">
        <v>66</v>
      </c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162"/>
      <c r="P29" s="342" t="s">
        <v>56</v>
      </c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117"/>
      <c r="AC29" s="60"/>
      <c r="AD29" s="60"/>
      <c r="AE29" s="60"/>
      <c r="AG29" s="65"/>
      <c r="AH29" s="65"/>
      <c r="AI29" s="65"/>
      <c r="AJ29" s="65"/>
      <c r="AK29" s="325"/>
      <c r="AL29" s="326"/>
      <c r="AM29" s="328"/>
      <c r="AN29" s="328"/>
      <c r="AO29" s="352"/>
      <c r="AP29" s="352"/>
      <c r="AQ29" s="410"/>
      <c r="AR29" s="410"/>
      <c r="AS29" s="350"/>
      <c r="AT29" s="350"/>
      <c r="AU29" s="331"/>
      <c r="AV29" s="332"/>
      <c r="AY29" s="55"/>
      <c r="BG29" s="55"/>
      <c r="BH29" s="159"/>
      <c r="BI29" s="159"/>
    </row>
    <row r="30" spans="1:68" ht="35.25" customHeight="1" thickBot="1" x14ac:dyDescent="0.25">
      <c r="A30" s="157"/>
      <c r="B30" s="100">
        <f t="shared" si="0"/>
        <v>12</v>
      </c>
      <c r="C30" s="101">
        <v>1</v>
      </c>
      <c r="D30" s="367" t="s">
        <v>64</v>
      </c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162"/>
      <c r="P30" s="333" t="s">
        <v>55</v>
      </c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5"/>
      <c r="AB30" s="117"/>
      <c r="AC30" s="60"/>
      <c r="AD30" s="60"/>
      <c r="AE30" s="60"/>
      <c r="AG30" s="66"/>
      <c r="AH30" s="66"/>
      <c r="AI30" s="66"/>
      <c r="AJ30" s="66"/>
      <c r="AK30" s="171" t="s">
        <v>30</v>
      </c>
      <c r="AL30" s="172" t="s">
        <v>31</v>
      </c>
      <c r="AM30" s="173" t="s">
        <v>30</v>
      </c>
      <c r="AN30" s="173" t="s">
        <v>31</v>
      </c>
      <c r="AO30" s="174" t="s">
        <v>30</v>
      </c>
      <c r="AP30" s="174" t="s">
        <v>31</v>
      </c>
      <c r="AQ30" s="175" t="s">
        <v>30</v>
      </c>
      <c r="AR30" s="175" t="s">
        <v>31</v>
      </c>
      <c r="AS30" s="176" t="s">
        <v>30</v>
      </c>
      <c r="AT30" s="176" t="s">
        <v>31</v>
      </c>
      <c r="AU30" s="177" t="s">
        <v>30</v>
      </c>
      <c r="AV30" s="178" t="s">
        <v>31</v>
      </c>
      <c r="AY30" s="55"/>
      <c r="BG30" s="55"/>
      <c r="BH30" s="159"/>
      <c r="BI30" s="159"/>
    </row>
    <row r="31" spans="1:68" ht="17.25" customHeight="1" x14ac:dyDescent="0.25">
      <c r="A31" s="157"/>
      <c r="B31" s="5" t="s">
        <v>16</v>
      </c>
      <c r="C31" s="5">
        <f>SUM(C19:C30)</f>
        <v>14</v>
      </c>
      <c r="D31" s="157"/>
      <c r="E31" s="159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163"/>
      <c r="AH31" s="163"/>
      <c r="AI31" s="163"/>
      <c r="AJ31" s="164" t="s">
        <v>69</v>
      </c>
      <c r="AK31" s="167">
        <f>COUNTIF($AL$42:$AL$88, "B")</f>
        <v>0</v>
      </c>
      <c r="AL31" s="168" t="e">
        <f>COUNTIF($AL$42:$AL$88,"B")/COUNTIF($E$42:$E$88,"P")</f>
        <v>#DIV/0!</v>
      </c>
      <c r="AM31" s="169">
        <f>COUNTIF($AN$42:$AN$88,"B")</f>
        <v>0</v>
      </c>
      <c r="AN31" s="168" t="e">
        <f>COUNTIF($AN$42:$AN$88,"B")/COUNTIF($E$42:$E$88,"P")</f>
        <v>#DIV/0!</v>
      </c>
      <c r="AO31" s="169">
        <f>COUNTIF($AP$42:$AP$88,"B")</f>
        <v>0</v>
      </c>
      <c r="AP31" s="168" t="e">
        <f>COUNTIF($AP$42:$AP$88,"B")/COUNTIF($E$42:$E$88,"P")</f>
        <v>#DIV/0!</v>
      </c>
      <c r="AQ31" s="169">
        <f>COUNTIF($AR$42:$AR$88,"B")</f>
        <v>0</v>
      </c>
      <c r="AR31" s="168" t="e">
        <f>COUNTIF($AR$42:$AR$88,"B")/COUNTIF($E$42:$E$88,"P")</f>
        <v>#DIV/0!</v>
      </c>
      <c r="AS31" s="169">
        <f>COUNTIF($AT$42:$AT$88,"B")</f>
        <v>0</v>
      </c>
      <c r="AT31" s="168" t="e">
        <f>COUNTIF($AT$42:$AT$88,"B")/COUNTIF($E$42:$E$88,"P")</f>
        <v>#DIV/0!</v>
      </c>
      <c r="AU31" s="169">
        <f>COUNTIF($AV$42:$AV$88,"B")</f>
        <v>0</v>
      </c>
      <c r="AV31" s="170" t="e">
        <f>COUNTIF($AV$42:$AV$88,"B")/COUNTIF($E$42:$E$88,"P")</f>
        <v>#DIV/0!</v>
      </c>
      <c r="AY31" s="55"/>
      <c r="BF31" s="108"/>
      <c r="BG31" s="108"/>
      <c r="BH31" s="159"/>
      <c r="BI31" s="159"/>
      <c r="BJ31" s="159"/>
      <c r="BO31" s="53"/>
      <c r="BP31" s="53"/>
    </row>
    <row r="32" spans="1:68" ht="17.25" customHeight="1" x14ac:dyDescent="0.25">
      <c r="B32" s="157"/>
      <c r="C32" s="157"/>
      <c r="I32" s="5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AG32" s="163"/>
      <c r="AH32" s="163"/>
      <c r="AI32" s="163"/>
      <c r="AJ32" s="165" t="s">
        <v>70</v>
      </c>
      <c r="AK32" s="143">
        <f>COUNTIF($AL$42:$AL$88, "MB")</f>
        <v>0</v>
      </c>
      <c r="AL32" s="92" t="e">
        <f>COUNTIF($AL$42:$AL$88,"MB")/COUNTIF($E$42:$E$88,"P")</f>
        <v>#DIV/0!</v>
      </c>
      <c r="AM32" s="94">
        <f>COUNTIF($AN$42:$AN$88,"MB")</f>
        <v>0</v>
      </c>
      <c r="AN32" s="92" t="e">
        <f>COUNTIF($AN$42:$AN$88,"MB")/COUNTIF($E$42:$E$88,"P")</f>
        <v>#DIV/0!</v>
      </c>
      <c r="AO32" s="94">
        <f>COUNTIF($AP$42:$AP$88,"MB")</f>
        <v>0</v>
      </c>
      <c r="AP32" s="92" t="e">
        <f>COUNTIF($AP$42:$AP$88,"MB")/COUNTIF($E$42:$E$88,"P")</f>
        <v>#DIV/0!</v>
      </c>
      <c r="AQ32" s="94">
        <f>COUNTIF($AR$42:$AR$88,"MB")</f>
        <v>0</v>
      </c>
      <c r="AR32" s="92" t="e">
        <f>COUNTIF($AR$42:$AR$88,"MB")/COUNTIF($E$42:$E$88,"P")</f>
        <v>#DIV/0!</v>
      </c>
      <c r="AS32" s="94">
        <f>COUNTIF($AT$42:$AT$88,"MB")</f>
        <v>0</v>
      </c>
      <c r="AT32" s="92" t="e">
        <f>COUNTIF($AT$42:$AT$88,"MB")/COUNTIF($E$42:$E$88,"P")</f>
        <v>#DIV/0!</v>
      </c>
      <c r="AU32" s="94">
        <f>COUNTIF($AV$42:$AV$88,"MB")</f>
        <v>0</v>
      </c>
      <c r="AV32" s="144" t="e">
        <f>COUNTIF($AV$42:$AV$88,"MB")/COUNTIF($E$42:$E$88,"P")</f>
        <v>#DIV/0!</v>
      </c>
      <c r="AY32" s="55"/>
      <c r="BF32" s="108"/>
      <c r="BG32" s="108"/>
    </row>
    <row r="33" spans="1:82" ht="17.25" customHeight="1" x14ac:dyDescent="0.25">
      <c r="D33" s="2"/>
      <c r="E33" s="18"/>
      <c r="F33" s="2"/>
      <c r="G33" s="2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AG33" s="163"/>
      <c r="AH33" s="163"/>
      <c r="AI33" s="163"/>
      <c r="AJ33" s="165" t="s">
        <v>71</v>
      </c>
      <c r="AK33" s="143">
        <f>COUNTIF($AL$42:$AL$88, "MA")</f>
        <v>0</v>
      </c>
      <c r="AL33" s="92" t="e">
        <f>COUNTIF($AL$42:$AL$88,"MA")/COUNTIF($E$42:$E$88,"P")</f>
        <v>#DIV/0!</v>
      </c>
      <c r="AM33" s="94">
        <f>COUNTIF($AN$42:$AN$88,"MA")</f>
        <v>0</v>
      </c>
      <c r="AN33" s="92" t="e">
        <f>COUNTIF($AN$42:$AN$88,"MA")/COUNTIF($E$42:$E$88,"P")</f>
        <v>#DIV/0!</v>
      </c>
      <c r="AO33" s="94">
        <f>COUNTIF($AP$42:$AP$88,"MA")</f>
        <v>0</v>
      </c>
      <c r="AP33" s="92" t="e">
        <f>COUNTIF($AP$42:$AP$88,"MA")/COUNTIF($E$42:$E$88,"P")</f>
        <v>#DIV/0!</v>
      </c>
      <c r="AQ33" s="94">
        <f>COUNTIF($AR$42:$AR$88,"MA")</f>
        <v>0</v>
      </c>
      <c r="AR33" s="92" t="e">
        <f>COUNTIF($AR$42:$AR$88,"MA")/COUNTIF($E$42:$E$88,"P")</f>
        <v>#DIV/0!</v>
      </c>
      <c r="AS33" s="94">
        <f>COUNTIF($AT$42:$AT$88,"MA")</f>
        <v>0</v>
      </c>
      <c r="AT33" s="92" t="e">
        <f>COUNTIF($AT$42:$AT$88,"MA")/COUNTIF($E$42:$E$88,"P")</f>
        <v>#DIV/0!</v>
      </c>
      <c r="AU33" s="94">
        <f>COUNTIF($AV$42:$AV$88,"MA")</f>
        <v>0</v>
      </c>
      <c r="AV33" s="144" t="e">
        <f>COUNTIF($AV$42:$AV$88,"MA")/COUNTIF($E$42:$E$88,"P")</f>
        <v>#DIV/0!</v>
      </c>
      <c r="AY33" s="55"/>
      <c r="BF33" s="121"/>
      <c r="BG33" s="108"/>
      <c r="CD33" s="45" t="str">
        <f>AK27</f>
        <v>IDENTIFICA INFORMACION</v>
      </c>
    </row>
    <row r="34" spans="1:82" ht="17.25" customHeight="1" thickBot="1" x14ac:dyDescent="0.3">
      <c r="C34" s="3"/>
      <c r="D34" s="369" t="s">
        <v>6</v>
      </c>
      <c r="E34" s="370"/>
      <c r="F34" s="5">
        <f>C31</f>
        <v>14</v>
      </c>
      <c r="G34" s="27"/>
      <c r="H34" s="394"/>
      <c r="I34" s="394"/>
      <c r="J34" s="394"/>
      <c r="K34" s="394"/>
      <c r="L34" s="394"/>
      <c r="M34" s="394"/>
      <c r="N34" s="394"/>
      <c r="O34" s="394"/>
      <c r="AG34" s="163"/>
      <c r="AH34" s="163"/>
      <c r="AI34" s="163"/>
      <c r="AJ34" s="166" t="s">
        <v>72</v>
      </c>
      <c r="AK34" s="145">
        <f>COUNTIF($AL$42:$AL$88, "A")</f>
        <v>0</v>
      </c>
      <c r="AL34" s="93" t="e">
        <f>COUNTIF($AL$42:$AL$88,"A")/COUNTIF($E$42:$E$88,"P")</f>
        <v>#DIV/0!</v>
      </c>
      <c r="AM34" s="95">
        <f>COUNTIF($AN$42:$AN$88,"A")</f>
        <v>0</v>
      </c>
      <c r="AN34" s="93" t="e">
        <f>COUNTIF($AN$42:$AN$88,"A")/COUNTIF($E$42:$E$88,"P")</f>
        <v>#DIV/0!</v>
      </c>
      <c r="AO34" s="95">
        <f>COUNTIF($AP$42:$AP$88,"A")</f>
        <v>0</v>
      </c>
      <c r="AP34" s="93" t="e">
        <f>COUNTIF($AP$42:$AP$88,"A")/COUNTIF($E$42:$E$88,"P")</f>
        <v>#DIV/0!</v>
      </c>
      <c r="AQ34" s="95">
        <f>COUNTIF($AR$42:$AR$88,"A")</f>
        <v>0</v>
      </c>
      <c r="AR34" s="93" t="e">
        <f>COUNTIF($AR$42:$AR$88,"A")/COUNTIF($E$42:$E$88,"P")</f>
        <v>#DIV/0!</v>
      </c>
      <c r="AS34" s="95">
        <f>COUNTIF($AT$42:$AT$88,"A")</f>
        <v>0</v>
      </c>
      <c r="AT34" s="93" t="e">
        <f>COUNTIF($AT$42:$AT$88,"A")/COUNTIF($E$42:$E$88,"P")</f>
        <v>#DIV/0!</v>
      </c>
      <c r="AU34" s="95">
        <f>COUNTIF($AV$42:$AV$88,"A")</f>
        <v>0</v>
      </c>
      <c r="AV34" s="109" t="e">
        <f>COUNTIF($AV$42:$AV$88,"A")/COUNTIF($E$42:$E$88,"P")</f>
        <v>#DIV/0!</v>
      </c>
      <c r="AY34" s="55"/>
      <c r="BF34" s="121"/>
      <c r="BG34" s="108"/>
      <c r="CD34" s="45" t="str">
        <f>AM27</f>
        <v>COMPRENDE PROCESOS</v>
      </c>
    </row>
    <row r="35" spans="1:82" ht="12.75" customHeight="1" x14ac:dyDescent="0.2">
      <c r="C35" s="3"/>
      <c r="D35" s="369" t="s">
        <v>9</v>
      </c>
      <c r="E35" s="370"/>
      <c r="F35" s="5">
        <f>F34*0.6</f>
        <v>8.4</v>
      </c>
      <c r="G35" s="27"/>
      <c r="I35" s="110"/>
      <c r="J35" s="110"/>
      <c r="K35" s="110"/>
      <c r="L35" s="110"/>
      <c r="M35" s="110"/>
      <c r="N35" s="110"/>
      <c r="O35" s="110"/>
      <c r="P35" s="110"/>
      <c r="AY35" s="55"/>
      <c r="CD35" s="45" t="str">
        <f>AO27</f>
        <v>COMUNICA POSICIONES</v>
      </c>
    </row>
    <row r="36" spans="1:82" ht="12.75" customHeight="1" thickBot="1" x14ac:dyDescent="0.25">
      <c r="C36" s="157"/>
      <c r="D36" s="72"/>
      <c r="E36" s="72"/>
      <c r="F36" s="74"/>
      <c r="G36" s="73"/>
      <c r="H36" s="157"/>
      <c r="I36" s="157"/>
      <c r="AB36" s="96"/>
      <c r="AC36" s="96"/>
      <c r="AY36" s="55"/>
      <c r="BG36" s="123"/>
      <c r="CD36" s="45" t="str">
        <f>AQ27</f>
        <v>VALORA</v>
      </c>
    </row>
    <row r="37" spans="1:82" ht="42.75" customHeight="1" thickBot="1" x14ac:dyDescent="0.3">
      <c r="E37" s="119" t="s">
        <v>46</v>
      </c>
      <c r="F37" s="111" t="s">
        <v>45</v>
      </c>
      <c r="G37" s="76"/>
      <c r="H37" s="128"/>
      <c r="I37" s="111"/>
      <c r="J37" s="111" t="s">
        <v>45</v>
      </c>
      <c r="K37" s="111"/>
      <c r="L37" s="111"/>
      <c r="M37" s="111"/>
      <c r="N37" s="128"/>
      <c r="O37" s="111"/>
      <c r="P37" s="111"/>
      <c r="Q37" s="111"/>
      <c r="R37" s="128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2"/>
      <c r="AE37" s="2"/>
      <c r="AF37" s="2"/>
      <c r="AG37" s="2"/>
      <c r="AJ37"/>
      <c r="AK37" s="346" t="s">
        <v>44</v>
      </c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8"/>
      <c r="AY37" s="55"/>
      <c r="BF37" s="157"/>
      <c r="BG37" s="157"/>
      <c r="BH37" s="157"/>
      <c r="BI37" s="157"/>
      <c r="CD37" s="45" t="str">
        <f>AS27</f>
        <v>EVALUA</v>
      </c>
    </row>
    <row r="38" spans="1:82" ht="66" customHeight="1" x14ac:dyDescent="0.2">
      <c r="B38" s="157"/>
      <c r="C38" s="157"/>
      <c r="D38" s="157"/>
      <c r="E38" s="41"/>
      <c r="F38" s="400" t="s">
        <v>29</v>
      </c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397" t="s">
        <v>20</v>
      </c>
      <c r="AE38" s="397" t="s">
        <v>21</v>
      </c>
      <c r="AF38" s="403" t="s">
        <v>15</v>
      </c>
      <c r="AG38" s="402" t="s">
        <v>13</v>
      </c>
      <c r="AJ38"/>
      <c r="AK38" s="323" t="str">
        <f>AK27</f>
        <v>IDENTIFICA INFORMACION</v>
      </c>
      <c r="AL38" s="324"/>
      <c r="AM38" s="327" t="str">
        <f>AM27</f>
        <v>COMPRENDE PROCESOS</v>
      </c>
      <c r="AN38" s="327"/>
      <c r="AO38" s="351" t="str">
        <f>AO27</f>
        <v>COMUNICA POSICIONES</v>
      </c>
      <c r="AP38" s="351"/>
      <c r="AQ38" s="409" t="str">
        <f>AQ27</f>
        <v>VALORA</v>
      </c>
      <c r="AR38" s="409"/>
      <c r="AS38" s="349" t="str">
        <f>AS27</f>
        <v>EVALUA</v>
      </c>
      <c r="AT38" s="349"/>
      <c r="AU38" s="329" t="str">
        <f>AU27</f>
        <v>PARTICIPA ACTIVAMENTE</v>
      </c>
      <c r="AV38" s="330"/>
      <c r="AY38" s="55"/>
      <c r="BF38" s="107"/>
      <c r="BI38" s="56"/>
      <c r="BJ38" s="157"/>
      <c r="BK38" s="37"/>
      <c r="CD38" s="45" t="str">
        <f>AU27</f>
        <v>PARTICIPA ACTIVAMENTE</v>
      </c>
    </row>
    <row r="39" spans="1:82" ht="12.75" hidden="1" customHeight="1" x14ac:dyDescent="0.2">
      <c r="B39" s="157"/>
      <c r="C39" s="157"/>
      <c r="D39" s="157"/>
      <c r="E39" s="42" t="s">
        <v>22</v>
      </c>
      <c r="F39" s="84" t="s">
        <v>35</v>
      </c>
      <c r="G39" s="84" t="s">
        <v>35</v>
      </c>
      <c r="H39" s="84" t="s">
        <v>24</v>
      </c>
      <c r="I39" s="84"/>
      <c r="J39" s="84" t="s">
        <v>35</v>
      </c>
      <c r="K39" s="84"/>
      <c r="L39" s="84" t="s">
        <v>24</v>
      </c>
      <c r="M39" s="84"/>
      <c r="N39" s="84" t="s">
        <v>24</v>
      </c>
      <c r="O39" s="84"/>
      <c r="P39" s="84" t="s">
        <v>23</v>
      </c>
      <c r="Q39" s="84"/>
      <c r="R39" s="84" t="s">
        <v>23</v>
      </c>
      <c r="S39" s="84"/>
      <c r="T39" s="84" t="s">
        <v>0</v>
      </c>
      <c r="U39" s="84"/>
      <c r="V39" s="84" t="s">
        <v>0</v>
      </c>
      <c r="W39" s="84"/>
      <c r="X39" s="84" t="s">
        <v>23</v>
      </c>
      <c r="Y39" s="84"/>
      <c r="Z39" s="84" t="s">
        <v>25</v>
      </c>
      <c r="AA39" s="84"/>
      <c r="AB39" s="84" t="s">
        <v>25</v>
      </c>
      <c r="AC39" s="84"/>
      <c r="AD39" s="398"/>
      <c r="AE39" s="398"/>
      <c r="AF39" s="404"/>
      <c r="AG39" s="402"/>
      <c r="AJ39"/>
      <c r="AK39" s="325"/>
      <c r="AL39" s="326"/>
      <c r="AM39" s="328"/>
      <c r="AN39" s="328"/>
      <c r="AO39" s="352"/>
      <c r="AP39" s="352"/>
      <c r="AQ39" s="410"/>
      <c r="AR39" s="410"/>
      <c r="AS39" s="350"/>
      <c r="AT39" s="350"/>
      <c r="AU39" s="331"/>
      <c r="AV39" s="332"/>
      <c r="AY39" s="55"/>
      <c r="BF39" s="107"/>
      <c r="BI39" s="56"/>
      <c r="BJ39" s="157"/>
      <c r="BK39" s="37"/>
    </row>
    <row r="40" spans="1:82" ht="12.75" hidden="1" customHeight="1" x14ac:dyDescent="0.2">
      <c r="B40" s="2"/>
      <c r="C40" s="2"/>
      <c r="D40" s="2"/>
      <c r="E40" s="42"/>
      <c r="F40" s="78">
        <v>2</v>
      </c>
      <c r="G40" s="78"/>
      <c r="H40" s="78">
        <v>1</v>
      </c>
      <c r="I40" s="78"/>
      <c r="J40" s="78">
        <v>2</v>
      </c>
      <c r="K40" s="78"/>
      <c r="L40" s="78">
        <v>1</v>
      </c>
      <c r="M40" s="78"/>
      <c r="N40" s="78">
        <v>1</v>
      </c>
      <c r="O40" s="78"/>
      <c r="P40" s="78">
        <v>1</v>
      </c>
      <c r="Q40" s="78"/>
      <c r="R40" s="78">
        <v>1</v>
      </c>
      <c r="S40" s="78"/>
      <c r="T40" s="78">
        <v>1</v>
      </c>
      <c r="U40" s="78"/>
      <c r="V40" s="78">
        <v>1</v>
      </c>
      <c r="W40" s="78"/>
      <c r="X40" s="78">
        <v>1</v>
      </c>
      <c r="Y40" s="78"/>
      <c r="Z40" s="78">
        <v>1</v>
      </c>
      <c r="AA40" s="152"/>
      <c r="AB40" s="152">
        <v>1</v>
      </c>
      <c r="AC40" s="152"/>
      <c r="AD40" s="398"/>
      <c r="AE40" s="398"/>
      <c r="AF40" s="404"/>
      <c r="AG40" s="402"/>
      <c r="AJ40"/>
      <c r="AK40" s="325"/>
      <c r="AL40" s="326"/>
      <c r="AM40" s="328"/>
      <c r="AN40" s="328"/>
      <c r="AO40" s="352"/>
      <c r="AP40" s="352"/>
      <c r="AQ40" s="410"/>
      <c r="AR40" s="410"/>
      <c r="AS40" s="350"/>
      <c r="AT40" s="350"/>
      <c r="AU40" s="331"/>
      <c r="AV40" s="332"/>
      <c r="AY40" s="55"/>
      <c r="BF40" s="107"/>
      <c r="BI40" s="56"/>
      <c r="BJ40" s="157"/>
      <c r="BK40" s="37"/>
    </row>
    <row r="41" spans="1:82" ht="50.25" customHeight="1" thickBot="1" x14ac:dyDescent="0.25">
      <c r="A41" s="3"/>
      <c r="B41" s="149" t="s">
        <v>7</v>
      </c>
      <c r="C41" s="383" t="s">
        <v>11</v>
      </c>
      <c r="D41" s="383"/>
      <c r="E41" s="77" t="s">
        <v>33</v>
      </c>
      <c r="F41" s="85">
        <v>1</v>
      </c>
      <c r="G41" s="105"/>
      <c r="H41" s="113">
        <v>2</v>
      </c>
      <c r="I41" s="105"/>
      <c r="J41" s="114">
        <v>3</v>
      </c>
      <c r="K41" s="105"/>
      <c r="L41" s="120">
        <v>4</v>
      </c>
      <c r="M41" s="105"/>
      <c r="N41" s="130">
        <v>5</v>
      </c>
      <c r="O41" s="105"/>
      <c r="P41" s="85">
        <v>6</v>
      </c>
      <c r="Q41" s="105"/>
      <c r="R41" s="112">
        <v>7</v>
      </c>
      <c r="S41" s="106"/>
      <c r="T41" s="130">
        <v>8</v>
      </c>
      <c r="U41" s="105"/>
      <c r="V41" s="120">
        <v>9</v>
      </c>
      <c r="W41" s="105"/>
      <c r="X41" s="130">
        <v>10</v>
      </c>
      <c r="Y41" s="105"/>
      <c r="Z41" s="85">
        <v>11</v>
      </c>
      <c r="AA41" s="102"/>
      <c r="AB41" s="120">
        <v>12</v>
      </c>
      <c r="AC41" s="105"/>
      <c r="AD41" s="399"/>
      <c r="AE41" s="399"/>
      <c r="AF41" s="405"/>
      <c r="AG41" s="402"/>
      <c r="AH41" s="216" t="s">
        <v>59</v>
      </c>
      <c r="AI41" s="216" t="s">
        <v>60</v>
      </c>
      <c r="AJ41" s="216" t="s">
        <v>61</v>
      </c>
      <c r="AK41" s="179" t="s">
        <v>36</v>
      </c>
      <c r="AL41" s="180" t="s">
        <v>13</v>
      </c>
      <c r="AM41" s="173" t="s">
        <v>37</v>
      </c>
      <c r="AN41" s="173" t="s">
        <v>13</v>
      </c>
      <c r="AO41" s="174" t="s">
        <v>36</v>
      </c>
      <c r="AP41" s="174" t="s">
        <v>13</v>
      </c>
      <c r="AQ41" s="175" t="s">
        <v>36</v>
      </c>
      <c r="AR41" s="175" t="s">
        <v>13</v>
      </c>
      <c r="AS41" s="176" t="s">
        <v>36</v>
      </c>
      <c r="AT41" s="176" t="s">
        <v>13</v>
      </c>
      <c r="AU41" s="177" t="s">
        <v>36</v>
      </c>
      <c r="AV41" s="178" t="s">
        <v>13</v>
      </c>
      <c r="AY41" s="55"/>
      <c r="BF41" s="107"/>
      <c r="BI41" s="56"/>
      <c r="BJ41" s="157"/>
      <c r="BK41" s="37"/>
    </row>
    <row r="42" spans="1:82" ht="12.75" customHeight="1" x14ac:dyDescent="0.2">
      <c r="A42" s="3"/>
      <c r="B42" s="5">
        <v>1</v>
      </c>
      <c r="C42" s="354"/>
      <c r="D42" s="355"/>
      <c r="E42" s="151"/>
      <c r="F42" s="79"/>
      <c r="G42" s="103"/>
      <c r="H42" s="79"/>
      <c r="I42" s="103">
        <f>IF(H42=$H$39,$H$40,0)</f>
        <v>0</v>
      </c>
      <c r="J42" s="79"/>
      <c r="K42" s="103"/>
      <c r="L42" s="79"/>
      <c r="M42" s="103">
        <f>IF(L42=$L$39,$L$40,0)</f>
        <v>0</v>
      </c>
      <c r="N42" s="79"/>
      <c r="O42" s="103">
        <f>IF(N42=$N$39,$N$40,0)</f>
        <v>0</v>
      </c>
      <c r="P42" s="79"/>
      <c r="Q42" s="103">
        <f>IF(P42=$P$39,$P$40,0)</f>
        <v>0</v>
      </c>
      <c r="R42" s="79"/>
      <c r="S42" s="103">
        <f>IF(R42=$R$39,$R$40,0)</f>
        <v>0</v>
      </c>
      <c r="T42" s="79"/>
      <c r="U42" s="103">
        <f>IF(T42=$T$39,$T$40,0)</f>
        <v>0</v>
      </c>
      <c r="V42" s="79"/>
      <c r="W42" s="103">
        <f>IF(V42=$V$39,$V$40,0)</f>
        <v>0</v>
      </c>
      <c r="X42" s="79"/>
      <c r="Y42" s="103">
        <f>IF(X42=$X$39,$X$40,0)</f>
        <v>0</v>
      </c>
      <c r="Z42" s="79"/>
      <c r="AA42" s="103">
        <f>IF(Z42=$Z$39,$Z$40,0)</f>
        <v>0</v>
      </c>
      <c r="AB42" s="79"/>
      <c r="AC42" s="103">
        <f>IF(AB42=$AB$39,$AB$40,0)</f>
        <v>0</v>
      </c>
      <c r="AD42" s="5">
        <f>IF((E42="P"),SUM(F42:AC42),0)</f>
        <v>0</v>
      </c>
      <c r="AE42" s="124">
        <f>AD42/F$34</f>
        <v>0</v>
      </c>
      <c r="AF42" s="12">
        <f>IF(E42="A",0,IF(AD42&gt;=F$35,0.53571429*AD42-0.5,0.23809524*AD42+2))</f>
        <v>2</v>
      </c>
      <c r="AG42" s="5">
        <f>IF($E$42:$E$88="P",IF(AE42&lt;=0.5,"B",IF(AE42&lt;=0.6,"MB",IF(AE42&lt;=0.8,"MA",IF(AE42&lt;=1,"A")))),0)</f>
        <v>0</v>
      </c>
      <c r="AH42" s="216" t="str">
        <f>IF((E42="P"),IFERROR(ROUND(AF42-$AF$91,1),""),"")</f>
        <v/>
      </c>
      <c r="AI42" s="216" t="str">
        <f>IF((E42="P"),IFERROR(ROUND(POWER(AH42,2),3),""),"")</f>
        <v/>
      </c>
      <c r="AJ42" s="216">
        <f>SUM(AI42:AI88)</f>
        <v>0</v>
      </c>
      <c r="AK42" s="137">
        <f t="shared" ref="AK42:AK88" si="1">(SUM(O42,U42,Y42)/3)</f>
        <v>0</v>
      </c>
      <c r="AL42" s="138">
        <f>IF($E$42:$E$88="P",IF(AK42&lt;=0.5,"B",IF(AK42&lt;=0.6,"MB",IF(AK42&lt;=0.8,"MA",IF(AK42&lt;=1,"A")))),0)</f>
        <v>0</v>
      </c>
      <c r="AM42" s="139">
        <f t="shared" ref="AM42:AM88" si="2">(SUM(M42,W42,AC42))/3</f>
        <v>0</v>
      </c>
      <c r="AN42" s="138">
        <f>IF($E$42:$E$88="P",IF(AM42&lt;=0.5,"B",IF(AM42&lt;=0.6,"MB",IF(AM42&lt;=0.8,"MA",IF(AM42&lt;=1,"A")))),0)</f>
        <v>0</v>
      </c>
      <c r="AO42" s="139">
        <f t="shared" ref="AO42:AO88" si="3">(SUM(F42,Q42,AA42))/4</f>
        <v>0</v>
      </c>
      <c r="AP42" s="138">
        <f>IF($E$42:$E$88="P",IF(AO42&lt;=0.5,"B",IF(AO42&lt;=0.6,"MB",IF(AO42&lt;=0.8,"MA",IF(AO42&lt;=1,"A")))),0)</f>
        <v>0</v>
      </c>
      <c r="AQ42" s="139">
        <f t="shared" ref="AQ42:AQ88" si="4">(SUM(S42))/1</f>
        <v>0</v>
      </c>
      <c r="AR42" s="138">
        <f>IF($E$42:$E$88="P",IF(AQ42&lt;=0.5,"B",IF(AQ42&lt;=0.6,"MB",IF(AQ42&lt;=0.8,"MA",IF(AQ42&lt;=1,"A")))),0)</f>
        <v>0</v>
      </c>
      <c r="AS42" s="139">
        <f t="shared" ref="AS42:AS88" si="5">(SUM(J42))/2</f>
        <v>0</v>
      </c>
      <c r="AT42" s="138">
        <f>IF($E$42:$E$88="P",IF(AS42&lt;=0.5,"B",IF(AS42&lt;=0.6,"MB",IF(AS42&lt;=0.8,"MA",IF(AS42&lt;=1,"A")))),0)</f>
        <v>0</v>
      </c>
      <c r="AU42" s="139">
        <f t="shared" ref="AU42:AU88" si="6">(SUM(I42))/1</f>
        <v>0</v>
      </c>
      <c r="AV42" s="140">
        <f>IF($E$42:$E$88="P",IF(AU42&lt;=0.5,"B",IF(AU42&lt;=0.6,"MB",IF(AU42&lt;=0.8,"MA",IF(AU42&lt;=1,"A")))),0)</f>
        <v>0</v>
      </c>
      <c r="AY42" s="55"/>
      <c r="BF42" s="122"/>
      <c r="BI42" s="56"/>
      <c r="BJ42" s="157"/>
      <c r="BK42" s="37"/>
    </row>
    <row r="43" spans="1:82" ht="12.75" customHeight="1" x14ac:dyDescent="0.2">
      <c r="A43" s="3"/>
      <c r="B43" s="5">
        <v>2</v>
      </c>
      <c r="C43" s="354"/>
      <c r="D43" s="355"/>
      <c r="E43" s="151"/>
      <c r="F43" s="79"/>
      <c r="G43" s="103"/>
      <c r="H43" s="79"/>
      <c r="I43" s="103">
        <f t="shared" ref="I43:I88" si="7">IF(H43=$H$39,$H$40,0)</f>
        <v>0</v>
      </c>
      <c r="J43" s="79"/>
      <c r="K43" s="103"/>
      <c r="L43" s="79"/>
      <c r="M43" s="103">
        <f t="shared" ref="M43:M88" si="8">IF(L43=$L$39,$L$40,0)</f>
        <v>0</v>
      </c>
      <c r="N43" s="79"/>
      <c r="O43" s="103">
        <f t="shared" ref="O43:O88" si="9">IF(N43=$N$39,$N$40,0)</f>
        <v>0</v>
      </c>
      <c r="P43" s="79"/>
      <c r="Q43" s="103">
        <f t="shared" ref="Q43:Q88" si="10">IF(P43=$P$39,$P$40,0)</f>
        <v>0</v>
      </c>
      <c r="R43" s="79"/>
      <c r="S43" s="103">
        <f t="shared" ref="S43:S88" si="11">IF(R43=$R$39,$R$40,0)</f>
        <v>0</v>
      </c>
      <c r="T43" s="79"/>
      <c r="U43" s="103">
        <f t="shared" ref="U43:U88" si="12">IF(T43=$T$39,$T$40,0)</f>
        <v>0</v>
      </c>
      <c r="V43" s="79"/>
      <c r="W43" s="103">
        <f t="shared" ref="W43:W88" si="13">IF(V43=$V$39,$V$40,0)</f>
        <v>0</v>
      </c>
      <c r="X43" s="79"/>
      <c r="Y43" s="103">
        <f t="shared" ref="Y43:Y88" si="14">IF(X43=$X$39,$X$40,0)</f>
        <v>0</v>
      </c>
      <c r="Z43" s="79"/>
      <c r="AA43" s="103">
        <f t="shared" ref="AA43:AA88" si="15">IF(Z43=$Z$39,$Z$40,0)</f>
        <v>0</v>
      </c>
      <c r="AB43" s="79"/>
      <c r="AC43" s="103">
        <f t="shared" ref="AC43:AC88" si="16">IF(AB43=$AB$39,$AB$40,0)</f>
        <v>0</v>
      </c>
      <c r="AD43" s="5">
        <f t="shared" ref="AD43:AD88" si="17">IF((E43="P"),SUM(F43:AC43),0)</f>
        <v>0</v>
      </c>
      <c r="AE43" s="124">
        <f t="shared" ref="AE43:AE88" si="18">AD43/F$34</f>
        <v>0</v>
      </c>
      <c r="AF43" s="12">
        <f t="shared" ref="AF43:AF88" si="19">IF(E43="A",0,IF(AD43&gt;=F$35,0.53571429*AD43-0.5,0.23809524*AD43+2))</f>
        <v>2</v>
      </c>
      <c r="AG43" s="5">
        <f t="shared" ref="AG43:AG88" si="20">IF($E$42:$E$88="P",IF(AE43&lt;=0.5,"B",IF(AE43&lt;=0.6,"MB",IF(AE43&lt;=0.8,"MA",IF(AE43&lt;=1,"A")))),0)</f>
        <v>0</v>
      </c>
      <c r="AH43" s="216" t="str">
        <f t="shared" ref="AH43:AH88" si="21">IF((E43="P"),IFERROR(ROUND(AF43-$AF$91,1),""),"")</f>
        <v/>
      </c>
      <c r="AI43" s="216" t="str">
        <f t="shared" ref="AI43:AI88" si="22">IF((E43="P"),IFERROR(ROUND(POWER(AH43,2),3),""),"")</f>
        <v/>
      </c>
      <c r="AJ43" s="216">
        <f>COUNTIF(E42:E88,"=P")</f>
        <v>0</v>
      </c>
      <c r="AK43" s="131">
        <f t="shared" si="1"/>
        <v>0</v>
      </c>
      <c r="AL43" s="5">
        <f t="shared" ref="AL43:AL88" si="23">IF($E$42:$E$88="P",IF(AK43&lt;=0.5,"B",IF(AK43&lt;=0.6,"MB",IF(AK43&lt;=0.8,"MA",IF(AK43&lt;=1,"A")))),0)</f>
        <v>0</v>
      </c>
      <c r="AM43" s="124">
        <f t="shared" si="2"/>
        <v>0</v>
      </c>
      <c r="AN43" s="5">
        <f t="shared" ref="AN43:AN88" si="24">IF($E$42:$E$88="P",IF(AM43&lt;=0.5,"B",IF(AM43&lt;=0.6,"MB",IF(AM43&lt;=0.8,"MA",IF(AM43&lt;=1,"A")))),0)</f>
        <v>0</v>
      </c>
      <c r="AO43" s="124">
        <f t="shared" si="3"/>
        <v>0</v>
      </c>
      <c r="AP43" s="5">
        <f t="shared" ref="AP43:AP88" si="25">IF($E$42:$E$88="P",IF(AO43&lt;=0.5,"B",IF(AO43&lt;=0.6,"MB",IF(AO43&lt;=0.8,"MA",IF(AO43&lt;=1,"A")))),0)</f>
        <v>0</v>
      </c>
      <c r="AQ43" s="124">
        <f t="shared" si="4"/>
        <v>0</v>
      </c>
      <c r="AR43" s="5">
        <f t="shared" ref="AR43:AR88" si="26">IF($E$42:$E$88="P",IF(AQ43&lt;=0.5,"B",IF(AQ43&lt;=0.6,"MB",IF(AQ43&lt;=0.8,"MA",IF(AQ43&lt;=1,"A")))),0)</f>
        <v>0</v>
      </c>
      <c r="AS43" s="124">
        <f t="shared" si="5"/>
        <v>0</v>
      </c>
      <c r="AT43" s="5">
        <f t="shared" ref="AT43:AT88" si="27">IF($E$42:$E$88="P",IF(AS43&lt;=0.5,"B",IF(AS43&lt;=0.6,"MB",IF(AS43&lt;=0.8,"MA",IF(AS43&lt;=1,"A")))),0)</f>
        <v>0</v>
      </c>
      <c r="AU43" s="124">
        <f t="shared" si="6"/>
        <v>0</v>
      </c>
      <c r="AV43" s="132">
        <f t="shared" ref="AV43:AV88" si="28">IF($E$42:$E$88="P",IF(AU43&lt;=0.5,"B",IF(AU43&lt;=0.6,"MB",IF(AU43&lt;=0.8,"MA",IF(AU43&lt;=1,"A")))),0)</f>
        <v>0</v>
      </c>
      <c r="AY43" s="55"/>
      <c r="BF43" s="57"/>
      <c r="BI43" s="56"/>
      <c r="BJ43" s="157"/>
      <c r="BK43" s="37"/>
    </row>
    <row r="44" spans="1:82" ht="12.75" customHeight="1" x14ac:dyDescent="0.2">
      <c r="A44" s="3"/>
      <c r="B44" s="5">
        <v>3</v>
      </c>
      <c r="C44" s="354"/>
      <c r="D44" s="355"/>
      <c r="E44" s="151"/>
      <c r="F44" s="79"/>
      <c r="G44" s="103"/>
      <c r="H44" s="79"/>
      <c r="I44" s="103">
        <f t="shared" si="7"/>
        <v>0</v>
      </c>
      <c r="J44" s="79"/>
      <c r="K44" s="103"/>
      <c r="L44" s="79"/>
      <c r="M44" s="103">
        <f t="shared" si="8"/>
        <v>0</v>
      </c>
      <c r="N44" s="79"/>
      <c r="O44" s="103">
        <f t="shared" si="9"/>
        <v>0</v>
      </c>
      <c r="P44" s="79"/>
      <c r="Q44" s="103">
        <f t="shared" si="10"/>
        <v>0</v>
      </c>
      <c r="R44" s="79"/>
      <c r="S44" s="103">
        <f t="shared" si="11"/>
        <v>0</v>
      </c>
      <c r="T44" s="79"/>
      <c r="U44" s="103">
        <f t="shared" si="12"/>
        <v>0</v>
      </c>
      <c r="V44" s="79"/>
      <c r="W44" s="103">
        <f t="shared" si="13"/>
        <v>0</v>
      </c>
      <c r="X44" s="79"/>
      <c r="Y44" s="103">
        <f t="shared" si="14"/>
        <v>0</v>
      </c>
      <c r="Z44" s="79"/>
      <c r="AA44" s="103">
        <f t="shared" si="15"/>
        <v>0</v>
      </c>
      <c r="AB44" s="79"/>
      <c r="AC44" s="103">
        <f t="shared" si="16"/>
        <v>0</v>
      </c>
      <c r="AD44" s="5">
        <f t="shared" si="17"/>
        <v>0</v>
      </c>
      <c r="AE44" s="124">
        <f t="shared" si="18"/>
        <v>0</v>
      </c>
      <c r="AF44" s="12">
        <f t="shared" si="19"/>
        <v>2</v>
      </c>
      <c r="AG44" s="5">
        <f t="shared" si="20"/>
        <v>0</v>
      </c>
      <c r="AH44" s="216" t="str">
        <f t="shared" si="21"/>
        <v/>
      </c>
      <c r="AI44" s="216" t="str">
        <f t="shared" si="22"/>
        <v/>
      </c>
      <c r="AJ44" s="216"/>
      <c r="AK44" s="131">
        <f t="shared" si="1"/>
        <v>0</v>
      </c>
      <c r="AL44" s="5">
        <f t="shared" si="23"/>
        <v>0</v>
      </c>
      <c r="AM44" s="124">
        <f t="shared" si="2"/>
        <v>0</v>
      </c>
      <c r="AN44" s="5">
        <f t="shared" si="24"/>
        <v>0</v>
      </c>
      <c r="AO44" s="124">
        <f t="shared" si="3"/>
        <v>0</v>
      </c>
      <c r="AP44" s="5">
        <f t="shared" si="25"/>
        <v>0</v>
      </c>
      <c r="AQ44" s="124">
        <f t="shared" si="4"/>
        <v>0</v>
      </c>
      <c r="AR44" s="5">
        <f t="shared" si="26"/>
        <v>0</v>
      </c>
      <c r="AS44" s="124">
        <f t="shared" si="5"/>
        <v>0</v>
      </c>
      <c r="AT44" s="5">
        <f t="shared" si="27"/>
        <v>0</v>
      </c>
      <c r="AU44" s="124">
        <f t="shared" si="6"/>
        <v>0</v>
      </c>
      <c r="AV44" s="132">
        <f t="shared" si="28"/>
        <v>0</v>
      </c>
      <c r="AY44" s="55"/>
      <c r="BF44" s="57"/>
      <c r="BG44" s="57"/>
      <c r="BH44" s="57"/>
      <c r="BI44" s="57"/>
      <c r="BJ44" s="157"/>
    </row>
    <row r="45" spans="1:82" ht="12.75" customHeight="1" x14ac:dyDescent="0.2">
      <c r="A45" s="3"/>
      <c r="B45" s="5">
        <f t="shared" ref="B45:B87" si="29">B44+1</f>
        <v>4</v>
      </c>
      <c r="C45" s="354"/>
      <c r="D45" s="355"/>
      <c r="E45" s="151"/>
      <c r="F45" s="79"/>
      <c r="G45" s="103"/>
      <c r="H45" s="79"/>
      <c r="I45" s="103">
        <f t="shared" si="7"/>
        <v>0</v>
      </c>
      <c r="J45" s="79"/>
      <c r="K45" s="103"/>
      <c r="L45" s="79"/>
      <c r="M45" s="103">
        <f t="shared" si="8"/>
        <v>0</v>
      </c>
      <c r="N45" s="79"/>
      <c r="O45" s="103">
        <f t="shared" si="9"/>
        <v>0</v>
      </c>
      <c r="P45" s="79"/>
      <c r="Q45" s="103">
        <f t="shared" si="10"/>
        <v>0</v>
      </c>
      <c r="R45" s="79"/>
      <c r="S45" s="103">
        <f t="shared" si="11"/>
        <v>0</v>
      </c>
      <c r="T45" s="79"/>
      <c r="U45" s="103">
        <f t="shared" si="12"/>
        <v>0</v>
      </c>
      <c r="V45" s="79"/>
      <c r="W45" s="103">
        <f t="shared" si="13"/>
        <v>0</v>
      </c>
      <c r="X45" s="79"/>
      <c r="Y45" s="103">
        <f t="shared" si="14"/>
        <v>0</v>
      </c>
      <c r="Z45" s="79"/>
      <c r="AA45" s="103">
        <f t="shared" si="15"/>
        <v>0</v>
      </c>
      <c r="AB45" s="79"/>
      <c r="AC45" s="103">
        <f t="shared" si="16"/>
        <v>0</v>
      </c>
      <c r="AD45" s="5">
        <f t="shared" si="17"/>
        <v>0</v>
      </c>
      <c r="AE45" s="124">
        <f t="shared" si="18"/>
        <v>0</v>
      </c>
      <c r="AF45" s="12">
        <f t="shared" si="19"/>
        <v>2</v>
      </c>
      <c r="AG45" s="5">
        <f t="shared" si="20"/>
        <v>0</v>
      </c>
      <c r="AH45" s="216" t="str">
        <f t="shared" si="21"/>
        <v/>
      </c>
      <c r="AI45" s="216" t="str">
        <f t="shared" si="22"/>
        <v/>
      </c>
      <c r="AJ45" s="216"/>
      <c r="AK45" s="131">
        <f t="shared" si="1"/>
        <v>0</v>
      </c>
      <c r="AL45" s="5">
        <f t="shared" si="23"/>
        <v>0</v>
      </c>
      <c r="AM45" s="124">
        <f t="shared" si="2"/>
        <v>0</v>
      </c>
      <c r="AN45" s="5">
        <f t="shared" si="24"/>
        <v>0</v>
      </c>
      <c r="AO45" s="124">
        <f t="shared" si="3"/>
        <v>0</v>
      </c>
      <c r="AP45" s="5">
        <f t="shared" si="25"/>
        <v>0</v>
      </c>
      <c r="AQ45" s="124">
        <f t="shared" si="4"/>
        <v>0</v>
      </c>
      <c r="AR45" s="5">
        <f t="shared" si="26"/>
        <v>0</v>
      </c>
      <c r="AS45" s="124">
        <f t="shared" si="5"/>
        <v>0</v>
      </c>
      <c r="AT45" s="5">
        <f t="shared" si="27"/>
        <v>0</v>
      </c>
      <c r="AU45" s="124">
        <f t="shared" si="6"/>
        <v>0</v>
      </c>
      <c r="AV45" s="132">
        <f t="shared" si="28"/>
        <v>0</v>
      </c>
      <c r="AY45" s="55"/>
      <c r="BF45" s="57"/>
      <c r="BG45" s="57"/>
      <c r="BH45" s="57"/>
      <c r="BI45" s="57"/>
      <c r="BJ45" s="157"/>
    </row>
    <row r="46" spans="1:82" ht="12.75" customHeight="1" x14ac:dyDescent="0.2">
      <c r="A46" s="3"/>
      <c r="B46" s="5">
        <f t="shared" si="29"/>
        <v>5</v>
      </c>
      <c r="C46" s="354"/>
      <c r="D46" s="355"/>
      <c r="E46" s="151"/>
      <c r="F46" s="79"/>
      <c r="G46" s="103"/>
      <c r="H46" s="79"/>
      <c r="I46" s="103">
        <f t="shared" si="7"/>
        <v>0</v>
      </c>
      <c r="J46" s="79"/>
      <c r="K46" s="103"/>
      <c r="L46" s="79"/>
      <c r="M46" s="103">
        <f t="shared" si="8"/>
        <v>0</v>
      </c>
      <c r="N46" s="79"/>
      <c r="O46" s="103">
        <f t="shared" si="9"/>
        <v>0</v>
      </c>
      <c r="P46" s="79"/>
      <c r="Q46" s="103">
        <f t="shared" si="10"/>
        <v>0</v>
      </c>
      <c r="R46" s="79"/>
      <c r="S46" s="103">
        <f t="shared" si="11"/>
        <v>0</v>
      </c>
      <c r="T46" s="79"/>
      <c r="U46" s="103">
        <f t="shared" si="12"/>
        <v>0</v>
      </c>
      <c r="V46" s="79"/>
      <c r="W46" s="103">
        <f t="shared" si="13"/>
        <v>0</v>
      </c>
      <c r="X46" s="79"/>
      <c r="Y46" s="103">
        <f t="shared" si="14"/>
        <v>0</v>
      </c>
      <c r="Z46" s="79"/>
      <c r="AA46" s="103">
        <f t="shared" si="15"/>
        <v>0</v>
      </c>
      <c r="AB46" s="79"/>
      <c r="AC46" s="103">
        <f t="shared" si="16"/>
        <v>0</v>
      </c>
      <c r="AD46" s="5">
        <f t="shared" si="17"/>
        <v>0</v>
      </c>
      <c r="AE46" s="124">
        <f t="shared" si="18"/>
        <v>0</v>
      </c>
      <c r="AF46" s="12">
        <f t="shared" si="19"/>
        <v>2</v>
      </c>
      <c r="AG46" s="5">
        <f t="shared" si="20"/>
        <v>0</v>
      </c>
      <c r="AH46" s="216" t="str">
        <f t="shared" si="21"/>
        <v/>
      </c>
      <c r="AI46" s="216" t="str">
        <f t="shared" si="22"/>
        <v/>
      </c>
      <c r="AJ46" s="216"/>
      <c r="AK46" s="131">
        <f t="shared" si="1"/>
        <v>0</v>
      </c>
      <c r="AL46" s="5">
        <f t="shared" si="23"/>
        <v>0</v>
      </c>
      <c r="AM46" s="124">
        <f t="shared" si="2"/>
        <v>0</v>
      </c>
      <c r="AN46" s="5">
        <f t="shared" si="24"/>
        <v>0</v>
      </c>
      <c r="AO46" s="124">
        <f t="shared" si="3"/>
        <v>0</v>
      </c>
      <c r="AP46" s="5">
        <f t="shared" si="25"/>
        <v>0</v>
      </c>
      <c r="AQ46" s="124">
        <f t="shared" si="4"/>
        <v>0</v>
      </c>
      <c r="AR46" s="5">
        <f t="shared" si="26"/>
        <v>0</v>
      </c>
      <c r="AS46" s="124">
        <f t="shared" si="5"/>
        <v>0</v>
      </c>
      <c r="AT46" s="5">
        <f t="shared" si="27"/>
        <v>0</v>
      </c>
      <c r="AU46" s="124">
        <f t="shared" si="6"/>
        <v>0</v>
      </c>
      <c r="AV46" s="132">
        <f t="shared" si="28"/>
        <v>0</v>
      </c>
      <c r="AY46" s="55"/>
      <c r="BF46" s="57"/>
      <c r="BG46" s="57"/>
      <c r="BH46" s="57"/>
      <c r="BI46" s="57"/>
      <c r="BJ46" s="157"/>
    </row>
    <row r="47" spans="1:82" ht="12.75" customHeight="1" x14ac:dyDescent="0.2">
      <c r="A47" s="3"/>
      <c r="B47" s="5">
        <f t="shared" si="29"/>
        <v>6</v>
      </c>
      <c r="C47" s="354"/>
      <c r="D47" s="355"/>
      <c r="E47" s="151"/>
      <c r="F47" s="79"/>
      <c r="G47" s="103"/>
      <c r="H47" s="79"/>
      <c r="I47" s="103">
        <f t="shared" si="7"/>
        <v>0</v>
      </c>
      <c r="J47" s="79"/>
      <c r="K47" s="103"/>
      <c r="L47" s="79"/>
      <c r="M47" s="103">
        <f t="shared" si="8"/>
        <v>0</v>
      </c>
      <c r="N47" s="79"/>
      <c r="O47" s="103">
        <f t="shared" si="9"/>
        <v>0</v>
      </c>
      <c r="P47" s="79"/>
      <c r="Q47" s="103">
        <f t="shared" si="10"/>
        <v>0</v>
      </c>
      <c r="R47" s="79"/>
      <c r="S47" s="103">
        <f t="shared" si="11"/>
        <v>0</v>
      </c>
      <c r="T47" s="79"/>
      <c r="U47" s="103">
        <f t="shared" si="12"/>
        <v>0</v>
      </c>
      <c r="V47" s="79"/>
      <c r="W47" s="103">
        <f t="shared" si="13"/>
        <v>0</v>
      </c>
      <c r="X47" s="79"/>
      <c r="Y47" s="103">
        <f t="shared" si="14"/>
        <v>0</v>
      </c>
      <c r="Z47" s="79"/>
      <c r="AA47" s="103">
        <f t="shared" si="15"/>
        <v>0</v>
      </c>
      <c r="AB47" s="79"/>
      <c r="AC47" s="103">
        <f t="shared" si="16"/>
        <v>0</v>
      </c>
      <c r="AD47" s="5">
        <f t="shared" si="17"/>
        <v>0</v>
      </c>
      <c r="AE47" s="124">
        <f t="shared" si="18"/>
        <v>0</v>
      </c>
      <c r="AF47" s="12">
        <f t="shared" si="19"/>
        <v>2</v>
      </c>
      <c r="AG47" s="5">
        <f t="shared" si="20"/>
        <v>0</v>
      </c>
      <c r="AH47" s="216" t="str">
        <f t="shared" si="21"/>
        <v/>
      </c>
      <c r="AI47" s="216" t="str">
        <f t="shared" si="22"/>
        <v/>
      </c>
      <c r="AJ47" s="216"/>
      <c r="AK47" s="131">
        <f t="shared" si="1"/>
        <v>0</v>
      </c>
      <c r="AL47" s="5">
        <f t="shared" si="23"/>
        <v>0</v>
      </c>
      <c r="AM47" s="124">
        <f t="shared" si="2"/>
        <v>0</v>
      </c>
      <c r="AN47" s="5">
        <f t="shared" si="24"/>
        <v>0</v>
      </c>
      <c r="AO47" s="124">
        <f t="shared" si="3"/>
        <v>0</v>
      </c>
      <c r="AP47" s="5">
        <f t="shared" si="25"/>
        <v>0</v>
      </c>
      <c r="AQ47" s="124">
        <f t="shared" si="4"/>
        <v>0</v>
      </c>
      <c r="AR47" s="5">
        <f t="shared" si="26"/>
        <v>0</v>
      </c>
      <c r="AS47" s="124">
        <f t="shared" si="5"/>
        <v>0</v>
      </c>
      <c r="AT47" s="5">
        <f t="shared" si="27"/>
        <v>0</v>
      </c>
      <c r="AU47" s="124">
        <f t="shared" si="6"/>
        <v>0</v>
      </c>
      <c r="AV47" s="132">
        <f t="shared" si="28"/>
        <v>0</v>
      </c>
      <c r="AY47" s="55"/>
      <c r="BF47" s="57"/>
      <c r="BG47" s="57"/>
      <c r="BH47" s="57"/>
      <c r="BI47" s="57"/>
      <c r="BJ47" s="157"/>
    </row>
    <row r="48" spans="1:82" ht="12.75" customHeight="1" x14ac:dyDescent="0.2">
      <c r="A48" s="3"/>
      <c r="B48" s="5">
        <f t="shared" si="29"/>
        <v>7</v>
      </c>
      <c r="C48" s="354"/>
      <c r="D48" s="355"/>
      <c r="E48" s="151"/>
      <c r="F48" s="79"/>
      <c r="G48" s="103"/>
      <c r="H48" s="79"/>
      <c r="I48" s="103">
        <f t="shared" si="7"/>
        <v>0</v>
      </c>
      <c r="J48" s="79"/>
      <c r="K48" s="103"/>
      <c r="L48" s="79"/>
      <c r="M48" s="103">
        <f t="shared" si="8"/>
        <v>0</v>
      </c>
      <c r="N48" s="79"/>
      <c r="O48" s="103">
        <f t="shared" si="9"/>
        <v>0</v>
      </c>
      <c r="P48" s="79"/>
      <c r="Q48" s="103">
        <f t="shared" si="10"/>
        <v>0</v>
      </c>
      <c r="R48" s="79"/>
      <c r="S48" s="103">
        <f t="shared" si="11"/>
        <v>0</v>
      </c>
      <c r="T48" s="79"/>
      <c r="U48" s="103">
        <f t="shared" si="12"/>
        <v>0</v>
      </c>
      <c r="V48" s="79"/>
      <c r="W48" s="103">
        <f t="shared" si="13"/>
        <v>0</v>
      </c>
      <c r="X48" s="79"/>
      <c r="Y48" s="103">
        <f t="shared" si="14"/>
        <v>0</v>
      </c>
      <c r="Z48" s="79"/>
      <c r="AA48" s="103">
        <f t="shared" si="15"/>
        <v>0</v>
      </c>
      <c r="AB48" s="79"/>
      <c r="AC48" s="103">
        <f t="shared" si="16"/>
        <v>0</v>
      </c>
      <c r="AD48" s="5">
        <f t="shared" si="17"/>
        <v>0</v>
      </c>
      <c r="AE48" s="124">
        <f t="shared" si="18"/>
        <v>0</v>
      </c>
      <c r="AF48" s="12">
        <f t="shared" si="19"/>
        <v>2</v>
      </c>
      <c r="AG48" s="5">
        <f t="shared" si="20"/>
        <v>0</v>
      </c>
      <c r="AH48" s="216" t="str">
        <f t="shared" si="21"/>
        <v/>
      </c>
      <c r="AI48" s="216" t="str">
        <f t="shared" si="22"/>
        <v/>
      </c>
      <c r="AJ48" s="216"/>
      <c r="AK48" s="131">
        <f t="shared" si="1"/>
        <v>0</v>
      </c>
      <c r="AL48" s="5">
        <f t="shared" si="23"/>
        <v>0</v>
      </c>
      <c r="AM48" s="124">
        <f t="shared" si="2"/>
        <v>0</v>
      </c>
      <c r="AN48" s="5">
        <f t="shared" si="24"/>
        <v>0</v>
      </c>
      <c r="AO48" s="124">
        <f t="shared" si="3"/>
        <v>0</v>
      </c>
      <c r="AP48" s="5">
        <f t="shared" si="25"/>
        <v>0</v>
      </c>
      <c r="AQ48" s="124">
        <f t="shared" si="4"/>
        <v>0</v>
      </c>
      <c r="AR48" s="5">
        <f t="shared" si="26"/>
        <v>0</v>
      </c>
      <c r="AS48" s="124">
        <f t="shared" si="5"/>
        <v>0</v>
      </c>
      <c r="AT48" s="5">
        <f t="shared" si="27"/>
        <v>0</v>
      </c>
      <c r="AU48" s="124">
        <f t="shared" si="6"/>
        <v>0</v>
      </c>
      <c r="AV48" s="132">
        <f t="shared" si="28"/>
        <v>0</v>
      </c>
      <c r="AY48" s="55"/>
      <c r="BF48" s="57"/>
      <c r="BG48" s="57"/>
      <c r="BH48" s="57"/>
      <c r="BI48" s="57"/>
      <c r="BJ48" s="157"/>
    </row>
    <row r="49" spans="1:80" ht="12.75" customHeight="1" x14ac:dyDescent="0.2">
      <c r="A49" s="3"/>
      <c r="B49" s="5">
        <f t="shared" si="29"/>
        <v>8</v>
      </c>
      <c r="C49" s="354"/>
      <c r="D49" s="355"/>
      <c r="E49" s="151"/>
      <c r="F49" s="79"/>
      <c r="G49" s="103"/>
      <c r="H49" s="79"/>
      <c r="I49" s="103">
        <f t="shared" si="7"/>
        <v>0</v>
      </c>
      <c r="J49" s="79"/>
      <c r="K49" s="103"/>
      <c r="L49" s="79"/>
      <c r="M49" s="103">
        <f t="shared" si="8"/>
        <v>0</v>
      </c>
      <c r="N49" s="79"/>
      <c r="O49" s="103">
        <f t="shared" si="9"/>
        <v>0</v>
      </c>
      <c r="P49" s="79"/>
      <c r="Q49" s="103">
        <f t="shared" si="10"/>
        <v>0</v>
      </c>
      <c r="R49" s="79"/>
      <c r="S49" s="103">
        <f t="shared" si="11"/>
        <v>0</v>
      </c>
      <c r="T49" s="79"/>
      <c r="U49" s="103">
        <f t="shared" si="12"/>
        <v>0</v>
      </c>
      <c r="V49" s="79"/>
      <c r="W49" s="103">
        <f t="shared" si="13"/>
        <v>0</v>
      </c>
      <c r="X49" s="79"/>
      <c r="Y49" s="103">
        <f t="shared" si="14"/>
        <v>0</v>
      </c>
      <c r="Z49" s="79"/>
      <c r="AA49" s="103">
        <f t="shared" si="15"/>
        <v>0</v>
      </c>
      <c r="AB49" s="79"/>
      <c r="AC49" s="103">
        <f t="shared" si="16"/>
        <v>0</v>
      </c>
      <c r="AD49" s="5">
        <f t="shared" si="17"/>
        <v>0</v>
      </c>
      <c r="AE49" s="124">
        <f t="shared" si="18"/>
        <v>0</v>
      </c>
      <c r="AF49" s="12">
        <f t="shared" si="19"/>
        <v>2</v>
      </c>
      <c r="AG49" s="5">
        <f t="shared" si="20"/>
        <v>0</v>
      </c>
      <c r="AH49" s="216" t="str">
        <f t="shared" si="21"/>
        <v/>
      </c>
      <c r="AI49" s="216" t="str">
        <f t="shared" si="22"/>
        <v/>
      </c>
      <c r="AJ49" s="216"/>
      <c r="AK49" s="131">
        <f t="shared" si="1"/>
        <v>0</v>
      </c>
      <c r="AL49" s="5">
        <f t="shared" si="23"/>
        <v>0</v>
      </c>
      <c r="AM49" s="124">
        <f t="shared" si="2"/>
        <v>0</v>
      </c>
      <c r="AN49" s="5">
        <f t="shared" si="24"/>
        <v>0</v>
      </c>
      <c r="AO49" s="124">
        <f t="shared" si="3"/>
        <v>0</v>
      </c>
      <c r="AP49" s="5">
        <f t="shared" si="25"/>
        <v>0</v>
      </c>
      <c r="AQ49" s="124">
        <f t="shared" si="4"/>
        <v>0</v>
      </c>
      <c r="AR49" s="5">
        <f t="shared" si="26"/>
        <v>0</v>
      </c>
      <c r="AS49" s="124">
        <f t="shared" si="5"/>
        <v>0</v>
      </c>
      <c r="AT49" s="5">
        <f t="shared" si="27"/>
        <v>0</v>
      </c>
      <c r="AU49" s="124">
        <f t="shared" si="6"/>
        <v>0</v>
      </c>
      <c r="AV49" s="132">
        <f t="shared" si="28"/>
        <v>0</v>
      </c>
      <c r="AY49" s="55"/>
      <c r="BF49" s="57"/>
      <c r="BG49" s="57"/>
      <c r="BH49" s="57"/>
      <c r="BI49" s="57"/>
      <c r="BJ49" s="157"/>
    </row>
    <row r="50" spans="1:80" ht="12.75" customHeight="1" x14ac:dyDescent="0.2">
      <c r="A50" s="3"/>
      <c r="B50" s="5">
        <f t="shared" si="29"/>
        <v>9</v>
      </c>
      <c r="C50" s="354"/>
      <c r="D50" s="355"/>
      <c r="E50" s="151"/>
      <c r="F50" s="79"/>
      <c r="G50" s="103"/>
      <c r="H50" s="79"/>
      <c r="I50" s="103">
        <f t="shared" si="7"/>
        <v>0</v>
      </c>
      <c r="J50" s="79"/>
      <c r="K50" s="103"/>
      <c r="L50" s="79"/>
      <c r="M50" s="103">
        <f t="shared" si="8"/>
        <v>0</v>
      </c>
      <c r="N50" s="79"/>
      <c r="O50" s="103">
        <f t="shared" si="9"/>
        <v>0</v>
      </c>
      <c r="P50" s="79"/>
      <c r="Q50" s="103">
        <f t="shared" si="10"/>
        <v>0</v>
      </c>
      <c r="R50" s="79"/>
      <c r="S50" s="103">
        <f t="shared" si="11"/>
        <v>0</v>
      </c>
      <c r="T50" s="79"/>
      <c r="U50" s="103">
        <f t="shared" si="12"/>
        <v>0</v>
      </c>
      <c r="V50" s="79"/>
      <c r="W50" s="103">
        <f t="shared" si="13"/>
        <v>0</v>
      </c>
      <c r="X50" s="79"/>
      <c r="Y50" s="103">
        <f t="shared" si="14"/>
        <v>0</v>
      </c>
      <c r="Z50" s="79"/>
      <c r="AA50" s="103">
        <f t="shared" si="15"/>
        <v>0</v>
      </c>
      <c r="AB50" s="79"/>
      <c r="AC50" s="103">
        <f t="shared" si="16"/>
        <v>0</v>
      </c>
      <c r="AD50" s="5">
        <f t="shared" si="17"/>
        <v>0</v>
      </c>
      <c r="AE50" s="124">
        <f t="shared" si="18"/>
        <v>0</v>
      </c>
      <c r="AF50" s="12">
        <f t="shared" si="19"/>
        <v>2</v>
      </c>
      <c r="AG50" s="5">
        <f t="shared" si="20"/>
        <v>0</v>
      </c>
      <c r="AH50" s="216" t="str">
        <f t="shared" si="21"/>
        <v/>
      </c>
      <c r="AI50" s="216" t="str">
        <f t="shared" si="22"/>
        <v/>
      </c>
      <c r="AJ50" s="216"/>
      <c r="AK50" s="131">
        <f t="shared" si="1"/>
        <v>0</v>
      </c>
      <c r="AL50" s="5">
        <f t="shared" si="23"/>
        <v>0</v>
      </c>
      <c r="AM50" s="124">
        <f t="shared" si="2"/>
        <v>0</v>
      </c>
      <c r="AN50" s="5">
        <f t="shared" si="24"/>
        <v>0</v>
      </c>
      <c r="AO50" s="124">
        <f t="shared" si="3"/>
        <v>0</v>
      </c>
      <c r="AP50" s="5">
        <f t="shared" si="25"/>
        <v>0</v>
      </c>
      <c r="AQ50" s="124">
        <f t="shared" si="4"/>
        <v>0</v>
      </c>
      <c r="AR50" s="5">
        <f t="shared" si="26"/>
        <v>0</v>
      </c>
      <c r="AS50" s="124">
        <f t="shared" si="5"/>
        <v>0</v>
      </c>
      <c r="AT50" s="5">
        <f t="shared" si="27"/>
        <v>0</v>
      </c>
      <c r="AU50" s="124">
        <f t="shared" si="6"/>
        <v>0</v>
      </c>
      <c r="AV50" s="132">
        <f t="shared" si="28"/>
        <v>0</v>
      </c>
      <c r="AY50" s="55"/>
      <c r="BF50" s="57"/>
      <c r="BG50" s="57"/>
      <c r="BH50" s="57"/>
      <c r="BI50" s="57"/>
      <c r="BJ50" s="157"/>
    </row>
    <row r="51" spans="1:80" ht="12.75" customHeight="1" x14ac:dyDescent="0.2">
      <c r="A51" s="3"/>
      <c r="B51" s="5">
        <f t="shared" si="29"/>
        <v>10</v>
      </c>
      <c r="C51" s="354"/>
      <c r="D51" s="355"/>
      <c r="E51" s="151"/>
      <c r="F51" s="79"/>
      <c r="G51" s="103"/>
      <c r="H51" s="79"/>
      <c r="I51" s="103">
        <f t="shared" si="7"/>
        <v>0</v>
      </c>
      <c r="J51" s="79"/>
      <c r="K51" s="103"/>
      <c r="L51" s="79"/>
      <c r="M51" s="103">
        <f t="shared" si="8"/>
        <v>0</v>
      </c>
      <c r="N51" s="79"/>
      <c r="O51" s="103">
        <f t="shared" si="9"/>
        <v>0</v>
      </c>
      <c r="P51" s="79"/>
      <c r="Q51" s="103">
        <f t="shared" si="10"/>
        <v>0</v>
      </c>
      <c r="R51" s="79"/>
      <c r="S51" s="103">
        <f t="shared" si="11"/>
        <v>0</v>
      </c>
      <c r="T51" s="79"/>
      <c r="U51" s="103">
        <f t="shared" si="12"/>
        <v>0</v>
      </c>
      <c r="V51" s="79"/>
      <c r="W51" s="103">
        <f t="shared" si="13"/>
        <v>0</v>
      </c>
      <c r="X51" s="79"/>
      <c r="Y51" s="103">
        <f t="shared" si="14"/>
        <v>0</v>
      </c>
      <c r="Z51" s="79"/>
      <c r="AA51" s="103">
        <f t="shared" si="15"/>
        <v>0</v>
      </c>
      <c r="AB51" s="79"/>
      <c r="AC51" s="103">
        <f t="shared" si="16"/>
        <v>0</v>
      </c>
      <c r="AD51" s="5">
        <f t="shared" si="17"/>
        <v>0</v>
      </c>
      <c r="AE51" s="124">
        <f t="shared" si="18"/>
        <v>0</v>
      </c>
      <c r="AF51" s="12">
        <f t="shared" si="19"/>
        <v>2</v>
      </c>
      <c r="AG51" s="5">
        <f t="shared" si="20"/>
        <v>0</v>
      </c>
      <c r="AH51" s="216" t="str">
        <f t="shared" si="21"/>
        <v/>
      </c>
      <c r="AI51" s="216" t="str">
        <f t="shared" si="22"/>
        <v/>
      </c>
      <c r="AJ51" s="216"/>
      <c r="AK51" s="131">
        <f t="shared" si="1"/>
        <v>0</v>
      </c>
      <c r="AL51" s="5">
        <f t="shared" si="23"/>
        <v>0</v>
      </c>
      <c r="AM51" s="124">
        <f t="shared" si="2"/>
        <v>0</v>
      </c>
      <c r="AN51" s="5">
        <f t="shared" si="24"/>
        <v>0</v>
      </c>
      <c r="AO51" s="124">
        <f t="shared" si="3"/>
        <v>0</v>
      </c>
      <c r="AP51" s="5">
        <f t="shared" si="25"/>
        <v>0</v>
      </c>
      <c r="AQ51" s="124">
        <f t="shared" si="4"/>
        <v>0</v>
      </c>
      <c r="AR51" s="5">
        <f t="shared" si="26"/>
        <v>0</v>
      </c>
      <c r="AS51" s="124">
        <f t="shared" si="5"/>
        <v>0</v>
      </c>
      <c r="AT51" s="5">
        <f t="shared" si="27"/>
        <v>0</v>
      </c>
      <c r="AU51" s="124">
        <f t="shared" si="6"/>
        <v>0</v>
      </c>
      <c r="AV51" s="132">
        <f t="shared" si="28"/>
        <v>0</v>
      </c>
      <c r="AY51" s="55"/>
      <c r="BF51" s="57"/>
      <c r="BG51" s="57"/>
      <c r="BH51" s="57"/>
      <c r="BI51" s="57"/>
      <c r="BJ51" s="157"/>
    </row>
    <row r="52" spans="1:80" ht="12.75" customHeight="1" x14ac:dyDescent="0.2">
      <c r="A52" s="3"/>
      <c r="B52" s="5">
        <f t="shared" si="29"/>
        <v>11</v>
      </c>
      <c r="C52" s="354"/>
      <c r="D52" s="355"/>
      <c r="E52" s="151"/>
      <c r="F52" s="79"/>
      <c r="G52" s="103"/>
      <c r="H52" s="79"/>
      <c r="I52" s="103">
        <f t="shared" si="7"/>
        <v>0</v>
      </c>
      <c r="J52" s="79"/>
      <c r="K52" s="103"/>
      <c r="L52" s="79"/>
      <c r="M52" s="103">
        <f t="shared" si="8"/>
        <v>0</v>
      </c>
      <c r="N52" s="79"/>
      <c r="O52" s="103">
        <f t="shared" si="9"/>
        <v>0</v>
      </c>
      <c r="P52" s="79"/>
      <c r="Q52" s="103">
        <f t="shared" si="10"/>
        <v>0</v>
      </c>
      <c r="R52" s="79"/>
      <c r="S52" s="103">
        <f t="shared" si="11"/>
        <v>0</v>
      </c>
      <c r="T52" s="79"/>
      <c r="U52" s="103">
        <f t="shared" si="12"/>
        <v>0</v>
      </c>
      <c r="V52" s="79"/>
      <c r="W52" s="103">
        <f t="shared" si="13"/>
        <v>0</v>
      </c>
      <c r="X52" s="79"/>
      <c r="Y52" s="103">
        <f t="shared" si="14"/>
        <v>0</v>
      </c>
      <c r="Z52" s="79"/>
      <c r="AA52" s="103">
        <f t="shared" si="15"/>
        <v>0</v>
      </c>
      <c r="AB52" s="79"/>
      <c r="AC52" s="103">
        <f t="shared" si="16"/>
        <v>0</v>
      </c>
      <c r="AD52" s="5">
        <f t="shared" si="17"/>
        <v>0</v>
      </c>
      <c r="AE52" s="124">
        <f t="shared" si="18"/>
        <v>0</v>
      </c>
      <c r="AF52" s="12">
        <f t="shared" si="19"/>
        <v>2</v>
      </c>
      <c r="AG52" s="5">
        <f t="shared" si="20"/>
        <v>0</v>
      </c>
      <c r="AH52" s="216" t="str">
        <f t="shared" si="21"/>
        <v/>
      </c>
      <c r="AI52" s="216" t="str">
        <f t="shared" si="22"/>
        <v/>
      </c>
      <c r="AJ52" s="216"/>
      <c r="AK52" s="131">
        <f t="shared" si="1"/>
        <v>0</v>
      </c>
      <c r="AL52" s="5">
        <f t="shared" si="23"/>
        <v>0</v>
      </c>
      <c r="AM52" s="124">
        <f t="shared" si="2"/>
        <v>0</v>
      </c>
      <c r="AN52" s="5">
        <f t="shared" si="24"/>
        <v>0</v>
      </c>
      <c r="AO52" s="124">
        <f t="shared" si="3"/>
        <v>0</v>
      </c>
      <c r="AP52" s="5">
        <f t="shared" si="25"/>
        <v>0</v>
      </c>
      <c r="AQ52" s="124">
        <f t="shared" si="4"/>
        <v>0</v>
      </c>
      <c r="AR52" s="5">
        <f t="shared" si="26"/>
        <v>0</v>
      </c>
      <c r="AS52" s="124">
        <f t="shared" si="5"/>
        <v>0</v>
      </c>
      <c r="AT52" s="5">
        <f t="shared" si="27"/>
        <v>0</v>
      </c>
      <c r="AU52" s="124">
        <f t="shared" si="6"/>
        <v>0</v>
      </c>
      <c r="AV52" s="132">
        <f t="shared" si="28"/>
        <v>0</v>
      </c>
      <c r="AY52" s="55"/>
      <c r="BF52" s="57"/>
      <c r="BG52" s="57"/>
      <c r="BH52" s="57"/>
      <c r="BI52" s="57"/>
      <c r="BJ52" s="157"/>
    </row>
    <row r="53" spans="1:80" ht="12.75" customHeight="1" x14ac:dyDescent="0.2">
      <c r="A53" s="3"/>
      <c r="B53" s="5">
        <f t="shared" si="29"/>
        <v>12</v>
      </c>
      <c r="C53" s="354"/>
      <c r="D53" s="355"/>
      <c r="E53" s="151"/>
      <c r="F53" s="79"/>
      <c r="G53" s="103"/>
      <c r="H53" s="79"/>
      <c r="I53" s="103">
        <f t="shared" si="7"/>
        <v>0</v>
      </c>
      <c r="J53" s="79"/>
      <c r="K53" s="103"/>
      <c r="L53" s="79"/>
      <c r="M53" s="103">
        <f t="shared" si="8"/>
        <v>0</v>
      </c>
      <c r="N53" s="79"/>
      <c r="O53" s="103">
        <f t="shared" si="9"/>
        <v>0</v>
      </c>
      <c r="P53" s="79"/>
      <c r="Q53" s="103">
        <f t="shared" si="10"/>
        <v>0</v>
      </c>
      <c r="R53" s="79"/>
      <c r="S53" s="103">
        <f t="shared" si="11"/>
        <v>0</v>
      </c>
      <c r="T53" s="79"/>
      <c r="U53" s="103">
        <f t="shared" si="12"/>
        <v>0</v>
      </c>
      <c r="V53" s="79"/>
      <c r="W53" s="103">
        <f t="shared" si="13"/>
        <v>0</v>
      </c>
      <c r="X53" s="79"/>
      <c r="Y53" s="103">
        <f t="shared" si="14"/>
        <v>0</v>
      </c>
      <c r="Z53" s="79"/>
      <c r="AA53" s="103">
        <f t="shared" si="15"/>
        <v>0</v>
      </c>
      <c r="AB53" s="79"/>
      <c r="AC53" s="103">
        <f t="shared" si="16"/>
        <v>0</v>
      </c>
      <c r="AD53" s="5">
        <f t="shared" si="17"/>
        <v>0</v>
      </c>
      <c r="AE53" s="124">
        <f t="shared" si="18"/>
        <v>0</v>
      </c>
      <c r="AF53" s="12">
        <f t="shared" si="19"/>
        <v>2</v>
      </c>
      <c r="AG53" s="5">
        <f t="shared" si="20"/>
        <v>0</v>
      </c>
      <c r="AH53" s="216" t="str">
        <f t="shared" si="21"/>
        <v/>
      </c>
      <c r="AI53" s="216" t="str">
        <f t="shared" si="22"/>
        <v/>
      </c>
      <c r="AJ53" s="216"/>
      <c r="AK53" s="131">
        <f t="shared" si="1"/>
        <v>0</v>
      </c>
      <c r="AL53" s="5">
        <f t="shared" si="23"/>
        <v>0</v>
      </c>
      <c r="AM53" s="124">
        <f t="shared" si="2"/>
        <v>0</v>
      </c>
      <c r="AN53" s="5">
        <f t="shared" si="24"/>
        <v>0</v>
      </c>
      <c r="AO53" s="124">
        <f t="shared" si="3"/>
        <v>0</v>
      </c>
      <c r="AP53" s="5">
        <f t="shared" si="25"/>
        <v>0</v>
      </c>
      <c r="AQ53" s="124">
        <f t="shared" si="4"/>
        <v>0</v>
      </c>
      <c r="AR53" s="5">
        <f t="shared" si="26"/>
        <v>0</v>
      </c>
      <c r="AS53" s="124">
        <f t="shared" si="5"/>
        <v>0</v>
      </c>
      <c r="AT53" s="5">
        <f t="shared" si="27"/>
        <v>0</v>
      </c>
      <c r="AU53" s="124">
        <f t="shared" si="6"/>
        <v>0</v>
      </c>
      <c r="AV53" s="132">
        <f t="shared" si="28"/>
        <v>0</v>
      </c>
      <c r="AY53" s="55"/>
      <c r="BF53" s="57"/>
      <c r="BG53" s="57"/>
      <c r="BH53" s="57"/>
      <c r="BI53" s="57"/>
      <c r="BJ53" s="157"/>
    </row>
    <row r="54" spans="1:80" ht="12.75" customHeight="1" x14ac:dyDescent="0.2">
      <c r="A54" s="3"/>
      <c r="B54" s="5">
        <f t="shared" si="29"/>
        <v>13</v>
      </c>
      <c r="C54" s="354"/>
      <c r="D54" s="355"/>
      <c r="E54" s="151"/>
      <c r="F54" s="79"/>
      <c r="G54" s="103"/>
      <c r="H54" s="79"/>
      <c r="I54" s="103">
        <f t="shared" si="7"/>
        <v>0</v>
      </c>
      <c r="J54" s="79"/>
      <c r="K54" s="103"/>
      <c r="L54" s="79"/>
      <c r="M54" s="103">
        <f t="shared" si="8"/>
        <v>0</v>
      </c>
      <c r="N54" s="79"/>
      <c r="O54" s="103">
        <f t="shared" si="9"/>
        <v>0</v>
      </c>
      <c r="P54" s="79"/>
      <c r="Q54" s="103">
        <f t="shared" si="10"/>
        <v>0</v>
      </c>
      <c r="R54" s="79"/>
      <c r="S54" s="103">
        <f t="shared" si="11"/>
        <v>0</v>
      </c>
      <c r="T54" s="79"/>
      <c r="U54" s="103">
        <f t="shared" si="12"/>
        <v>0</v>
      </c>
      <c r="V54" s="79"/>
      <c r="W54" s="103">
        <f t="shared" si="13"/>
        <v>0</v>
      </c>
      <c r="X54" s="79"/>
      <c r="Y54" s="103">
        <f t="shared" si="14"/>
        <v>0</v>
      </c>
      <c r="Z54" s="79"/>
      <c r="AA54" s="103">
        <f t="shared" si="15"/>
        <v>0</v>
      </c>
      <c r="AB54" s="79"/>
      <c r="AC54" s="103">
        <f t="shared" si="16"/>
        <v>0</v>
      </c>
      <c r="AD54" s="5">
        <f t="shared" si="17"/>
        <v>0</v>
      </c>
      <c r="AE54" s="124">
        <f t="shared" si="18"/>
        <v>0</v>
      </c>
      <c r="AF54" s="12">
        <f t="shared" si="19"/>
        <v>2</v>
      </c>
      <c r="AG54" s="5">
        <f t="shared" si="20"/>
        <v>0</v>
      </c>
      <c r="AH54" s="216" t="str">
        <f t="shared" si="21"/>
        <v/>
      </c>
      <c r="AI54" s="216" t="str">
        <f t="shared" si="22"/>
        <v/>
      </c>
      <c r="AJ54" s="216"/>
      <c r="AK54" s="131">
        <f t="shared" si="1"/>
        <v>0</v>
      </c>
      <c r="AL54" s="5">
        <f t="shared" si="23"/>
        <v>0</v>
      </c>
      <c r="AM54" s="124">
        <f t="shared" si="2"/>
        <v>0</v>
      </c>
      <c r="AN54" s="5">
        <f t="shared" si="24"/>
        <v>0</v>
      </c>
      <c r="AO54" s="124">
        <f t="shared" si="3"/>
        <v>0</v>
      </c>
      <c r="AP54" s="5">
        <f t="shared" si="25"/>
        <v>0</v>
      </c>
      <c r="AQ54" s="124">
        <f t="shared" si="4"/>
        <v>0</v>
      </c>
      <c r="AR54" s="5">
        <f t="shared" si="26"/>
        <v>0</v>
      </c>
      <c r="AS54" s="124">
        <f t="shared" si="5"/>
        <v>0</v>
      </c>
      <c r="AT54" s="5">
        <f t="shared" si="27"/>
        <v>0</v>
      </c>
      <c r="AU54" s="124">
        <f t="shared" si="6"/>
        <v>0</v>
      </c>
      <c r="AV54" s="132">
        <f t="shared" si="28"/>
        <v>0</v>
      </c>
      <c r="AY54" s="55"/>
      <c r="BF54" s="57"/>
      <c r="BG54" s="57"/>
      <c r="BH54" s="57"/>
      <c r="BI54" s="57"/>
      <c r="BJ54" s="157"/>
    </row>
    <row r="55" spans="1:80" ht="12.75" customHeight="1" x14ac:dyDescent="0.2">
      <c r="A55" s="3"/>
      <c r="B55" s="5">
        <f t="shared" si="29"/>
        <v>14</v>
      </c>
      <c r="C55" s="354"/>
      <c r="D55" s="355"/>
      <c r="E55" s="151"/>
      <c r="F55" s="79"/>
      <c r="G55" s="103"/>
      <c r="H55" s="79"/>
      <c r="I55" s="103">
        <f t="shared" si="7"/>
        <v>0</v>
      </c>
      <c r="J55" s="79"/>
      <c r="K55" s="103"/>
      <c r="L55" s="79"/>
      <c r="M55" s="103">
        <f t="shared" si="8"/>
        <v>0</v>
      </c>
      <c r="N55" s="79"/>
      <c r="O55" s="103">
        <f t="shared" si="9"/>
        <v>0</v>
      </c>
      <c r="P55" s="79"/>
      <c r="Q55" s="103">
        <f t="shared" si="10"/>
        <v>0</v>
      </c>
      <c r="R55" s="79"/>
      <c r="S55" s="103">
        <f t="shared" si="11"/>
        <v>0</v>
      </c>
      <c r="T55" s="79"/>
      <c r="U55" s="103">
        <f t="shared" si="12"/>
        <v>0</v>
      </c>
      <c r="V55" s="79"/>
      <c r="W55" s="103">
        <f t="shared" si="13"/>
        <v>0</v>
      </c>
      <c r="X55" s="79"/>
      <c r="Y55" s="103">
        <f t="shared" si="14"/>
        <v>0</v>
      </c>
      <c r="Z55" s="79"/>
      <c r="AA55" s="103">
        <f t="shared" si="15"/>
        <v>0</v>
      </c>
      <c r="AB55" s="79"/>
      <c r="AC55" s="103">
        <f t="shared" si="16"/>
        <v>0</v>
      </c>
      <c r="AD55" s="5">
        <f t="shared" si="17"/>
        <v>0</v>
      </c>
      <c r="AE55" s="124">
        <f t="shared" si="18"/>
        <v>0</v>
      </c>
      <c r="AF55" s="12">
        <f t="shared" si="19"/>
        <v>2</v>
      </c>
      <c r="AG55" s="5">
        <f t="shared" si="20"/>
        <v>0</v>
      </c>
      <c r="AH55" s="216" t="str">
        <f t="shared" si="21"/>
        <v/>
      </c>
      <c r="AI55" s="216" t="str">
        <f t="shared" si="22"/>
        <v/>
      </c>
      <c r="AJ55" s="216"/>
      <c r="AK55" s="131">
        <f t="shared" si="1"/>
        <v>0</v>
      </c>
      <c r="AL55" s="5">
        <f t="shared" si="23"/>
        <v>0</v>
      </c>
      <c r="AM55" s="124">
        <f t="shared" si="2"/>
        <v>0</v>
      </c>
      <c r="AN55" s="5">
        <f t="shared" si="24"/>
        <v>0</v>
      </c>
      <c r="AO55" s="124">
        <f t="shared" si="3"/>
        <v>0</v>
      </c>
      <c r="AP55" s="5">
        <f t="shared" si="25"/>
        <v>0</v>
      </c>
      <c r="AQ55" s="124">
        <f t="shared" si="4"/>
        <v>0</v>
      </c>
      <c r="AR55" s="5">
        <f t="shared" si="26"/>
        <v>0</v>
      </c>
      <c r="AS55" s="124">
        <f t="shared" si="5"/>
        <v>0</v>
      </c>
      <c r="AT55" s="5">
        <f t="shared" si="27"/>
        <v>0</v>
      </c>
      <c r="AU55" s="124">
        <f t="shared" si="6"/>
        <v>0</v>
      </c>
      <c r="AV55" s="132">
        <f t="shared" si="28"/>
        <v>0</v>
      </c>
      <c r="AY55" s="55"/>
      <c r="BF55" s="57"/>
      <c r="BG55" s="57"/>
      <c r="BH55" s="57"/>
      <c r="BI55" s="57"/>
      <c r="BJ55" s="157"/>
    </row>
    <row r="56" spans="1:80" ht="12.75" customHeight="1" x14ac:dyDescent="0.2">
      <c r="A56" s="3"/>
      <c r="B56" s="5">
        <f t="shared" si="29"/>
        <v>15</v>
      </c>
      <c r="C56" s="354"/>
      <c r="D56" s="355"/>
      <c r="E56" s="151"/>
      <c r="F56" s="79"/>
      <c r="G56" s="103"/>
      <c r="H56" s="79"/>
      <c r="I56" s="103">
        <f t="shared" si="7"/>
        <v>0</v>
      </c>
      <c r="J56" s="79"/>
      <c r="K56" s="103"/>
      <c r="L56" s="79"/>
      <c r="M56" s="103">
        <f t="shared" si="8"/>
        <v>0</v>
      </c>
      <c r="N56" s="79"/>
      <c r="O56" s="103">
        <f t="shared" si="9"/>
        <v>0</v>
      </c>
      <c r="P56" s="79"/>
      <c r="Q56" s="103">
        <f t="shared" si="10"/>
        <v>0</v>
      </c>
      <c r="R56" s="79"/>
      <c r="S56" s="103">
        <f t="shared" si="11"/>
        <v>0</v>
      </c>
      <c r="T56" s="79"/>
      <c r="U56" s="103">
        <f t="shared" si="12"/>
        <v>0</v>
      </c>
      <c r="V56" s="79"/>
      <c r="W56" s="103">
        <f t="shared" si="13"/>
        <v>0</v>
      </c>
      <c r="X56" s="79"/>
      <c r="Y56" s="103">
        <f t="shared" si="14"/>
        <v>0</v>
      </c>
      <c r="Z56" s="79"/>
      <c r="AA56" s="103">
        <f t="shared" si="15"/>
        <v>0</v>
      </c>
      <c r="AB56" s="79"/>
      <c r="AC56" s="103">
        <f t="shared" si="16"/>
        <v>0</v>
      </c>
      <c r="AD56" s="5">
        <f t="shared" si="17"/>
        <v>0</v>
      </c>
      <c r="AE56" s="124">
        <f t="shared" si="18"/>
        <v>0</v>
      </c>
      <c r="AF56" s="12">
        <f t="shared" si="19"/>
        <v>2</v>
      </c>
      <c r="AG56" s="5">
        <f t="shared" si="20"/>
        <v>0</v>
      </c>
      <c r="AH56" s="216" t="str">
        <f t="shared" si="21"/>
        <v/>
      </c>
      <c r="AI56" s="216" t="str">
        <f t="shared" si="22"/>
        <v/>
      </c>
      <c r="AJ56" s="216"/>
      <c r="AK56" s="131">
        <f t="shared" si="1"/>
        <v>0</v>
      </c>
      <c r="AL56" s="5">
        <f t="shared" si="23"/>
        <v>0</v>
      </c>
      <c r="AM56" s="124">
        <f t="shared" si="2"/>
        <v>0</v>
      </c>
      <c r="AN56" s="5">
        <f t="shared" si="24"/>
        <v>0</v>
      </c>
      <c r="AO56" s="124">
        <f t="shared" si="3"/>
        <v>0</v>
      </c>
      <c r="AP56" s="5">
        <f t="shared" si="25"/>
        <v>0</v>
      </c>
      <c r="AQ56" s="124">
        <f t="shared" si="4"/>
        <v>0</v>
      </c>
      <c r="AR56" s="5">
        <f t="shared" si="26"/>
        <v>0</v>
      </c>
      <c r="AS56" s="124">
        <f t="shared" si="5"/>
        <v>0</v>
      </c>
      <c r="AT56" s="5">
        <f t="shared" si="27"/>
        <v>0</v>
      </c>
      <c r="AU56" s="124">
        <f t="shared" si="6"/>
        <v>0</v>
      </c>
      <c r="AV56" s="132">
        <f t="shared" si="28"/>
        <v>0</v>
      </c>
      <c r="AY56" s="55"/>
      <c r="BF56" s="57"/>
      <c r="BG56" s="57"/>
      <c r="BH56" s="57"/>
      <c r="BI56" s="57"/>
      <c r="BJ56" s="157"/>
      <c r="CB56" s="58"/>
    </row>
    <row r="57" spans="1:80" ht="12.75" customHeight="1" x14ac:dyDescent="0.2">
      <c r="A57" s="3"/>
      <c r="B57" s="5">
        <f t="shared" si="29"/>
        <v>16</v>
      </c>
      <c r="C57" s="354"/>
      <c r="D57" s="355"/>
      <c r="E57" s="151"/>
      <c r="F57" s="79"/>
      <c r="G57" s="103"/>
      <c r="H57" s="79"/>
      <c r="I57" s="103">
        <f t="shared" si="7"/>
        <v>0</v>
      </c>
      <c r="J57" s="79"/>
      <c r="K57" s="103"/>
      <c r="L57" s="79"/>
      <c r="M57" s="103">
        <f t="shared" si="8"/>
        <v>0</v>
      </c>
      <c r="N57" s="79"/>
      <c r="O57" s="103">
        <f t="shared" si="9"/>
        <v>0</v>
      </c>
      <c r="P57" s="79"/>
      <c r="Q57" s="103">
        <f t="shared" si="10"/>
        <v>0</v>
      </c>
      <c r="R57" s="79"/>
      <c r="S57" s="103">
        <f t="shared" si="11"/>
        <v>0</v>
      </c>
      <c r="T57" s="79"/>
      <c r="U57" s="103">
        <f t="shared" si="12"/>
        <v>0</v>
      </c>
      <c r="V57" s="79"/>
      <c r="W57" s="103">
        <f t="shared" si="13"/>
        <v>0</v>
      </c>
      <c r="X57" s="79"/>
      <c r="Y57" s="103">
        <f t="shared" si="14"/>
        <v>0</v>
      </c>
      <c r="Z57" s="79"/>
      <c r="AA57" s="103">
        <f t="shared" si="15"/>
        <v>0</v>
      </c>
      <c r="AB57" s="79"/>
      <c r="AC57" s="103">
        <f t="shared" si="16"/>
        <v>0</v>
      </c>
      <c r="AD57" s="5">
        <f t="shared" si="17"/>
        <v>0</v>
      </c>
      <c r="AE57" s="124">
        <f t="shared" si="18"/>
        <v>0</v>
      </c>
      <c r="AF57" s="12">
        <f t="shared" si="19"/>
        <v>2</v>
      </c>
      <c r="AG57" s="5">
        <f t="shared" si="20"/>
        <v>0</v>
      </c>
      <c r="AH57" s="216" t="str">
        <f t="shared" si="21"/>
        <v/>
      </c>
      <c r="AI57" s="216" t="str">
        <f t="shared" si="22"/>
        <v/>
      </c>
      <c r="AJ57" s="216"/>
      <c r="AK57" s="131">
        <f t="shared" si="1"/>
        <v>0</v>
      </c>
      <c r="AL57" s="5">
        <f t="shared" si="23"/>
        <v>0</v>
      </c>
      <c r="AM57" s="124">
        <f t="shared" si="2"/>
        <v>0</v>
      </c>
      <c r="AN57" s="5">
        <f t="shared" si="24"/>
        <v>0</v>
      </c>
      <c r="AO57" s="124">
        <f t="shared" si="3"/>
        <v>0</v>
      </c>
      <c r="AP57" s="5">
        <f t="shared" si="25"/>
        <v>0</v>
      </c>
      <c r="AQ57" s="124">
        <f t="shared" si="4"/>
        <v>0</v>
      </c>
      <c r="AR57" s="5">
        <f t="shared" si="26"/>
        <v>0</v>
      </c>
      <c r="AS57" s="124">
        <f t="shared" si="5"/>
        <v>0</v>
      </c>
      <c r="AT57" s="5">
        <f t="shared" si="27"/>
        <v>0</v>
      </c>
      <c r="AU57" s="124">
        <f t="shared" si="6"/>
        <v>0</v>
      </c>
      <c r="AV57" s="132">
        <f t="shared" si="28"/>
        <v>0</v>
      </c>
      <c r="AY57" s="55"/>
      <c r="BF57" s="57"/>
      <c r="BG57" s="57"/>
      <c r="BH57" s="57"/>
      <c r="BI57" s="57"/>
      <c r="BJ57" s="157"/>
      <c r="CB57" s="58"/>
    </row>
    <row r="58" spans="1:80" ht="12.75" customHeight="1" x14ac:dyDescent="0.2">
      <c r="A58" s="3"/>
      <c r="B58" s="5">
        <f t="shared" si="29"/>
        <v>17</v>
      </c>
      <c r="C58" s="354"/>
      <c r="D58" s="355"/>
      <c r="E58" s="151"/>
      <c r="F58" s="79"/>
      <c r="G58" s="103"/>
      <c r="H58" s="79"/>
      <c r="I58" s="103">
        <f t="shared" si="7"/>
        <v>0</v>
      </c>
      <c r="J58" s="79"/>
      <c r="K58" s="103"/>
      <c r="L58" s="79"/>
      <c r="M58" s="103">
        <f t="shared" si="8"/>
        <v>0</v>
      </c>
      <c r="N58" s="79"/>
      <c r="O58" s="103">
        <f t="shared" si="9"/>
        <v>0</v>
      </c>
      <c r="P58" s="79"/>
      <c r="Q58" s="103">
        <f t="shared" si="10"/>
        <v>0</v>
      </c>
      <c r="R58" s="79"/>
      <c r="S58" s="103">
        <f t="shared" si="11"/>
        <v>0</v>
      </c>
      <c r="T58" s="79"/>
      <c r="U58" s="103">
        <f t="shared" si="12"/>
        <v>0</v>
      </c>
      <c r="V58" s="79"/>
      <c r="W58" s="103">
        <f t="shared" si="13"/>
        <v>0</v>
      </c>
      <c r="X58" s="79"/>
      <c r="Y58" s="103">
        <f t="shared" si="14"/>
        <v>0</v>
      </c>
      <c r="Z58" s="79"/>
      <c r="AA58" s="103">
        <f t="shared" si="15"/>
        <v>0</v>
      </c>
      <c r="AB58" s="79"/>
      <c r="AC58" s="103">
        <f t="shared" si="16"/>
        <v>0</v>
      </c>
      <c r="AD58" s="5">
        <f t="shared" si="17"/>
        <v>0</v>
      </c>
      <c r="AE58" s="124">
        <f t="shared" si="18"/>
        <v>0</v>
      </c>
      <c r="AF58" s="12">
        <f t="shared" si="19"/>
        <v>2</v>
      </c>
      <c r="AG58" s="5">
        <f t="shared" si="20"/>
        <v>0</v>
      </c>
      <c r="AH58" s="216" t="str">
        <f t="shared" si="21"/>
        <v/>
      </c>
      <c r="AI58" s="216" t="str">
        <f t="shared" si="22"/>
        <v/>
      </c>
      <c r="AJ58" s="216"/>
      <c r="AK58" s="131">
        <f t="shared" si="1"/>
        <v>0</v>
      </c>
      <c r="AL58" s="5">
        <f t="shared" si="23"/>
        <v>0</v>
      </c>
      <c r="AM58" s="124">
        <f t="shared" si="2"/>
        <v>0</v>
      </c>
      <c r="AN58" s="5">
        <f t="shared" si="24"/>
        <v>0</v>
      </c>
      <c r="AO58" s="124">
        <f t="shared" si="3"/>
        <v>0</v>
      </c>
      <c r="AP58" s="5">
        <f t="shared" si="25"/>
        <v>0</v>
      </c>
      <c r="AQ58" s="124">
        <f t="shared" si="4"/>
        <v>0</v>
      </c>
      <c r="AR58" s="5">
        <f t="shared" si="26"/>
        <v>0</v>
      </c>
      <c r="AS58" s="124">
        <f t="shared" si="5"/>
        <v>0</v>
      </c>
      <c r="AT58" s="5">
        <f t="shared" si="27"/>
        <v>0</v>
      </c>
      <c r="AU58" s="124">
        <f t="shared" si="6"/>
        <v>0</v>
      </c>
      <c r="AV58" s="132">
        <f t="shared" si="28"/>
        <v>0</v>
      </c>
      <c r="AY58" s="55"/>
      <c r="BF58" s="57"/>
      <c r="BG58" s="57"/>
      <c r="BH58" s="57"/>
      <c r="BI58" s="57"/>
      <c r="BJ58" s="157"/>
      <c r="CB58" s="58"/>
    </row>
    <row r="59" spans="1:80" ht="12.75" customHeight="1" x14ac:dyDescent="0.2">
      <c r="A59" s="3"/>
      <c r="B59" s="5">
        <f t="shared" si="29"/>
        <v>18</v>
      </c>
      <c r="C59" s="354"/>
      <c r="D59" s="355"/>
      <c r="E59" s="151"/>
      <c r="F59" s="79"/>
      <c r="G59" s="103"/>
      <c r="H59" s="79"/>
      <c r="I59" s="103">
        <f t="shared" si="7"/>
        <v>0</v>
      </c>
      <c r="J59" s="79"/>
      <c r="K59" s="103"/>
      <c r="L59" s="79"/>
      <c r="M59" s="103">
        <f t="shared" si="8"/>
        <v>0</v>
      </c>
      <c r="N59" s="79"/>
      <c r="O59" s="103">
        <f t="shared" si="9"/>
        <v>0</v>
      </c>
      <c r="P59" s="79"/>
      <c r="Q59" s="103">
        <f t="shared" si="10"/>
        <v>0</v>
      </c>
      <c r="R59" s="79"/>
      <c r="S59" s="103">
        <f t="shared" si="11"/>
        <v>0</v>
      </c>
      <c r="T59" s="79"/>
      <c r="U59" s="103">
        <f t="shared" si="12"/>
        <v>0</v>
      </c>
      <c r="V59" s="79"/>
      <c r="W59" s="103">
        <f t="shared" si="13"/>
        <v>0</v>
      </c>
      <c r="X59" s="79"/>
      <c r="Y59" s="103">
        <f t="shared" si="14"/>
        <v>0</v>
      </c>
      <c r="Z59" s="79"/>
      <c r="AA59" s="103">
        <f t="shared" si="15"/>
        <v>0</v>
      </c>
      <c r="AB59" s="79"/>
      <c r="AC59" s="103">
        <f t="shared" si="16"/>
        <v>0</v>
      </c>
      <c r="AD59" s="5">
        <f t="shared" si="17"/>
        <v>0</v>
      </c>
      <c r="AE59" s="124">
        <f t="shared" si="18"/>
        <v>0</v>
      </c>
      <c r="AF59" s="12">
        <f t="shared" si="19"/>
        <v>2</v>
      </c>
      <c r="AG59" s="5">
        <f t="shared" si="20"/>
        <v>0</v>
      </c>
      <c r="AH59" s="216" t="str">
        <f t="shared" si="21"/>
        <v/>
      </c>
      <c r="AI59" s="216" t="str">
        <f t="shared" si="22"/>
        <v/>
      </c>
      <c r="AJ59" s="216"/>
      <c r="AK59" s="131">
        <f t="shared" si="1"/>
        <v>0</v>
      </c>
      <c r="AL59" s="5">
        <f t="shared" si="23"/>
        <v>0</v>
      </c>
      <c r="AM59" s="124">
        <f t="shared" si="2"/>
        <v>0</v>
      </c>
      <c r="AN59" s="5">
        <f t="shared" si="24"/>
        <v>0</v>
      </c>
      <c r="AO59" s="124">
        <f t="shared" si="3"/>
        <v>0</v>
      </c>
      <c r="AP59" s="5">
        <f t="shared" si="25"/>
        <v>0</v>
      </c>
      <c r="AQ59" s="124">
        <f t="shared" si="4"/>
        <v>0</v>
      </c>
      <c r="AR59" s="5">
        <f t="shared" si="26"/>
        <v>0</v>
      </c>
      <c r="AS59" s="124">
        <f t="shared" si="5"/>
        <v>0</v>
      </c>
      <c r="AT59" s="5">
        <f t="shared" si="27"/>
        <v>0</v>
      </c>
      <c r="AU59" s="124">
        <f t="shared" si="6"/>
        <v>0</v>
      </c>
      <c r="AV59" s="132">
        <f t="shared" si="28"/>
        <v>0</v>
      </c>
      <c r="AY59" s="55"/>
      <c r="BF59" s="57"/>
      <c r="BG59" s="57"/>
      <c r="BH59" s="57"/>
      <c r="BI59" s="57"/>
      <c r="BJ59" s="157"/>
      <c r="CB59" s="58"/>
    </row>
    <row r="60" spans="1:80" ht="12.75" customHeight="1" x14ac:dyDescent="0.2">
      <c r="A60" s="3"/>
      <c r="B60" s="5">
        <f t="shared" si="29"/>
        <v>19</v>
      </c>
      <c r="C60" s="354"/>
      <c r="D60" s="355"/>
      <c r="E60" s="151"/>
      <c r="F60" s="79"/>
      <c r="G60" s="103"/>
      <c r="H60" s="79"/>
      <c r="I60" s="103">
        <f t="shared" si="7"/>
        <v>0</v>
      </c>
      <c r="J60" s="79"/>
      <c r="K60" s="103"/>
      <c r="L60" s="79"/>
      <c r="M60" s="103">
        <f t="shared" si="8"/>
        <v>0</v>
      </c>
      <c r="N60" s="79"/>
      <c r="O60" s="103">
        <f t="shared" si="9"/>
        <v>0</v>
      </c>
      <c r="P60" s="79"/>
      <c r="Q60" s="103">
        <f t="shared" si="10"/>
        <v>0</v>
      </c>
      <c r="R60" s="79"/>
      <c r="S60" s="103">
        <f t="shared" si="11"/>
        <v>0</v>
      </c>
      <c r="T60" s="79"/>
      <c r="U60" s="103">
        <f t="shared" si="12"/>
        <v>0</v>
      </c>
      <c r="V60" s="79"/>
      <c r="W60" s="103">
        <f t="shared" si="13"/>
        <v>0</v>
      </c>
      <c r="X60" s="79"/>
      <c r="Y60" s="103">
        <f t="shared" si="14"/>
        <v>0</v>
      </c>
      <c r="Z60" s="79"/>
      <c r="AA60" s="103">
        <f t="shared" si="15"/>
        <v>0</v>
      </c>
      <c r="AB60" s="79"/>
      <c r="AC60" s="103">
        <f t="shared" si="16"/>
        <v>0</v>
      </c>
      <c r="AD60" s="5">
        <f t="shared" si="17"/>
        <v>0</v>
      </c>
      <c r="AE60" s="124">
        <f t="shared" si="18"/>
        <v>0</v>
      </c>
      <c r="AF60" s="12">
        <f t="shared" si="19"/>
        <v>2</v>
      </c>
      <c r="AG60" s="5">
        <f t="shared" si="20"/>
        <v>0</v>
      </c>
      <c r="AH60" s="216" t="str">
        <f t="shared" si="21"/>
        <v/>
      </c>
      <c r="AI60" s="216" t="str">
        <f t="shared" si="22"/>
        <v/>
      </c>
      <c r="AJ60" s="216"/>
      <c r="AK60" s="131">
        <f t="shared" si="1"/>
        <v>0</v>
      </c>
      <c r="AL60" s="5">
        <f t="shared" si="23"/>
        <v>0</v>
      </c>
      <c r="AM60" s="124">
        <f t="shared" si="2"/>
        <v>0</v>
      </c>
      <c r="AN60" s="5">
        <f t="shared" si="24"/>
        <v>0</v>
      </c>
      <c r="AO60" s="124">
        <f t="shared" si="3"/>
        <v>0</v>
      </c>
      <c r="AP60" s="5">
        <f t="shared" si="25"/>
        <v>0</v>
      </c>
      <c r="AQ60" s="124">
        <f t="shared" si="4"/>
        <v>0</v>
      </c>
      <c r="AR60" s="5">
        <f t="shared" si="26"/>
        <v>0</v>
      </c>
      <c r="AS60" s="124">
        <f t="shared" si="5"/>
        <v>0</v>
      </c>
      <c r="AT60" s="5">
        <f t="shared" si="27"/>
        <v>0</v>
      </c>
      <c r="AU60" s="124">
        <f t="shared" si="6"/>
        <v>0</v>
      </c>
      <c r="AV60" s="132">
        <f t="shared" si="28"/>
        <v>0</v>
      </c>
      <c r="AY60" s="55"/>
      <c r="BF60" s="57"/>
      <c r="BG60" s="57"/>
      <c r="BH60" s="57"/>
      <c r="BI60" s="57"/>
      <c r="BJ60" s="157"/>
      <c r="CB60" s="58"/>
    </row>
    <row r="61" spans="1:80" ht="12.75" customHeight="1" x14ac:dyDescent="0.2">
      <c r="A61" s="3"/>
      <c r="B61" s="5">
        <f t="shared" si="29"/>
        <v>20</v>
      </c>
      <c r="C61" s="354"/>
      <c r="D61" s="355"/>
      <c r="E61" s="151"/>
      <c r="F61" s="79"/>
      <c r="G61" s="103"/>
      <c r="H61" s="79"/>
      <c r="I61" s="103">
        <f t="shared" si="7"/>
        <v>0</v>
      </c>
      <c r="J61" s="79"/>
      <c r="K61" s="103"/>
      <c r="L61" s="79"/>
      <c r="M61" s="103">
        <f t="shared" si="8"/>
        <v>0</v>
      </c>
      <c r="N61" s="79"/>
      <c r="O61" s="103">
        <f t="shared" si="9"/>
        <v>0</v>
      </c>
      <c r="P61" s="79"/>
      <c r="Q61" s="103">
        <f t="shared" si="10"/>
        <v>0</v>
      </c>
      <c r="R61" s="79"/>
      <c r="S61" s="103">
        <f t="shared" si="11"/>
        <v>0</v>
      </c>
      <c r="T61" s="79"/>
      <c r="U61" s="103">
        <f t="shared" si="12"/>
        <v>0</v>
      </c>
      <c r="V61" s="79"/>
      <c r="W61" s="103">
        <f t="shared" si="13"/>
        <v>0</v>
      </c>
      <c r="X61" s="79"/>
      <c r="Y61" s="103">
        <f t="shared" si="14"/>
        <v>0</v>
      </c>
      <c r="Z61" s="79"/>
      <c r="AA61" s="103">
        <f t="shared" si="15"/>
        <v>0</v>
      </c>
      <c r="AB61" s="79"/>
      <c r="AC61" s="103">
        <f t="shared" si="16"/>
        <v>0</v>
      </c>
      <c r="AD61" s="5">
        <f t="shared" si="17"/>
        <v>0</v>
      </c>
      <c r="AE61" s="124">
        <f t="shared" si="18"/>
        <v>0</v>
      </c>
      <c r="AF61" s="12">
        <f t="shared" si="19"/>
        <v>2</v>
      </c>
      <c r="AG61" s="5">
        <f t="shared" si="20"/>
        <v>0</v>
      </c>
      <c r="AH61" s="216" t="str">
        <f t="shared" si="21"/>
        <v/>
      </c>
      <c r="AI61" s="216" t="str">
        <f t="shared" si="22"/>
        <v/>
      </c>
      <c r="AJ61" s="216"/>
      <c r="AK61" s="131">
        <f t="shared" si="1"/>
        <v>0</v>
      </c>
      <c r="AL61" s="5">
        <f t="shared" si="23"/>
        <v>0</v>
      </c>
      <c r="AM61" s="124">
        <f t="shared" si="2"/>
        <v>0</v>
      </c>
      <c r="AN61" s="5">
        <f t="shared" si="24"/>
        <v>0</v>
      </c>
      <c r="AO61" s="124">
        <f t="shared" si="3"/>
        <v>0</v>
      </c>
      <c r="AP61" s="5">
        <f t="shared" si="25"/>
        <v>0</v>
      </c>
      <c r="AQ61" s="124">
        <f t="shared" si="4"/>
        <v>0</v>
      </c>
      <c r="AR61" s="5">
        <f t="shared" si="26"/>
        <v>0</v>
      </c>
      <c r="AS61" s="124">
        <f t="shared" si="5"/>
        <v>0</v>
      </c>
      <c r="AT61" s="5">
        <f t="shared" si="27"/>
        <v>0</v>
      </c>
      <c r="AU61" s="124">
        <f t="shared" si="6"/>
        <v>0</v>
      </c>
      <c r="AV61" s="132">
        <f t="shared" si="28"/>
        <v>0</v>
      </c>
      <c r="AY61" s="55"/>
      <c r="BF61" s="57"/>
      <c r="BG61" s="57"/>
      <c r="BH61" s="57"/>
      <c r="BI61" s="57"/>
      <c r="BJ61" s="157"/>
      <c r="CB61" s="58"/>
    </row>
    <row r="62" spans="1:80" ht="12.75" customHeight="1" x14ac:dyDescent="0.2">
      <c r="A62" s="3"/>
      <c r="B62" s="5">
        <f t="shared" si="29"/>
        <v>21</v>
      </c>
      <c r="C62" s="354"/>
      <c r="D62" s="355"/>
      <c r="E62" s="151"/>
      <c r="F62" s="79"/>
      <c r="G62" s="103"/>
      <c r="H62" s="79"/>
      <c r="I62" s="103">
        <f t="shared" si="7"/>
        <v>0</v>
      </c>
      <c r="J62" s="79"/>
      <c r="K62" s="103"/>
      <c r="L62" s="79"/>
      <c r="M62" s="103">
        <f t="shared" si="8"/>
        <v>0</v>
      </c>
      <c r="N62" s="79"/>
      <c r="O62" s="103">
        <f t="shared" si="9"/>
        <v>0</v>
      </c>
      <c r="P62" s="79"/>
      <c r="Q62" s="103">
        <f t="shared" si="10"/>
        <v>0</v>
      </c>
      <c r="R62" s="79"/>
      <c r="S62" s="103">
        <f t="shared" si="11"/>
        <v>0</v>
      </c>
      <c r="T62" s="79"/>
      <c r="U62" s="103">
        <f t="shared" si="12"/>
        <v>0</v>
      </c>
      <c r="V62" s="79"/>
      <c r="W62" s="103">
        <f t="shared" si="13"/>
        <v>0</v>
      </c>
      <c r="X62" s="79"/>
      <c r="Y62" s="103">
        <f t="shared" si="14"/>
        <v>0</v>
      </c>
      <c r="Z62" s="79"/>
      <c r="AA62" s="103">
        <f t="shared" si="15"/>
        <v>0</v>
      </c>
      <c r="AB62" s="79"/>
      <c r="AC62" s="103">
        <f t="shared" si="16"/>
        <v>0</v>
      </c>
      <c r="AD62" s="5">
        <f t="shared" si="17"/>
        <v>0</v>
      </c>
      <c r="AE62" s="124">
        <f t="shared" si="18"/>
        <v>0</v>
      </c>
      <c r="AF62" s="12">
        <f t="shared" si="19"/>
        <v>2</v>
      </c>
      <c r="AG62" s="5">
        <f t="shared" si="20"/>
        <v>0</v>
      </c>
      <c r="AH62" s="216" t="str">
        <f t="shared" si="21"/>
        <v/>
      </c>
      <c r="AI62" s="216" t="str">
        <f t="shared" si="22"/>
        <v/>
      </c>
      <c r="AJ62" s="216"/>
      <c r="AK62" s="131">
        <f t="shared" si="1"/>
        <v>0</v>
      </c>
      <c r="AL62" s="5">
        <f t="shared" si="23"/>
        <v>0</v>
      </c>
      <c r="AM62" s="124">
        <f t="shared" si="2"/>
        <v>0</v>
      </c>
      <c r="AN62" s="5">
        <f t="shared" si="24"/>
        <v>0</v>
      </c>
      <c r="AO62" s="124">
        <f t="shared" si="3"/>
        <v>0</v>
      </c>
      <c r="AP62" s="5">
        <f t="shared" si="25"/>
        <v>0</v>
      </c>
      <c r="AQ62" s="124">
        <f t="shared" si="4"/>
        <v>0</v>
      </c>
      <c r="AR62" s="5">
        <f t="shared" si="26"/>
        <v>0</v>
      </c>
      <c r="AS62" s="124">
        <f t="shared" si="5"/>
        <v>0</v>
      </c>
      <c r="AT62" s="5">
        <f t="shared" si="27"/>
        <v>0</v>
      </c>
      <c r="AU62" s="124">
        <f t="shared" si="6"/>
        <v>0</v>
      </c>
      <c r="AV62" s="132">
        <f t="shared" si="28"/>
        <v>0</v>
      </c>
      <c r="AY62" s="55"/>
      <c r="BF62" s="57"/>
      <c r="BG62" s="57"/>
      <c r="BH62" s="57"/>
      <c r="BI62" s="57"/>
      <c r="BJ62" s="157"/>
      <c r="CB62" s="55"/>
    </row>
    <row r="63" spans="1:80" ht="12.75" customHeight="1" x14ac:dyDescent="0.2">
      <c r="A63" s="3"/>
      <c r="B63" s="5">
        <f t="shared" si="29"/>
        <v>22</v>
      </c>
      <c r="C63" s="354"/>
      <c r="D63" s="355"/>
      <c r="E63" s="151"/>
      <c r="F63" s="79"/>
      <c r="G63" s="103"/>
      <c r="H63" s="79"/>
      <c r="I63" s="103">
        <f t="shared" si="7"/>
        <v>0</v>
      </c>
      <c r="J63" s="79"/>
      <c r="K63" s="103"/>
      <c r="L63" s="79"/>
      <c r="M63" s="103">
        <f t="shared" si="8"/>
        <v>0</v>
      </c>
      <c r="N63" s="79"/>
      <c r="O63" s="103">
        <f t="shared" si="9"/>
        <v>0</v>
      </c>
      <c r="P63" s="79"/>
      <c r="Q63" s="103">
        <f t="shared" si="10"/>
        <v>0</v>
      </c>
      <c r="R63" s="79"/>
      <c r="S63" s="103">
        <f t="shared" si="11"/>
        <v>0</v>
      </c>
      <c r="T63" s="79"/>
      <c r="U63" s="103">
        <f t="shared" si="12"/>
        <v>0</v>
      </c>
      <c r="V63" s="79"/>
      <c r="W63" s="103">
        <f t="shared" si="13"/>
        <v>0</v>
      </c>
      <c r="X63" s="79"/>
      <c r="Y63" s="103">
        <f t="shared" si="14"/>
        <v>0</v>
      </c>
      <c r="Z63" s="79"/>
      <c r="AA63" s="103">
        <f t="shared" si="15"/>
        <v>0</v>
      </c>
      <c r="AB63" s="79"/>
      <c r="AC63" s="103">
        <f t="shared" si="16"/>
        <v>0</v>
      </c>
      <c r="AD63" s="5">
        <f t="shared" si="17"/>
        <v>0</v>
      </c>
      <c r="AE63" s="124">
        <f t="shared" si="18"/>
        <v>0</v>
      </c>
      <c r="AF63" s="12">
        <f t="shared" si="19"/>
        <v>2</v>
      </c>
      <c r="AG63" s="5">
        <f t="shared" si="20"/>
        <v>0</v>
      </c>
      <c r="AH63" s="216" t="str">
        <f t="shared" si="21"/>
        <v/>
      </c>
      <c r="AI63" s="216" t="str">
        <f t="shared" si="22"/>
        <v/>
      </c>
      <c r="AJ63" s="216"/>
      <c r="AK63" s="131">
        <f t="shared" si="1"/>
        <v>0</v>
      </c>
      <c r="AL63" s="5">
        <f t="shared" si="23"/>
        <v>0</v>
      </c>
      <c r="AM63" s="124">
        <f t="shared" si="2"/>
        <v>0</v>
      </c>
      <c r="AN63" s="5">
        <f t="shared" si="24"/>
        <v>0</v>
      </c>
      <c r="AO63" s="124">
        <f t="shared" si="3"/>
        <v>0</v>
      </c>
      <c r="AP63" s="5">
        <f t="shared" si="25"/>
        <v>0</v>
      </c>
      <c r="AQ63" s="124">
        <f t="shared" si="4"/>
        <v>0</v>
      </c>
      <c r="AR63" s="5">
        <f t="shared" si="26"/>
        <v>0</v>
      </c>
      <c r="AS63" s="124">
        <f t="shared" si="5"/>
        <v>0</v>
      </c>
      <c r="AT63" s="5">
        <f t="shared" si="27"/>
        <v>0</v>
      </c>
      <c r="AU63" s="124">
        <f t="shared" si="6"/>
        <v>0</v>
      </c>
      <c r="AV63" s="132">
        <f t="shared" si="28"/>
        <v>0</v>
      </c>
      <c r="AY63" s="55"/>
      <c r="BF63" s="57"/>
      <c r="BG63" s="57"/>
      <c r="BH63" s="57"/>
      <c r="BI63" s="57"/>
      <c r="BJ63" s="157"/>
    </row>
    <row r="64" spans="1:80" ht="12.75" customHeight="1" x14ac:dyDescent="0.2">
      <c r="A64" s="3"/>
      <c r="B64" s="5">
        <f t="shared" si="29"/>
        <v>23</v>
      </c>
      <c r="C64" s="354"/>
      <c r="D64" s="355"/>
      <c r="E64" s="151"/>
      <c r="F64" s="79"/>
      <c r="G64" s="103"/>
      <c r="H64" s="79"/>
      <c r="I64" s="103">
        <f t="shared" si="7"/>
        <v>0</v>
      </c>
      <c r="J64" s="79"/>
      <c r="K64" s="103"/>
      <c r="L64" s="79"/>
      <c r="M64" s="103">
        <f t="shared" si="8"/>
        <v>0</v>
      </c>
      <c r="N64" s="79"/>
      <c r="O64" s="103">
        <f t="shared" si="9"/>
        <v>0</v>
      </c>
      <c r="P64" s="79"/>
      <c r="Q64" s="103">
        <f t="shared" si="10"/>
        <v>0</v>
      </c>
      <c r="R64" s="79"/>
      <c r="S64" s="103">
        <f t="shared" si="11"/>
        <v>0</v>
      </c>
      <c r="T64" s="79"/>
      <c r="U64" s="103">
        <f t="shared" si="12"/>
        <v>0</v>
      </c>
      <c r="V64" s="79"/>
      <c r="W64" s="103">
        <f t="shared" si="13"/>
        <v>0</v>
      </c>
      <c r="X64" s="79"/>
      <c r="Y64" s="103">
        <f t="shared" si="14"/>
        <v>0</v>
      </c>
      <c r="Z64" s="79"/>
      <c r="AA64" s="103">
        <f t="shared" si="15"/>
        <v>0</v>
      </c>
      <c r="AB64" s="79"/>
      <c r="AC64" s="103">
        <f t="shared" si="16"/>
        <v>0</v>
      </c>
      <c r="AD64" s="5">
        <f t="shared" si="17"/>
        <v>0</v>
      </c>
      <c r="AE64" s="124">
        <f t="shared" si="18"/>
        <v>0</v>
      </c>
      <c r="AF64" s="12">
        <f t="shared" si="19"/>
        <v>2</v>
      </c>
      <c r="AG64" s="5">
        <f t="shared" si="20"/>
        <v>0</v>
      </c>
      <c r="AH64" s="216" t="str">
        <f t="shared" si="21"/>
        <v/>
      </c>
      <c r="AI64" s="216" t="str">
        <f t="shared" si="22"/>
        <v/>
      </c>
      <c r="AJ64" s="216"/>
      <c r="AK64" s="131">
        <f t="shared" si="1"/>
        <v>0</v>
      </c>
      <c r="AL64" s="5">
        <f t="shared" si="23"/>
        <v>0</v>
      </c>
      <c r="AM64" s="124">
        <f t="shared" si="2"/>
        <v>0</v>
      </c>
      <c r="AN64" s="5">
        <f t="shared" si="24"/>
        <v>0</v>
      </c>
      <c r="AO64" s="124">
        <f t="shared" si="3"/>
        <v>0</v>
      </c>
      <c r="AP64" s="5">
        <f t="shared" si="25"/>
        <v>0</v>
      </c>
      <c r="AQ64" s="124">
        <f t="shared" si="4"/>
        <v>0</v>
      </c>
      <c r="AR64" s="5">
        <f t="shared" si="26"/>
        <v>0</v>
      </c>
      <c r="AS64" s="124">
        <f t="shared" si="5"/>
        <v>0</v>
      </c>
      <c r="AT64" s="5">
        <f t="shared" si="27"/>
        <v>0</v>
      </c>
      <c r="AU64" s="124">
        <f t="shared" si="6"/>
        <v>0</v>
      </c>
      <c r="AV64" s="132">
        <f t="shared" si="28"/>
        <v>0</v>
      </c>
      <c r="AY64" s="55"/>
      <c r="BF64" s="57"/>
      <c r="BG64" s="57"/>
      <c r="BH64" s="57"/>
      <c r="BI64" s="57"/>
      <c r="BJ64" s="157"/>
    </row>
    <row r="65" spans="1:87" ht="12.75" customHeight="1" x14ac:dyDescent="0.2">
      <c r="A65" s="3"/>
      <c r="B65" s="5">
        <f t="shared" si="29"/>
        <v>24</v>
      </c>
      <c r="C65" s="354"/>
      <c r="D65" s="355"/>
      <c r="E65" s="151"/>
      <c r="F65" s="79"/>
      <c r="G65" s="103"/>
      <c r="H65" s="79"/>
      <c r="I65" s="103">
        <f t="shared" si="7"/>
        <v>0</v>
      </c>
      <c r="J65" s="79"/>
      <c r="K65" s="103"/>
      <c r="L65" s="79"/>
      <c r="M65" s="103">
        <f t="shared" si="8"/>
        <v>0</v>
      </c>
      <c r="N65" s="79"/>
      <c r="O65" s="103">
        <f t="shared" si="9"/>
        <v>0</v>
      </c>
      <c r="P65" s="79"/>
      <c r="Q65" s="103">
        <f t="shared" si="10"/>
        <v>0</v>
      </c>
      <c r="R65" s="79"/>
      <c r="S65" s="103">
        <f t="shared" si="11"/>
        <v>0</v>
      </c>
      <c r="T65" s="79"/>
      <c r="U65" s="103">
        <f t="shared" si="12"/>
        <v>0</v>
      </c>
      <c r="V65" s="79"/>
      <c r="W65" s="103">
        <f t="shared" si="13"/>
        <v>0</v>
      </c>
      <c r="X65" s="79"/>
      <c r="Y65" s="103">
        <f t="shared" si="14"/>
        <v>0</v>
      </c>
      <c r="Z65" s="79"/>
      <c r="AA65" s="103">
        <f t="shared" si="15"/>
        <v>0</v>
      </c>
      <c r="AB65" s="79"/>
      <c r="AC65" s="103">
        <f t="shared" si="16"/>
        <v>0</v>
      </c>
      <c r="AD65" s="5">
        <f t="shared" si="17"/>
        <v>0</v>
      </c>
      <c r="AE65" s="124">
        <f t="shared" si="18"/>
        <v>0</v>
      </c>
      <c r="AF65" s="12">
        <f t="shared" si="19"/>
        <v>2</v>
      </c>
      <c r="AG65" s="5">
        <f t="shared" si="20"/>
        <v>0</v>
      </c>
      <c r="AH65" s="216" t="str">
        <f t="shared" si="21"/>
        <v/>
      </c>
      <c r="AI65" s="216" t="str">
        <f t="shared" si="22"/>
        <v/>
      </c>
      <c r="AJ65" s="216"/>
      <c r="AK65" s="131">
        <f t="shared" si="1"/>
        <v>0</v>
      </c>
      <c r="AL65" s="5">
        <f t="shared" si="23"/>
        <v>0</v>
      </c>
      <c r="AM65" s="124">
        <f t="shared" si="2"/>
        <v>0</v>
      </c>
      <c r="AN65" s="5">
        <f t="shared" si="24"/>
        <v>0</v>
      </c>
      <c r="AO65" s="124">
        <f t="shared" si="3"/>
        <v>0</v>
      </c>
      <c r="AP65" s="5">
        <f t="shared" si="25"/>
        <v>0</v>
      </c>
      <c r="AQ65" s="124">
        <f t="shared" si="4"/>
        <v>0</v>
      </c>
      <c r="AR65" s="5">
        <f t="shared" si="26"/>
        <v>0</v>
      </c>
      <c r="AS65" s="124">
        <f t="shared" si="5"/>
        <v>0</v>
      </c>
      <c r="AT65" s="5">
        <f t="shared" si="27"/>
        <v>0</v>
      </c>
      <c r="AU65" s="124">
        <f t="shared" si="6"/>
        <v>0</v>
      </c>
      <c r="AV65" s="132">
        <f t="shared" si="28"/>
        <v>0</v>
      </c>
      <c r="AY65" s="55"/>
      <c r="BF65" s="57"/>
      <c r="BG65" s="57"/>
      <c r="BH65" s="57"/>
      <c r="BI65" s="57"/>
      <c r="BJ65" s="157"/>
    </row>
    <row r="66" spans="1:87" ht="12.75" customHeight="1" x14ac:dyDescent="0.2">
      <c r="A66" s="3"/>
      <c r="B66" s="5">
        <f t="shared" si="29"/>
        <v>25</v>
      </c>
      <c r="C66" s="354"/>
      <c r="D66" s="355"/>
      <c r="E66" s="151"/>
      <c r="F66" s="79"/>
      <c r="G66" s="103"/>
      <c r="H66" s="79"/>
      <c r="I66" s="103">
        <f t="shared" si="7"/>
        <v>0</v>
      </c>
      <c r="J66" s="79"/>
      <c r="K66" s="103"/>
      <c r="L66" s="79"/>
      <c r="M66" s="103">
        <f t="shared" si="8"/>
        <v>0</v>
      </c>
      <c r="N66" s="79"/>
      <c r="O66" s="103">
        <f t="shared" si="9"/>
        <v>0</v>
      </c>
      <c r="P66" s="79"/>
      <c r="Q66" s="103">
        <f t="shared" si="10"/>
        <v>0</v>
      </c>
      <c r="R66" s="79"/>
      <c r="S66" s="103">
        <f t="shared" si="11"/>
        <v>0</v>
      </c>
      <c r="T66" s="79"/>
      <c r="U66" s="103">
        <f t="shared" si="12"/>
        <v>0</v>
      </c>
      <c r="V66" s="79"/>
      <c r="W66" s="103">
        <f t="shared" si="13"/>
        <v>0</v>
      </c>
      <c r="X66" s="79"/>
      <c r="Y66" s="103">
        <f t="shared" si="14"/>
        <v>0</v>
      </c>
      <c r="Z66" s="79"/>
      <c r="AA66" s="103">
        <f t="shared" si="15"/>
        <v>0</v>
      </c>
      <c r="AB66" s="79"/>
      <c r="AC66" s="103">
        <f t="shared" si="16"/>
        <v>0</v>
      </c>
      <c r="AD66" s="5">
        <f t="shared" si="17"/>
        <v>0</v>
      </c>
      <c r="AE66" s="124">
        <f t="shared" si="18"/>
        <v>0</v>
      </c>
      <c r="AF66" s="12">
        <f t="shared" si="19"/>
        <v>2</v>
      </c>
      <c r="AG66" s="5">
        <f t="shared" si="20"/>
        <v>0</v>
      </c>
      <c r="AH66" s="216" t="str">
        <f t="shared" si="21"/>
        <v/>
      </c>
      <c r="AI66" s="216" t="str">
        <f t="shared" si="22"/>
        <v/>
      </c>
      <c r="AJ66" s="216"/>
      <c r="AK66" s="131">
        <f t="shared" si="1"/>
        <v>0</v>
      </c>
      <c r="AL66" s="5">
        <f t="shared" si="23"/>
        <v>0</v>
      </c>
      <c r="AM66" s="124">
        <f t="shared" si="2"/>
        <v>0</v>
      </c>
      <c r="AN66" s="5">
        <f t="shared" si="24"/>
        <v>0</v>
      </c>
      <c r="AO66" s="124">
        <f t="shared" si="3"/>
        <v>0</v>
      </c>
      <c r="AP66" s="5">
        <f t="shared" si="25"/>
        <v>0</v>
      </c>
      <c r="AQ66" s="124">
        <f t="shared" si="4"/>
        <v>0</v>
      </c>
      <c r="AR66" s="5">
        <f t="shared" si="26"/>
        <v>0</v>
      </c>
      <c r="AS66" s="124">
        <f t="shared" si="5"/>
        <v>0</v>
      </c>
      <c r="AT66" s="5">
        <f t="shared" si="27"/>
        <v>0</v>
      </c>
      <c r="AU66" s="124">
        <f t="shared" si="6"/>
        <v>0</v>
      </c>
      <c r="AV66" s="132">
        <f t="shared" si="28"/>
        <v>0</v>
      </c>
      <c r="AY66" s="55"/>
      <c r="BF66" s="57"/>
      <c r="BG66" s="57"/>
      <c r="BH66" s="57"/>
      <c r="BI66" s="57"/>
      <c r="BJ66" s="157"/>
      <c r="CD66" s="45" t="str">
        <f>P22</f>
        <v>1) Comprensión de la información y los procesos sociales.</v>
      </c>
      <c r="CE66" s="45"/>
      <c r="CF66" s="45"/>
      <c r="CG66" s="45"/>
      <c r="CH66" s="45"/>
      <c r="CI66" s="45"/>
    </row>
    <row r="67" spans="1:87" ht="12.75" customHeight="1" x14ac:dyDescent="0.2">
      <c r="A67" s="3"/>
      <c r="B67" s="5">
        <f t="shared" si="29"/>
        <v>26</v>
      </c>
      <c r="C67" s="354"/>
      <c r="D67" s="355"/>
      <c r="E67" s="151"/>
      <c r="F67" s="79"/>
      <c r="G67" s="103"/>
      <c r="H67" s="79"/>
      <c r="I67" s="103">
        <f t="shared" si="7"/>
        <v>0</v>
      </c>
      <c r="J67" s="79"/>
      <c r="K67" s="103"/>
      <c r="L67" s="79"/>
      <c r="M67" s="103">
        <f t="shared" si="8"/>
        <v>0</v>
      </c>
      <c r="N67" s="79"/>
      <c r="O67" s="103">
        <f t="shared" si="9"/>
        <v>0</v>
      </c>
      <c r="P67" s="79"/>
      <c r="Q67" s="103">
        <f t="shared" si="10"/>
        <v>0</v>
      </c>
      <c r="R67" s="79"/>
      <c r="S67" s="103">
        <f t="shared" si="11"/>
        <v>0</v>
      </c>
      <c r="T67" s="79"/>
      <c r="U67" s="103">
        <f t="shared" si="12"/>
        <v>0</v>
      </c>
      <c r="V67" s="79"/>
      <c r="W67" s="103">
        <f t="shared" si="13"/>
        <v>0</v>
      </c>
      <c r="X67" s="79"/>
      <c r="Y67" s="103">
        <f t="shared" si="14"/>
        <v>0</v>
      </c>
      <c r="Z67" s="79"/>
      <c r="AA67" s="103">
        <f t="shared" si="15"/>
        <v>0</v>
      </c>
      <c r="AB67" s="79"/>
      <c r="AC67" s="103">
        <f t="shared" si="16"/>
        <v>0</v>
      </c>
      <c r="AD67" s="5">
        <f t="shared" si="17"/>
        <v>0</v>
      </c>
      <c r="AE67" s="124">
        <f t="shared" si="18"/>
        <v>0</v>
      </c>
      <c r="AF67" s="12">
        <f t="shared" si="19"/>
        <v>2</v>
      </c>
      <c r="AG67" s="5">
        <f t="shared" si="20"/>
        <v>0</v>
      </c>
      <c r="AH67" s="216" t="str">
        <f t="shared" si="21"/>
        <v/>
      </c>
      <c r="AI67" s="216" t="str">
        <f t="shared" si="22"/>
        <v/>
      </c>
      <c r="AJ67" s="216"/>
      <c r="AK67" s="131">
        <f t="shared" si="1"/>
        <v>0</v>
      </c>
      <c r="AL67" s="5">
        <f t="shared" si="23"/>
        <v>0</v>
      </c>
      <c r="AM67" s="124">
        <f t="shared" si="2"/>
        <v>0</v>
      </c>
      <c r="AN67" s="5">
        <f t="shared" si="24"/>
        <v>0</v>
      </c>
      <c r="AO67" s="124">
        <f t="shared" si="3"/>
        <v>0</v>
      </c>
      <c r="AP67" s="5">
        <f t="shared" si="25"/>
        <v>0</v>
      </c>
      <c r="AQ67" s="124">
        <f t="shared" si="4"/>
        <v>0</v>
      </c>
      <c r="AR67" s="5">
        <f t="shared" si="26"/>
        <v>0</v>
      </c>
      <c r="AS67" s="124">
        <f t="shared" si="5"/>
        <v>0</v>
      </c>
      <c r="AT67" s="5">
        <f t="shared" si="27"/>
        <v>0</v>
      </c>
      <c r="AU67" s="124">
        <f t="shared" si="6"/>
        <v>0</v>
      </c>
      <c r="AV67" s="132">
        <f t="shared" si="28"/>
        <v>0</v>
      </c>
      <c r="AY67" s="55"/>
      <c r="BF67" s="57"/>
      <c r="BG67" s="57"/>
      <c r="BH67" s="57"/>
      <c r="BI67" s="57"/>
      <c r="BJ67" s="157"/>
      <c r="CD67" s="45" t="str">
        <f>P19</f>
        <v xml:space="preserve"> 2) Comunicación y Valoración de los derechos y deberes ciudadanos.</v>
      </c>
      <c r="CE67" s="45"/>
      <c r="CF67" s="45"/>
      <c r="CG67" s="45"/>
      <c r="CH67" s="45"/>
      <c r="CI67" s="45"/>
    </row>
    <row r="68" spans="1:87" ht="12.75" customHeight="1" x14ac:dyDescent="0.2">
      <c r="A68" s="3"/>
      <c r="B68" s="5">
        <f t="shared" si="29"/>
        <v>27</v>
      </c>
      <c r="C68" s="354"/>
      <c r="D68" s="355"/>
      <c r="E68" s="151"/>
      <c r="F68" s="79"/>
      <c r="G68" s="103"/>
      <c r="H68" s="79"/>
      <c r="I68" s="103">
        <f t="shared" si="7"/>
        <v>0</v>
      </c>
      <c r="J68" s="79"/>
      <c r="K68" s="103"/>
      <c r="L68" s="79"/>
      <c r="M68" s="103">
        <f t="shared" si="8"/>
        <v>0</v>
      </c>
      <c r="N68" s="79"/>
      <c r="O68" s="103">
        <f t="shared" si="9"/>
        <v>0</v>
      </c>
      <c r="P68" s="79"/>
      <c r="Q68" s="103">
        <f t="shared" si="10"/>
        <v>0</v>
      </c>
      <c r="R68" s="79"/>
      <c r="S68" s="103">
        <f t="shared" si="11"/>
        <v>0</v>
      </c>
      <c r="T68" s="79"/>
      <c r="U68" s="103">
        <f t="shared" si="12"/>
        <v>0</v>
      </c>
      <c r="V68" s="79"/>
      <c r="W68" s="103">
        <f t="shared" si="13"/>
        <v>0</v>
      </c>
      <c r="X68" s="79"/>
      <c r="Y68" s="103">
        <f t="shared" si="14"/>
        <v>0</v>
      </c>
      <c r="Z68" s="79"/>
      <c r="AA68" s="103">
        <f t="shared" si="15"/>
        <v>0</v>
      </c>
      <c r="AB68" s="79"/>
      <c r="AC68" s="103">
        <f t="shared" si="16"/>
        <v>0</v>
      </c>
      <c r="AD68" s="5">
        <f t="shared" si="17"/>
        <v>0</v>
      </c>
      <c r="AE68" s="124">
        <f t="shared" si="18"/>
        <v>0</v>
      </c>
      <c r="AF68" s="12">
        <f t="shared" si="19"/>
        <v>2</v>
      </c>
      <c r="AG68" s="5">
        <f t="shared" si="20"/>
        <v>0</v>
      </c>
      <c r="AH68" s="216" t="str">
        <f t="shared" si="21"/>
        <v/>
      </c>
      <c r="AI68" s="216" t="str">
        <f t="shared" si="22"/>
        <v/>
      </c>
      <c r="AJ68" s="216"/>
      <c r="AK68" s="131">
        <f t="shared" si="1"/>
        <v>0</v>
      </c>
      <c r="AL68" s="5">
        <f t="shared" si="23"/>
        <v>0</v>
      </c>
      <c r="AM68" s="124">
        <f t="shared" si="2"/>
        <v>0</v>
      </c>
      <c r="AN68" s="5">
        <f t="shared" si="24"/>
        <v>0</v>
      </c>
      <c r="AO68" s="124">
        <f t="shared" si="3"/>
        <v>0</v>
      </c>
      <c r="AP68" s="5">
        <f t="shared" si="25"/>
        <v>0</v>
      </c>
      <c r="AQ68" s="124">
        <f t="shared" si="4"/>
        <v>0</v>
      </c>
      <c r="AR68" s="5">
        <f t="shared" si="26"/>
        <v>0</v>
      </c>
      <c r="AS68" s="124">
        <f t="shared" si="5"/>
        <v>0</v>
      </c>
      <c r="AT68" s="5">
        <f t="shared" si="27"/>
        <v>0</v>
      </c>
      <c r="AU68" s="124">
        <f t="shared" si="6"/>
        <v>0</v>
      </c>
      <c r="AV68" s="132">
        <f t="shared" si="28"/>
        <v>0</v>
      </c>
      <c r="AY68" s="55"/>
      <c r="BF68" s="57"/>
      <c r="BG68" s="57"/>
      <c r="BH68" s="57"/>
      <c r="BI68" s="57"/>
      <c r="BJ68" s="157"/>
      <c r="CD68" s="45" t="str">
        <f>P20</f>
        <v>3) Evaluación y participación en una sociedad plural.</v>
      </c>
      <c r="CE68" s="45"/>
      <c r="CF68" s="45"/>
      <c r="CG68" s="45"/>
      <c r="CH68" s="45"/>
      <c r="CI68" s="45"/>
    </row>
    <row r="69" spans="1:87" ht="12.75" customHeight="1" x14ac:dyDescent="0.2">
      <c r="A69" s="3"/>
      <c r="B69" s="5">
        <f t="shared" si="29"/>
        <v>28</v>
      </c>
      <c r="C69" s="354"/>
      <c r="D69" s="355"/>
      <c r="E69" s="151"/>
      <c r="F69" s="79"/>
      <c r="G69" s="103"/>
      <c r="H69" s="79"/>
      <c r="I69" s="103">
        <f t="shared" si="7"/>
        <v>0</v>
      </c>
      <c r="J69" s="79"/>
      <c r="K69" s="103"/>
      <c r="L69" s="79"/>
      <c r="M69" s="103">
        <f t="shared" si="8"/>
        <v>0</v>
      </c>
      <c r="N69" s="79"/>
      <c r="O69" s="103">
        <f t="shared" si="9"/>
        <v>0</v>
      </c>
      <c r="P69" s="79"/>
      <c r="Q69" s="103">
        <f t="shared" si="10"/>
        <v>0</v>
      </c>
      <c r="R69" s="79"/>
      <c r="S69" s="103">
        <f t="shared" si="11"/>
        <v>0</v>
      </c>
      <c r="T69" s="79"/>
      <c r="U69" s="103">
        <f t="shared" si="12"/>
        <v>0</v>
      </c>
      <c r="V69" s="79"/>
      <c r="W69" s="103">
        <f t="shared" si="13"/>
        <v>0</v>
      </c>
      <c r="X69" s="79"/>
      <c r="Y69" s="103">
        <f t="shared" si="14"/>
        <v>0</v>
      </c>
      <c r="Z69" s="79"/>
      <c r="AA69" s="103">
        <f t="shared" si="15"/>
        <v>0</v>
      </c>
      <c r="AB69" s="79"/>
      <c r="AC69" s="103">
        <f t="shared" si="16"/>
        <v>0</v>
      </c>
      <c r="AD69" s="5">
        <f t="shared" si="17"/>
        <v>0</v>
      </c>
      <c r="AE69" s="124">
        <f t="shared" si="18"/>
        <v>0</v>
      </c>
      <c r="AF69" s="12">
        <f t="shared" si="19"/>
        <v>2</v>
      </c>
      <c r="AG69" s="5">
        <f t="shared" si="20"/>
        <v>0</v>
      </c>
      <c r="AH69" s="216" t="str">
        <f t="shared" si="21"/>
        <v/>
      </c>
      <c r="AI69" s="216" t="str">
        <f t="shared" si="22"/>
        <v/>
      </c>
      <c r="AJ69" s="216"/>
      <c r="AK69" s="131">
        <f t="shared" si="1"/>
        <v>0</v>
      </c>
      <c r="AL69" s="5">
        <f t="shared" si="23"/>
        <v>0</v>
      </c>
      <c r="AM69" s="124">
        <f t="shared" si="2"/>
        <v>0</v>
      </c>
      <c r="AN69" s="5">
        <f t="shared" si="24"/>
        <v>0</v>
      </c>
      <c r="AO69" s="124">
        <f t="shared" si="3"/>
        <v>0</v>
      </c>
      <c r="AP69" s="5">
        <f t="shared" si="25"/>
        <v>0</v>
      </c>
      <c r="AQ69" s="124">
        <f t="shared" si="4"/>
        <v>0</v>
      </c>
      <c r="AR69" s="5">
        <f t="shared" si="26"/>
        <v>0</v>
      </c>
      <c r="AS69" s="124">
        <f t="shared" si="5"/>
        <v>0</v>
      </c>
      <c r="AT69" s="5">
        <f t="shared" si="27"/>
        <v>0</v>
      </c>
      <c r="AU69" s="124">
        <f t="shared" si="6"/>
        <v>0</v>
      </c>
      <c r="AV69" s="132">
        <f t="shared" si="28"/>
        <v>0</v>
      </c>
      <c r="AY69" s="55"/>
      <c r="BF69" s="57"/>
      <c r="BG69" s="396" t="s">
        <v>48</v>
      </c>
      <c r="BH69" s="396" t="s">
        <v>49</v>
      </c>
      <c r="BI69" s="396" t="s">
        <v>50</v>
      </c>
      <c r="BJ69" s="396" t="s">
        <v>51</v>
      </c>
    </row>
    <row r="70" spans="1:87" ht="12.75" customHeight="1" x14ac:dyDescent="0.2">
      <c r="A70" s="3"/>
      <c r="B70" s="5">
        <f t="shared" si="29"/>
        <v>29</v>
      </c>
      <c r="C70" s="354"/>
      <c r="D70" s="355"/>
      <c r="E70" s="151"/>
      <c r="F70" s="79"/>
      <c r="G70" s="103"/>
      <c r="H70" s="79"/>
      <c r="I70" s="103">
        <f t="shared" si="7"/>
        <v>0</v>
      </c>
      <c r="J70" s="79"/>
      <c r="K70" s="103"/>
      <c r="L70" s="79"/>
      <c r="M70" s="103">
        <f t="shared" si="8"/>
        <v>0</v>
      </c>
      <c r="N70" s="79"/>
      <c r="O70" s="103">
        <f t="shared" si="9"/>
        <v>0</v>
      </c>
      <c r="P70" s="79"/>
      <c r="Q70" s="103">
        <f t="shared" si="10"/>
        <v>0</v>
      </c>
      <c r="R70" s="79"/>
      <c r="S70" s="103">
        <f t="shared" si="11"/>
        <v>0</v>
      </c>
      <c r="T70" s="79"/>
      <c r="U70" s="103">
        <f t="shared" si="12"/>
        <v>0</v>
      </c>
      <c r="V70" s="79"/>
      <c r="W70" s="103">
        <f t="shared" si="13"/>
        <v>0</v>
      </c>
      <c r="X70" s="79"/>
      <c r="Y70" s="103">
        <f t="shared" si="14"/>
        <v>0</v>
      </c>
      <c r="Z70" s="79"/>
      <c r="AA70" s="103">
        <f t="shared" si="15"/>
        <v>0</v>
      </c>
      <c r="AB70" s="79"/>
      <c r="AC70" s="103">
        <f t="shared" si="16"/>
        <v>0</v>
      </c>
      <c r="AD70" s="5">
        <f t="shared" si="17"/>
        <v>0</v>
      </c>
      <c r="AE70" s="124">
        <f t="shared" si="18"/>
        <v>0</v>
      </c>
      <c r="AF70" s="12">
        <f t="shared" si="19"/>
        <v>2</v>
      </c>
      <c r="AG70" s="5">
        <f t="shared" si="20"/>
        <v>0</v>
      </c>
      <c r="AH70" s="216" t="str">
        <f t="shared" si="21"/>
        <v/>
      </c>
      <c r="AI70" s="216" t="str">
        <f t="shared" si="22"/>
        <v/>
      </c>
      <c r="AJ70" s="216"/>
      <c r="AK70" s="131">
        <f t="shared" si="1"/>
        <v>0</v>
      </c>
      <c r="AL70" s="5">
        <f t="shared" si="23"/>
        <v>0</v>
      </c>
      <c r="AM70" s="124">
        <f t="shared" si="2"/>
        <v>0</v>
      </c>
      <c r="AN70" s="5">
        <f t="shared" si="24"/>
        <v>0</v>
      </c>
      <c r="AO70" s="124">
        <f t="shared" si="3"/>
        <v>0</v>
      </c>
      <c r="AP70" s="5">
        <f t="shared" si="25"/>
        <v>0</v>
      </c>
      <c r="AQ70" s="124">
        <f t="shared" si="4"/>
        <v>0</v>
      </c>
      <c r="AR70" s="5">
        <f t="shared" si="26"/>
        <v>0</v>
      </c>
      <c r="AS70" s="124">
        <f t="shared" si="5"/>
        <v>0</v>
      </c>
      <c r="AT70" s="5">
        <f t="shared" si="27"/>
        <v>0</v>
      </c>
      <c r="AU70" s="124">
        <f t="shared" si="6"/>
        <v>0</v>
      </c>
      <c r="AV70" s="132">
        <f t="shared" si="28"/>
        <v>0</v>
      </c>
      <c r="AY70" s="55"/>
      <c r="BF70" s="57"/>
      <c r="BG70" s="396"/>
      <c r="BH70" s="396"/>
      <c r="BI70" s="396"/>
      <c r="BJ70" s="396"/>
    </row>
    <row r="71" spans="1:87" ht="12.75" customHeight="1" x14ac:dyDescent="0.2">
      <c r="A71" s="3"/>
      <c r="B71" s="5">
        <f t="shared" si="29"/>
        <v>30</v>
      </c>
      <c r="C71" s="354"/>
      <c r="D71" s="355"/>
      <c r="E71" s="151"/>
      <c r="F71" s="79"/>
      <c r="G71" s="103"/>
      <c r="H71" s="79"/>
      <c r="I71" s="103">
        <f t="shared" si="7"/>
        <v>0</v>
      </c>
      <c r="J71" s="79"/>
      <c r="K71" s="103"/>
      <c r="L71" s="79"/>
      <c r="M71" s="103">
        <f t="shared" si="8"/>
        <v>0</v>
      </c>
      <c r="N71" s="79"/>
      <c r="O71" s="103">
        <f t="shared" si="9"/>
        <v>0</v>
      </c>
      <c r="P71" s="79"/>
      <c r="Q71" s="103">
        <f t="shared" si="10"/>
        <v>0</v>
      </c>
      <c r="R71" s="79"/>
      <c r="S71" s="103">
        <f t="shared" si="11"/>
        <v>0</v>
      </c>
      <c r="T71" s="79"/>
      <c r="U71" s="103">
        <f t="shared" si="12"/>
        <v>0</v>
      </c>
      <c r="V71" s="79"/>
      <c r="W71" s="103">
        <f t="shared" si="13"/>
        <v>0</v>
      </c>
      <c r="X71" s="79"/>
      <c r="Y71" s="103">
        <f t="shared" si="14"/>
        <v>0</v>
      </c>
      <c r="Z71" s="79"/>
      <c r="AA71" s="103">
        <f t="shared" si="15"/>
        <v>0</v>
      </c>
      <c r="AB71" s="79"/>
      <c r="AC71" s="103">
        <f t="shared" si="16"/>
        <v>0</v>
      </c>
      <c r="AD71" s="5">
        <f t="shared" si="17"/>
        <v>0</v>
      </c>
      <c r="AE71" s="124">
        <f t="shared" si="18"/>
        <v>0</v>
      </c>
      <c r="AF71" s="12">
        <f t="shared" si="19"/>
        <v>2</v>
      </c>
      <c r="AG71" s="5">
        <f t="shared" si="20"/>
        <v>0</v>
      </c>
      <c r="AH71" s="216" t="str">
        <f t="shared" si="21"/>
        <v/>
      </c>
      <c r="AI71" s="216" t="str">
        <f t="shared" si="22"/>
        <v/>
      </c>
      <c r="AJ71" s="216"/>
      <c r="AK71" s="131">
        <f t="shared" si="1"/>
        <v>0</v>
      </c>
      <c r="AL71" s="5">
        <f t="shared" si="23"/>
        <v>0</v>
      </c>
      <c r="AM71" s="124">
        <f t="shared" si="2"/>
        <v>0</v>
      </c>
      <c r="AN71" s="5">
        <f t="shared" si="24"/>
        <v>0</v>
      </c>
      <c r="AO71" s="124">
        <f t="shared" si="3"/>
        <v>0</v>
      </c>
      <c r="AP71" s="5">
        <f t="shared" si="25"/>
        <v>0</v>
      </c>
      <c r="AQ71" s="124">
        <f t="shared" si="4"/>
        <v>0</v>
      </c>
      <c r="AR71" s="5">
        <f t="shared" si="26"/>
        <v>0</v>
      </c>
      <c r="AS71" s="124">
        <f t="shared" si="5"/>
        <v>0</v>
      </c>
      <c r="AT71" s="5">
        <f t="shared" si="27"/>
        <v>0</v>
      </c>
      <c r="AU71" s="124">
        <f t="shared" si="6"/>
        <v>0</v>
      </c>
      <c r="AV71" s="132">
        <f t="shared" si="28"/>
        <v>0</v>
      </c>
      <c r="AY71" s="55"/>
      <c r="BF71" s="57"/>
      <c r="BG71" s="396"/>
      <c r="BH71" s="396"/>
      <c r="BI71" s="396"/>
      <c r="BJ71" s="396"/>
    </row>
    <row r="72" spans="1:87" ht="12.75" customHeight="1" x14ac:dyDescent="0.2">
      <c r="A72" s="3"/>
      <c r="B72" s="5">
        <f t="shared" si="29"/>
        <v>31</v>
      </c>
      <c r="C72" s="354"/>
      <c r="D72" s="355"/>
      <c r="E72" s="151"/>
      <c r="F72" s="79"/>
      <c r="G72" s="103"/>
      <c r="H72" s="79"/>
      <c r="I72" s="103">
        <f t="shared" si="7"/>
        <v>0</v>
      </c>
      <c r="J72" s="79"/>
      <c r="K72" s="103"/>
      <c r="L72" s="79"/>
      <c r="M72" s="103">
        <f t="shared" si="8"/>
        <v>0</v>
      </c>
      <c r="N72" s="79"/>
      <c r="O72" s="103">
        <f t="shared" si="9"/>
        <v>0</v>
      </c>
      <c r="P72" s="79"/>
      <c r="Q72" s="103">
        <f t="shared" si="10"/>
        <v>0</v>
      </c>
      <c r="R72" s="79"/>
      <c r="S72" s="103">
        <f t="shared" si="11"/>
        <v>0</v>
      </c>
      <c r="T72" s="79"/>
      <c r="U72" s="103">
        <f t="shared" si="12"/>
        <v>0</v>
      </c>
      <c r="V72" s="79"/>
      <c r="W72" s="103">
        <f t="shared" si="13"/>
        <v>0</v>
      </c>
      <c r="X72" s="79"/>
      <c r="Y72" s="103">
        <f t="shared" si="14"/>
        <v>0</v>
      </c>
      <c r="Z72" s="79"/>
      <c r="AA72" s="103">
        <f t="shared" si="15"/>
        <v>0</v>
      </c>
      <c r="AB72" s="79"/>
      <c r="AC72" s="103">
        <f t="shared" si="16"/>
        <v>0</v>
      </c>
      <c r="AD72" s="5">
        <f t="shared" si="17"/>
        <v>0</v>
      </c>
      <c r="AE72" s="124">
        <f t="shared" si="18"/>
        <v>0</v>
      </c>
      <c r="AF72" s="12">
        <f t="shared" si="19"/>
        <v>2</v>
      </c>
      <c r="AG72" s="5">
        <f t="shared" si="20"/>
        <v>0</v>
      </c>
      <c r="AH72" s="216" t="str">
        <f t="shared" si="21"/>
        <v/>
      </c>
      <c r="AI72" s="216" t="str">
        <f t="shared" si="22"/>
        <v/>
      </c>
      <c r="AJ72" s="216"/>
      <c r="AK72" s="131">
        <f t="shared" si="1"/>
        <v>0</v>
      </c>
      <c r="AL72" s="5">
        <f t="shared" si="23"/>
        <v>0</v>
      </c>
      <c r="AM72" s="124">
        <f t="shared" si="2"/>
        <v>0</v>
      </c>
      <c r="AN72" s="5">
        <f t="shared" si="24"/>
        <v>0</v>
      </c>
      <c r="AO72" s="124">
        <f t="shared" si="3"/>
        <v>0</v>
      </c>
      <c r="AP72" s="5">
        <f t="shared" si="25"/>
        <v>0</v>
      </c>
      <c r="AQ72" s="124">
        <f t="shared" si="4"/>
        <v>0</v>
      </c>
      <c r="AR72" s="5">
        <f t="shared" si="26"/>
        <v>0</v>
      </c>
      <c r="AS72" s="124">
        <f t="shared" si="5"/>
        <v>0</v>
      </c>
      <c r="AT72" s="5">
        <f t="shared" si="27"/>
        <v>0</v>
      </c>
      <c r="AU72" s="124">
        <f t="shared" si="6"/>
        <v>0</v>
      </c>
      <c r="AV72" s="132">
        <f t="shared" si="28"/>
        <v>0</v>
      </c>
      <c r="AY72" s="55"/>
      <c r="BF72" s="57"/>
      <c r="BG72" s="396"/>
      <c r="BH72" s="396"/>
      <c r="BI72" s="396"/>
      <c r="BJ72" s="396"/>
    </row>
    <row r="73" spans="1:87" ht="12.75" customHeight="1" x14ac:dyDescent="0.2">
      <c r="A73" s="3"/>
      <c r="B73" s="5">
        <f t="shared" si="29"/>
        <v>32</v>
      </c>
      <c r="C73" s="354"/>
      <c r="D73" s="355"/>
      <c r="E73" s="151"/>
      <c r="F73" s="79"/>
      <c r="G73" s="103"/>
      <c r="H73" s="79"/>
      <c r="I73" s="103">
        <f t="shared" si="7"/>
        <v>0</v>
      </c>
      <c r="J73" s="79"/>
      <c r="K73" s="103"/>
      <c r="L73" s="79"/>
      <c r="M73" s="103">
        <f t="shared" si="8"/>
        <v>0</v>
      </c>
      <c r="N73" s="79"/>
      <c r="O73" s="103">
        <f t="shared" si="9"/>
        <v>0</v>
      </c>
      <c r="P73" s="79"/>
      <c r="Q73" s="103">
        <f t="shared" si="10"/>
        <v>0</v>
      </c>
      <c r="R73" s="79"/>
      <c r="S73" s="103">
        <f t="shared" si="11"/>
        <v>0</v>
      </c>
      <c r="T73" s="79"/>
      <c r="U73" s="103">
        <f t="shared" si="12"/>
        <v>0</v>
      </c>
      <c r="V73" s="79"/>
      <c r="W73" s="103">
        <f t="shared" si="13"/>
        <v>0</v>
      </c>
      <c r="X73" s="79"/>
      <c r="Y73" s="103">
        <f t="shared" si="14"/>
        <v>0</v>
      </c>
      <c r="Z73" s="79"/>
      <c r="AA73" s="103">
        <f t="shared" si="15"/>
        <v>0</v>
      </c>
      <c r="AB73" s="79"/>
      <c r="AC73" s="103">
        <f t="shared" si="16"/>
        <v>0</v>
      </c>
      <c r="AD73" s="5">
        <f t="shared" si="17"/>
        <v>0</v>
      </c>
      <c r="AE73" s="124">
        <f t="shared" si="18"/>
        <v>0</v>
      </c>
      <c r="AF73" s="12">
        <f t="shared" si="19"/>
        <v>2</v>
      </c>
      <c r="AG73" s="5">
        <f t="shared" si="20"/>
        <v>0</v>
      </c>
      <c r="AH73" s="216" t="str">
        <f t="shared" si="21"/>
        <v/>
      </c>
      <c r="AI73" s="216" t="str">
        <f t="shared" si="22"/>
        <v/>
      </c>
      <c r="AJ73" s="216"/>
      <c r="AK73" s="131">
        <f t="shared" si="1"/>
        <v>0</v>
      </c>
      <c r="AL73" s="5">
        <f t="shared" si="23"/>
        <v>0</v>
      </c>
      <c r="AM73" s="124">
        <f t="shared" si="2"/>
        <v>0</v>
      </c>
      <c r="AN73" s="5">
        <f t="shared" si="24"/>
        <v>0</v>
      </c>
      <c r="AO73" s="124">
        <f t="shared" si="3"/>
        <v>0</v>
      </c>
      <c r="AP73" s="5">
        <f t="shared" si="25"/>
        <v>0</v>
      </c>
      <c r="AQ73" s="124">
        <f t="shared" si="4"/>
        <v>0</v>
      </c>
      <c r="AR73" s="5">
        <f t="shared" si="26"/>
        <v>0</v>
      </c>
      <c r="AS73" s="124">
        <f t="shared" si="5"/>
        <v>0</v>
      </c>
      <c r="AT73" s="5">
        <f t="shared" si="27"/>
        <v>0</v>
      </c>
      <c r="AU73" s="124">
        <f t="shared" si="6"/>
        <v>0</v>
      </c>
      <c r="AV73" s="132">
        <f t="shared" si="28"/>
        <v>0</v>
      </c>
      <c r="AY73" s="55"/>
      <c r="BF73" s="57"/>
      <c r="BG73" s="181">
        <f>COUNTIF($AG$42:$AG$88,"B")</f>
        <v>0</v>
      </c>
      <c r="BH73" s="181">
        <f>COUNTIF($AG$42:$AG$88,"MB")</f>
        <v>0</v>
      </c>
      <c r="BI73" s="181">
        <f>COUNTIF($AG$42:$AG$88,"MA")</f>
        <v>0</v>
      </c>
      <c r="BJ73" s="181">
        <f>COUNTIF($AG$42:$AG$88,"A")</f>
        <v>0</v>
      </c>
    </row>
    <row r="74" spans="1:87" ht="12.75" customHeight="1" x14ac:dyDescent="0.2">
      <c r="A74" s="3"/>
      <c r="B74" s="5">
        <f t="shared" si="29"/>
        <v>33</v>
      </c>
      <c r="C74" s="354"/>
      <c r="D74" s="355"/>
      <c r="E74" s="151"/>
      <c r="F74" s="79"/>
      <c r="G74" s="103"/>
      <c r="H74" s="79"/>
      <c r="I74" s="103">
        <f t="shared" si="7"/>
        <v>0</v>
      </c>
      <c r="J74" s="79"/>
      <c r="K74" s="103"/>
      <c r="L74" s="79"/>
      <c r="M74" s="103">
        <f t="shared" si="8"/>
        <v>0</v>
      </c>
      <c r="N74" s="79"/>
      <c r="O74" s="103">
        <f t="shared" si="9"/>
        <v>0</v>
      </c>
      <c r="P74" s="79"/>
      <c r="Q74" s="103">
        <f t="shared" si="10"/>
        <v>0</v>
      </c>
      <c r="R74" s="79"/>
      <c r="S74" s="103">
        <f t="shared" si="11"/>
        <v>0</v>
      </c>
      <c r="T74" s="79"/>
      <c r="U74" s="103">
        <f t="shared" si="12"/>
        <v>0</v>
      </c>
      <c r="V74" s="79"/>
      <c r="W74" s="103">
        <f t="shared" si="13"/>
        <v>0</v>
      </c>
      <c r="X74" s="79"/>
      <c r="Y74" s="103">
        <f t="shared" si="14"/>
        <v>0</v>
      </c>
      <c r="Z74" s="79"/>
      <c r="AA74" s="103">
        <f t="shared" si="15"/>
        <v>0</v>
      </c>
      <c r="AB74" s="79"/>
      <c r="AC74" s="103">
        <f t="shared" si="16"/>
        <v>0</v>
      </c>
      <c r="AD74" s="5">
        <f t="shared" si="17"/>
        <v>0</v>
      </c>
      <c r="AE74" s="124">
        <f t="shared" si="18"/>
        <v>0</v>
      </c>
      <c r="AF74" s="12">
        <f t="shared" si="19"/>
        <v>2</v>
      </c>
      <c r="AG74" s="5">
        <f t="shared" si="20"/>
        <v>0</v>
      </c>
      <c r="AH74" s="216" t="str">
        <f t="shared" si="21"/>
        <v/>
      </c>
      <c r="AI74" s="216" t="str">
        <f t="shared" si="22"/>
        <v/>
      </c>
      <c r="AJ74" s="216"/>
      <c r="AK74" s="131">
        <f t="shared" si="1"/>
        <v>0</v>
      </c>
      <c r="AL74" s="5">
        <f t="shared" si="23"/>
        <v>0</v>
      </c>
      <c r="AM74" s="124">
        <f t="shared" si="2"/>
        <v>0</v>
      </c>
      <c r="AN74" s="5">
        <f t="shared" si="24"/>
        <v>0</v>
      </c>
      <c r="AO74" s="124">
        <f t="shared" si="3"/>
        <v>0</v>
      </c>
      <c r="AP74" s="5">
        <f t="shared" si="25"/>
        <v>0</v>
      </c>
      <c r="AQ74" s="124">
        <f t="shared" si="4"/>
        <v>0</v>
      </c>
      <c r="AR74" s="5">
        <f t="shared" si="26"/>
        <v>0</v>
      </c>
      <c r="AS74" s="124">
        <f t="shared" si="5"/>
        <v>0</v>
      </c>
      <c r="AT74" s="5">
        <f t="shared" si="27"/>
        <v>0</v>
      </c>
      <c r="AU74" s="124">
        <f t="shared" si="6"/>
        <v>0</v>
      </c>
      <c r="AV74" s="132">
        <f t="shared" si="28"/>
        <v>0</v>
      </c>
      <c r="AY74" s="55"/>
      <c r="BF74" s="57"/>
      <c r="BG74" s="97" t="e">
        <f>BG73/$F$11</f>
        <v>#DIV/0!</v>
      </c>
      <c r="BH74" s="97" t="e">
        <f>BH73/$F$11</f>
        <v>#DIV/0!</v>
      </c>
      <c r="BI74" s="97" t="e">
        <f>BI73/$F$11</f>
        <v>#DIV/0!</v>
      </c>
      <c r="BJ74" s="97" t="e">
        <f>BJ73/$F$11</f>
        <v>#DIV/0!</v>
      </c>
    </row>
    <row r="75" spans="1:87" ht="12.75" customHeight="1" x14ac:dyDescent="0.2">
      <c r="A75" s="3"/>
      <c r="B75" s="5">
        <f t="shared" si="29"/>
        <v>34</v>
      </c>
      <c r="C75" s="354"/>
      <c r="D75" s="355"/>
      <c r="E75" s="151"/>
      <c r="F75" s="79"/>
      <c r="G75" s="103"/>
      <c r="H75" s="79"/>
      <c r="I75" s="103">
        <f t="shared" si="7"/>
        <v>0</v>
      </c>
      <c r="J75" s="79"/>
      <c r="K75" s="103"/>
      <c r="L75" s="79"/>
      <c r="M75" s="103">
        <f t="shared" si="8"/>
        <v>0</v>
      </c>
      <c r="N75" s="79"/>
      <c r="O75" s="103">
        <f t="shared" si="9"/>
        <v>0</v>
      </c>
      <c r="P75" s="79"/>
      <c r="Q75" s="103">
        <f t="shared" si="10"/>
        <v>0</v>
      </c>
      <c r="R75" s="79"/>
      <c r="S75" s="103">
        <f t="shared" si="11"/>
        <v>0</v>
      </c>
      <c r="T75" s="79"/>
      <c r="U75" s="103">
        <f t="shared" si="12"/>
        <v>0</v>
      </c>
      <c r="V75" s="79"/>
      <c r="W75" s="103">
        <f t="shared" si="13"/>
        <v>0</v>
      </c>
      <c r="X75" s="79"/>
      <c r="Y75" s="103">
        <f t="shared" si="14"/>
        <v>0</v>
      </c>
      <c r="Z75" s="79"/>
      <c r="AA75" s="103">
        <f t="shared" si="15"/>
        <v>0</v>
      </c>
      <c r="AB75" s="79"/>
      <c r="AC75" s="103">
        <f t="shared" si="16"/>
        <v>0</v>
      </c>
      <c r="AD75" s="5">
        <f t="shared" si="17"/>
        <v>0</v>
      </c>
      <c r="AE75" s="124">
        <f t="shared" si="18"/>
        <v>0</v>
      </c>
      <c r="AF75" s="12">
        <f t="shared" si="19"/>
        <v>2</v>
      </c>
      <c r="AG75" s="5">
        <f t="shared" si="20"/>
        <v>0</v>
      </c>
      <c r="AH75" s="216" t="str">
        <f t="shared" si="21"/>
        <v/>
      </c>
      <c r="AI75" s="216" t="str">
        <f t="shared" si="22"/>
        <v/>
      </c>
      <c r="AJ75" s="216"/>
      <c r="AK75" s="131">
        <f t="shared" si="1"/>
        <v>0</v>
      </c>
      <c r="AL75" s="5">
        <f t="shared" si="23"/>
        <v>0</v>
      </c>
      <c r="AM75" s="124">
        <f t="shared" si="2"/>
        <v>0</v>
      </c>
      <c r="AN75" s="5">
        <f t="shared" si="24"/>
        <v>0</v>
      </c>
      <c r="AO75" s="124">
        <f t="shared" si="3"/>
        <v>0</v>
      </c>
      <c r="AP75" s="5">
        <f t="shared" si="25"/>
        <v>0</v>
      </c>
      <c r="AQ75" s="124">
        <f t="shared" si="4"/>
        <v>0</v>
      </c>
      <c r="AR75" s="5">
        <f t="shared" si="26"/>
        <v>0</v>
      </c>
      <c r="AS75" s="124">
        <f t="shared" si="5"/>
        <v>0</v>
      </c>
      <c r="AT75" s="5">
        <f t="shared" si="27"/>
        <v>0</v>
      </c>
      <c r="AU75" s="124">
        <f t="shared" si="6"/>
        <v>0</v>
      </c>
      <c r="AV75" s="132">
        <f t="shared" si="28"/>
        <v>0</v>
      </c>
      <c r="AY75" s="55"/>
      <c r="BF75" s="57"/>
      <c r="BG75" s="57"/>
      <c r="BH75" s="57"/>
      <c r="BI75" s="57"/>
      <c r="BJ75" s="157"/>
    </row>
    <row r="76" spans="1:87" ht="12.75" customHeight="1" x14ac:dyDescent="0.2">
      <c r="A76" s="3"/>
      <c r="B76" s="5">
        <f t="shared" si="29"/>
        <v>35</v>
      </c>
      <c r="C76" s="354"/>
      <c r="D76" s="355"/>
      <c r="E76" s="151"/>
      <c r="F76" s="79"/>
      <c r="G76" s="103"/>
      <c r="H76" s="79"/>
      <c r="I76" s="103">
        <f t="shared" si="7"/>
        <v>0</v>
      </c>
      <c r="J76" s="79"/>
      <c r="K76" s="103"/>
      <c r="L76" s="79"/>
      <c r="M76" s="103">
        <f t="shared" si="8"/>
        <v>0</v>
      </c>
      <c r="N76" s="79"/>
      <c r="O76" s="103">
        <f t="shared" si="9"/>
        <v>0</v>
      </c>
      <c r="P76" s="79"/>
      <c r="Q76" s="103">
        <f t="shared" si="10"/>
        <v>0</v>
      </c>
      <c r="R76" s="79"/>
      <c r="S76" s="103">
        <f t="shared" si="11"/>
        <v>0</v>
      </c>
      <c r="T76" s="79"/>
      <c r="U76" s="103">
        <f t="shared" si="12"/>
        <v>0</v>
      </c>
      <c r="V76" s="79"/>
      <c r="W76" s="103">
        <f t="shared" si="13"/>
        <v>0</v>
      </c>
      <c r="X76" s="79"/>
      <c r="Y76" s="103">
        <f t="shared" si="14"/>
        <v>0</v>
      </c>
      <c r="Z76" s="79"/>
      <c r="AA76" s="103">
        <f t="shared" si="15"/>
        <v>0</v>
      </c>
      <c r="AB76" s="79"/>
      <c r="AC76" s="103">
        <f t="shared" si="16"/>
        <v>0</v>
      </c>
      <c r="AD76" s="5">
        <f t="shared" si="17"/>
        <v>0</v>
      </c>
      <c r="AE76" s="124">
        <f t="shared" si="18"/>
        <v>0</v>
      </c>
      <c r="AF76" s="12">
        <f t="shared" si="19"/>
        <v>2</v>
      </c>
      <c r="AG76" s="5">
        <f t="shared" si="20"/>
        <v>0</v>
      </c>
      <c r="AH76" s="216" t="str">
        <f t="shared" si="21"/>
        <v/>
      </c>
      <c r="AI76" s="216" t="str">
        <f t="shared" si="22"/>
        <v/>
      </c>
      <c r="AJ76" s="216"/>
      <c r="AK76" s="131">
        <f t="shared" si="1"/>
        <v>0</v>
      </c>
      <c r="AL76" s="5">
        <f t="shared" si="23"/>
        <v>0</v>
      </c>
      <c r="AM76" s="124">
        <f t="shared" si="2"/>
        <v>0</v>
      </c>
      <c r="AN76" s="5">
        <f t="shared" si="24"/>
        <v>0</v>
      </c>
      <c r="AO76" s="124">
        <f t="shared" si="3"/>
        <v>0</v>
      </c>
      <c r="AP76" s="5">
        <f t="shared" si="25"/>
        <v>0</v>
      </c>
      <c r="AQ76" s="124">
        <f t="shared" si="4"/>
        <v>0</v>
      </c>
      <c r="AR76" s="5">
        <f t="shared" si="26"/>
        <v>0</v>
      </c>
      <c r="AS76" s="124">
        <f t="shared" si="5"/>
        <v>0</v>
      </c>
      <c r="AT76" s="5">
        <f t="shared" si="27"/>
        <v>0</v>
      </c>
      <c r="AU76" s="124">
        <f t="shared" si="6"/>
        <v>0</v>
      </c>
      <c r="AV76" s="132">
        <f t="shared" si="28"/>
        <v>0</v>
      </c>
      <c r="AY76" s="55"/>
      <c r="BF76" s="57"/>
      <c r="BG76" s="57"/>
      <c r="BH76" s="57"/>
      <c r="BI76" s="57"/>
      <c r="BJ76" s="157"/>
    </row>
    <row r="77" spans="1:87" ht="12.75" customHeight="1" x14ac:dyDescent="0.2">
      <c r="A77" s="3"/>
      <c r="B77" s="5">
        <f t="shared" si="29"/>
        <v>36</v>
      </c>
      <c r="C77" s="354"/>
      <c r="D77" s="355"/>
      <c r="E77" s="151"/>
      <c r="F77" s="79"/>
      <c r="G77" s="103"/>
      <c r="H77" s="79"/>
      <c r="I77" s="103">
        <f t="shared" si="7"/>
        <v>0</v>
      </c>
      <c r="J77" s="79"/>
      <c r="K77" s="103"/>
      <c r="L77" s="79"/>
      <c r="M77" s="103">
        <f t="shared" si="8"/>
        <v>0</v>
      </c>
      <c r="N77" s="79"/>
      <c r="O77" s="103">
        <f t="shared" si="9"/>
        <v>0</v>
      </c>
      <c r="P77" s="79"/>
      <c r="Q77" s="103">
        <f t="shared" si="10"/>
        <v>0</v>
      </c>
      <c r="R77" s="79"/>
      <c r="S77" s="103">
        <f t="shared" si="11"/>
        <v>0</v>
      </c>
      <c r="T77" s="79"/>
      <c r="U77" s="103">
        <f t="shared" si="12"/>
        <v>0</v>
      </c>
      <c r="V77" s="79"/>
      <c r="W77" s="103">
        <f t="shared" si="13"/>
        <v>0</v>
      </c>
      <c r="X77" s="79"/>
      <c r="Y77" s="103">
        <f t="shared" si="14"/>
        <v>0</v>
      </c>
      <c r="Z77" s="79"/>
      <c r="AA77" s="103">
        <f t="shared" si="15"/>
        <v>0</v>
      </c>
      <c r="AB77" s="79"/>
      <c r="AC77" s="103">
        <f t="shared" si="16"/>
        <v>0</v>
      </c>
      <c r="AD77" s="5">
        <f t="shared" si="17"/>
        <v>0</v>
      </c>
      <c r="AE77" s="124">
        <f t="shared" si="18"/>
        <v>0</v>
      </c>
      <c r="AF77" s="12">
        <f t="shared" si="19"/>
        <v>2</v>
      </c>
      <c r="AG77" s="5">
        <f t="shared" si="20"/>
        <v>0</v>
      </c>
      <c r="AH77" s="216" t="str">
        <f t="shared" si="21"/>
        <v/>
      </c>
      <c r="AI77" s="216" t="str">
        <f t="shared" si="22"/>
        <v/>
      </c>
      <c r="AJ77" s="216"/>
      <c r="AK77" s="131">
        <f t="shared" si="1"/>
        <v>0</v>
      </c>
      <c r="AL77" s="5">
        <f t="shared" si="23"/>
        <v>0</v>
      </c>
      <c r="AM77" s="124">
        <f t="shared" si="2"/>
        <v>0</v>
      </c>
      <c r="AN77" s="5">
        <f t="shared" si="24"/>
        <v>0</v>
      </c>
      <c r="AO77" s="124">
        <f t="shared" si="3"/>
        <v>0</v>
      </c>
      <c r="AP77" s="5">
        <f t="shared" si="25"/>
        <v>0</v>
      </c>
      <c r="AQ77" s="124">
        <f t="shared" si="4"/>
        <v>0</v>
      </c>
      <c r="AR77" s="5">
        <f t="shared" si="26"/>
        <v>0</v>
      </c>
      <c r="AS77" s="124">
        <f t="shared" si="5"/>
        <v>0</v>
      </c>
      <c r="AT77" s="5">
        <f t="shared" si="27"/>
        <v>0</v>
      </c>
      <c r="AU77" s="124">
        <f t="shared" si="6"/>
        <v>0</v>
      </c>
      <c r="AV77" s="132">
        <f t="shared" si="28"/>
        <v>0</v>
      </c>
      <c r="AY77" s="55"/>
      <c r="BF77" s="57"/>
      <c r="BG77" s="57"/>
      <c r="BH77" s="57"/>
      <c r="BI77" s="57"/>
      <c r="BJ77" s="157"/>
    </row>
    <row r="78" spans="1:87" ht="12.75" customHeight="1" x14ac:dyDescent="0.2">
      <c r="A78" s="3"/>
      <c r="B78" s="5">
        <f t="shared" si="29"/>
        <v>37</v>
      </c>
      <c r="C78" s="354"/>
      <c r="D78" s="355"/>
      <c r="E78" s="151"/>
      <c r="F78" s="79"/>
      <c r="G78" s="103"/>
      <c r="H78" s="79"/>
      <c r="I78" s="103">
        <f t="shared" si="7"/>
        <v>0</v>
      </c>
      <c r="J78" s="79"/>
      <c r="K78" s="103"/>
      <c r="L78" s="79"/>
      <c r="M78" s="103">
        <f t="shared" si="8"/>
        <v>0</v>
      </c>
      <c r="N78" s="79"/>
      <c r="O78" s="103">
        <f t="shared" si="9"/>
        <v>0</v>
      </c>
      <c r="P78" s="79"/>
      <c r="Q78" s="103">
        <f t="shared" si="10"/>
        <v>0</v>
      </c>
      <c r="R78" s="79"/>
      <c r="S78" s="103">
        <f t="shared" si="11"/>
        <v>0</v>
      </c>
      <c r="T78" s="79"/>
      <c r="U78" s="103">
        <f t="shared" si="12"/>
        <v>0</v>
      </c>
      <c r="V78" s="79"/>
      <c r="W78" s="103">
        <f t="shared" si="13"/>
        <v>0</v>
      </c>
      <c r="X78" s="79"/>
      <c r="Y78" s="103">
        <f t="shared" si="14"/>
        <v>0</v>
      </c>
      <c r="Z78" s="79"/>
      <c r="AA78" s="103">
        <f t="shared" si="15"/>
        <v>0</v>
      </c>
      <c r="AB78" s="79"/>
      <c r="AC78" s="103">
        <f t="shared" si="16"/>
        <v>0</v>
      </c>
      <c r="AD78" s="5">
        <f t="shared" si="17"/>
        <v>0</v>
      </c>
      <c r="AE78" s="124">
        <f t="shared" si="18"/>
        <v>0</v>
      </c>
      <c r="AF78" s="12">
        <f t="shared" si="19"/>
        <v>2</v>
      </c>
      <c r="AG78" s="5">
        <f t="shared" si="20"/>
        <v>0</v>
      </c>
      <c r="AH78" s="216" t="str">
        <f t="shared" si="21"/>
        <v/>
      </c>
      <c r="AI78" s="216" t="str">
        <f t="shared" si="22"/>
        <v/>
      </c>
      <c r="AJ78" s="216"/>
      <c r="AK78" s="131">
        <f t="shared" si="1"/>
        <v>0</v>
      </c>
      <c r="AL78" s="5">
        <f t="shared" si="23"/>
        <v>0</v>
      </c>
      <c r="AM78" s="124">
        <f t="shared" si="2"/>
        <v>0</v>
      </c>
      <c r="AN78" s="5">
        <f t="shared" si="24"/>
        <v>0</v>
      </c>
      <c r="AO78" s="124">
        <f t="shared" si="3"/>
        <v>0</v>
      </c>
      <c r="AP78" s="5">
        <f t="shared" si="25"/>
        <v>0</v>
      </c>
      <c r="AQ78" s="124">
        <f t="shared" si="4"/>
        <v>0</v>
      </c>
      <c r="AR78" s="5">
        <f t="shared" si="26"/>
        <v>0</v>
      </c>
      <c r="AS78" s="124">
        <f t="shared" si="5"/>
        <v>0</v>
      </c>
      <c r="AT78" s="5">
        <f t="shared" si="27"/>
        <v>0</v>
      </c>
      <c r="AU78" s="124">
        <f t="shared" si="6"/>
        <v>0</v>
      </c>
      <c r="AV78" s="132">
        <f t="shared" si="28"/>
        <v>0</v>
      </c>
      <c r="AY78" s="55"/>
      <c r="BF78" s="57"/>
      <c r="BG78" s="57"/>
      <c r="BH78" s="57"/>
      <c r="BI78" s="57"/>
      <c r="BJ78" s="157"/>
    </row>
    <row r="79" spans="1:87" ht="12.75" customHeight="1" x14ac:dyDescent="0.2">
      <c r="A79" s="3"/>
      <c r="B79" s="5">
        <f t="shared" si="29"/>
        <v>38</v>
      </c>
      <c r="C79" s="354"/>
      <c r="D79" s="355"/>
      <c r="E79" s="151"/>
      <c r="F79" s="79"/>
      <c r="G79" s="103"/>
      <c r="H79" s="79"/>
      <c r="I79" s="103">
        <f t="shared" si="7"/>
        <v>0</v>
      </c>
      <c r="J79" s="79"/>
      <c r="K79" s="103"/>
      <c r="L79" s="79"/>
      <c r="M79" s="103">
        <f t="shared" si="8"/>
        <v>0</v>
      </c>
      <c r="N79" s="79"/>
      <c r="O79" s="103">
        <f t="shared" si="9"/>
        <v>0</v>
      </c>
      <c r="P79" s="79"/>
      <c r="Q79" s="103">
        <f t="shared" si="10"/>
        <v>0</v>
      </c>
      <c r="R79" s="79"/>
      <c r="S79" s="103">
        <f t="shared" si="11"/>
        <v>0</v>
      </c>
      <c r="T79" s="79"/>
      <c r="U79" s="103">
        <f t="shared" si="12"/>
        <v>0</v>
      </c>
      <c r="V79" s="79"/>
      <c r="W79" s="103">
        <f t="shared" si="13"/>
        <v>0</v>
      </c>
      <c r="X79" s="79"/>
      <c r="Y79" s="103">
        <f t="shared" si="14"/>
        <v>0</v>
      </c>
      <c r="Z79" s="79"/>
      <c r="AA79" s="103">
        <f t="shared" si="15"/>
        <v>0</v>
      </c>
      <c r="AB79" s="79"/>
      <c r="AC79" s="103">
        <f t="shared" si="16"/>
        <v>0</v>
      </c>
      <c r="AD79" s="5">
        <f t="shared" si="17"/>
        <v>0</v>
      </c>
      <c r="AE79" s="124">
        <f t="shared" si="18"/>
        <v>0</v>
      </c>
      <c r="AF79" s="12">
        <f t="shared" si="19"/>
        <v>2</v>
      </c>
      <c r="AG79" s="5">
        <f t="shared" si="20"/>
        <v>0</v>
      </c>
      <c r="AH79" s="216" t="str">
        <f t="shared" si="21"/>
        <v/>
      </c>
      <c r="AI79" s="216" t="str">
        <f t="shared" si="22"/>
        <v/>
      </c>
      <c r="AJ79" s="216"/>
      <c r="AK79" s="131">
        <f t="shared" si="1"/>
        <v>0</v>
      </c>
      <c r="AL79" s="5">
        <f t="shared" si="23"/>
        <v>0</v>
      </c>
      <c r="AM79" s="124">
        <f t="shared" si="2"/>
        <v>0</v>
      </c>
      <c r="AN79" s="5">
        <f t="shared" si="24"/>
        <v>0</v>
      </c>
      <c r="AO79" s="124">
        <f t="shared" si="3"/>
        <v>0</v>
      </c>
      <c r="AP79" s="5">
        <f t="shared" si="25"/>
        <v>0</v>
      </c>
      <c r="AQ79" s="124">
        <f t="shared" si="4"/>
        <v>0</v>
      </c>
      <c r="AR79" s="5">
        <f t="shared" si="26"/>
        <v>0</v>
      </c>
      <c r="AS79" s="124">
        <f t="shared" si="5"/>
        <v>0</v>
      </c>
      <c r="AT79" s="5">
        <f t="shared" si="27"/>
        <v>0</v>
      </c>
      <c r="AU79" s="124">
        <f t="shared" si="6"/>
        <v>0</v>
      </c>
      <c r="AV79" s="132">
        <f t="shared" si="28"/>
        <v>0</v>
      </c>
      <c r="AY79" s="55"/>
      <c r="BF79" s="57"/>
      <c r="BG79" s="57"/>
      <c r="BH79" s="57"/>
      <c r="BI79" s="57"/>
      <c r="BJ79" s="157"/>
    </row>
    <row r="80" spans="1:87" ht="12.75" customHeight="1" x14ac:dyDescent="0.2">
      <c r="A80" s="3"/>
      <c r="B80" s="5">
        <f t="shared" si="29"/>
        <v>39</v>
      </c>
      <c r="C80" s="354"/>
      <c r="D80" s="355"/>
      <c r="E80" s="151"/>
      <c r="F80" s="79"/>
      <c r="G80" s="103"/>
      <c r="H80" s="79"/>
      <c r="I80" s="103">
        <f t="shared" si="7"/>
        <v>0</v>
      </c>
      <c r="J80" s="79"/>
      <c r="K80" s="103"/>
      <c r="L80" s="79"/>
      <c r="M80" s="103">
        <f t="shared" si="8"/>
        <v>0</v>
      </c>
      <c r="N80" s="79"/>
      <c r="O80" s="103">
        <f t="shared" si="9"/>
        <v>0</v>
      </c>
      <c r="P80" s="79"/>
      <c r="Q80" s="103">
        <f t="shared" si="10"/>
        <v>0</v>
      </c>
      <c r="R80" s="79"/>
      <c r="S80" s="103">
        <f t="shared" si="11"/>
        <v>0</v>
      </c>
      <c r="T80" s="79"/>
      <c r="U80" s="103">
        <f t="shared" si="12"/>
        <v>0</v>
      </c>
      <c r="V80" s="79"/>
      <c r="W80" s="103">
        <f t="shared" si="13"/>
        <v>0</v>
      </c>
      <c r="X80" s="79"/>
      <c r="Y80" s="103">
        <f t="shared" si="14"/>
        <v>0</v>
      </c>
      <c r="Z80" s="79"/>
      <c r="AA80" s="103">
        <f t="shared" si="15"/>
        <v>0</v>
      </c>
      <c r="AB80" s="79"/>
      <c r="AC80" s="103">
        <f t="shared" si="16"/>
        <v>0</v>
      </c>
      <c r="AD80" s="5">
        <f t="shared" si="17"/>
        <v>0</v>
      </c>
      <c r="AE80" s="124">
        <f t="shared" si="18"/>
        <v>0</v>
      </c>
      <c r="AF80" s="12">
        <f t="shared" si="19"/>
        <v>2</v>
      </c>
      <c r="AG80" s="5">
        <f t="shared" si="20"/>
        <v>0</v>
      </c>
      <c r="AH80" s="216" t="str">
        <f t="shared" si="21"/>
        <v/>
      </c>
      <c r="AI80" s="216" t="str">
        <f t="shared" si="22"/>
        <v/>
      </c>
      <c r="AJ80" s="216"/>
      <c r="AK80" s="131">
        <f t="shared" si="1"/>
        <v>0</v>
      </c>
      <c r="AL80" s="5">
        <f t="shared" si="23"/>
        <v>0</v>
      </c>
      <c r="AM80" s="124">
        <f t="shared" si="2"/>
        <v>0</v>
      </c>
      <c r="AN80" s="5">
        <f t="shared" si="24"/>
        <v>0</v>
      </c>
      <c r="AO80" s="124">
        <f t="shared" si="3"/>
        <v>0</v>
      </c>
      <c r="AP80" s="5">
        <f t="shared" si="25"/>
        <v>0</v>
      </c>
      <c r="AQ80" s="124">
        <f t="shared" si="4"/>
        <v>0</v>
      </c>
      <c r="AR80" s="5">
        <f t="shared" si="26"/>
        <v>0</v>
      </c>
      <c r="AS80" s="124">
        <f t="shared" si="5"/>
        <v>0</v>
      </c>
      <c r="AT80" s="5">
        <f t="shared" si="27"/>
        <v>0</v>
      </c>
      <c r="AU80" s="124">
        <f t="shared" si="6"/>
        <v>0</v>
      </c>
      <c r="AV80" s="132">
        <f t="shared" si="28"/>
        <v>0</v>
      </c>
      <c r="AY80" s="55"/>
      <c r="BF80" s="57"/>
      <c r="BG80" s="57"/>
      <c r="BH80" s="57"/>
      <c r="BI80" s="57"/>
      <c r="BJ80" s="157"/>
    </row>
    <row r="81" spans="1:62" ht="12.75" customHeight="1" x14ac:dyDescent="0.2">
      <c r="A81" s="3"/>
      <c r="B81" s="5">
        <f t="shared" si="29"/>
        <v>40</v>
      </c>
      <c r="C81" s="354"/>
      <c r="D81" s="355"/>
      <c r="E81" s="151"/>
      <c r="F81" s="79"/>
      <c r="G81" s="103"/>
      <c r="H81" s="79"/>
      <c r="I81" s="103">
        <f t="shared" si="7"/>
        <v>0</v>
      </c>
      <c r="J81" s="79"/>
      <c r="K81" s="103"/>
      <c r="L81" s="79"/>
      <c r="M81" s="103">
        <f t="shared" si="8"/>
        <v>0</v>
      </c>
      <c r="N81" s="79"/>
      <c r="O81" s="103">
        <f t="shared" si="9"/>
        <v>0</v>
      </c>
      <c r="P81" s="79"/>
      <c r="Q81" s="103">
        <f t="shared" si="10"/>
        <v>0</v>
      </c>
      <c r="R81" s="79"/>
      <c r="S81" s="103">
        <f t="shared" si="11"/>
        <v>0</v>
      </c>
      <c r="T81" s="79"/>
      <c r="U81" s="103">
        <f t="shared" si="12"/>
        <v>0</v>
      </c>
      <c r="V81" s="79"/>
      <c r="W81" s="103">
        <f t="shared" si="13"/>
        <v>0</v>
      </c>
      <c r="X81" s="79"/>
      <c r="Y81" s="103">
        <f t="shared" si="14"/>
        <v>0</v>
      </c>
      <c r="Z81" s="79"/>
      <c r="AA81" s="103">
        <f t="shared" si="15"/>
        <v>0</v>
      </c>
      <c r="AB81" s="79"/>
      <c r="AC81" s="103">
        <f t="shared" si="16"/>
        <v>0</v>
      </c>
      <c r="AD81" s="5">
        <f t="shared" si="17"/>
        <v>0</v>
      </c>
      <c r="AE81" s="124">
        <f t="shared" si="18"/>
        <v>0</v>
      </c>
      <c r="AF81" s="12">
        <f t="shared" si="19"/>
        <v>2</v>
      </c>
      <c r="AG81" s="5">
        <f t="shared" si="20"/>
        <v>0</v>
      </c>
      <c r="AH81" s="216" t="str">
        <f t="shared" si="21"/>
        <v/>
      </c>
      <c r="AI81" s="216" t="str">
        <f t="shared" si="22"/>
        <v/>
      </c>
      <c r="AJ81" s="216"/>
      <c r="AK81" s="131">
        <f t="shared" si="1"/>
        <v>0</v>
      </c>
      <c r="AL81" s="5">
        <f t="shared" si="23"/>
        <v>0</v>
      </c>
      <c r="AM81" s="124">
        <f t="shared" si="2"/>
        <v>0</v>
      </c>
      <c r="AN81" s="5">
        <f t="shared" si="24"/>
        <v>0</v>
      </c>
      <c r="AO81" s="124">
        <f t="shared" si="3"/>
        <v>0</v>
      </c>
      <c r="AP81" s="5">
        <f t="shared" si="25"/>
        <v>0</v>
      </c>
      <c r="AQ81" s="124">
        <f t="shared" si="4"/>
        <v>0</v>
      </c>
      <c r="AR81" s="5">
        <f t="shared" si="26"/>
        <v>0</v>
      </c>
      <c r="AS81" s="124">
        <f t="shared" si="5"/>
        <v>0</v>
      </c>
      <c r="AT81" s="5">
        <f t="shared" si="27"/>
        <v>0</v>
      </c>
      <c r="AU81" s="124">
        <f t="shared" si="6"/>
        <v>0</v>
      </c>
      <c r="AV81" s="132">
        <f t="shared" si="28"/>
        <v>0</v>
      </c>
      <c r="AY81" s="55"/>
      <c r="BF81" s="57"/>
      <c r="BG81" s="57"/>
      <c r="BH81" s="57"/>
      <c r="BI81" s="57"/>
      <c r="BJ81" s="157"/>
    </row>
    <row r="82" spans="1:62" ht="12.75" customHeight="1" x14ac:dyDescent="0.2">
      <c r="A82" s="3"/>
      <c r="B82" s="5">
        <f t="shared" si="29"/>
        <v>41</v>
      </c>
      <c r="C82" s="354"/>
      <c r="D82" s="355"/>
      <c r="E82" s="151"/>
      <c r="F82" s="79"/>
      <c r="G82" s="103"/>
      <c r="H82" s="79"/>
      <c r="I82" s="103">
        <f t="shared" si="7"/>
        <v>0</v>
      </c>
      <c r="J82" s="79"/>
      <c r="K82" s="103"/>
      <c r="L82" s="79"/>
      <c r="M82" s="103">
        <f t="shared" si="8"/>
        <v>0</v>
      </c>
      <c r="N82" s="79"/>
      <c r="O82" s="103">
        <f t="shared" si="9"/>
        <v>0</v>
      </c>
      <c r="P82" s="79"/>
      <c r="Q82" s="103">
        <f t="shared" si="10"/>
        <v>0</v>
      </c>
      <c r="R82" s="79"/>
      <c r="S82" s="103">
        <f t="shared" si="11"/>
        <v>0</v>
      </c>
      <c r="T82" s="79"/>
      <c r="U82" s="103">
        <f t="shared" si="12"/>
        <v>0</v>
      </c>
      <c r="V82" s="79"/>
      <c r="W82" s="103">
        <f t="shared" si="13"/>
        <v>0</v>
      </c>
      <c r="X82" s="79"/>
      <c r="Y82" s="103">
        <f t="shared" si="14"/>
        <v>0</v>
      </c>
      <c r="Z82" s="79"/>
      <c r="AA82" s="103">
        <f t="shared" si="15"/>
        <v>0</v>
      </c>
      <c r="AB82" s="79"/>
      <c r="AC82" s="103">
        <f t="shared" si="16"/>
        <v>0</v>
      </c>
      <c r="AD82" s="5">
        <f t="shared" si="17"/>
        <v>0</v>
      </c>
      <c r="AE82" s="124">
        <f t="shared" si="18"/>
        <v>0</v>
      </c>
      <c r="AF82" s="12">
        <f t="shared" si="19"/>
        <v>2</v>
      </c>
      <c r="AG82" s="5">
        <f t="shared" si="20"/>
        <v>0</v>
      </c>
      <c r="AH82" s="216" t="str">
        <f t="shared" si="21"/>
        <v/>
      </c>
      <c r="AI82" s="216" t="str">
        <f t="shared" si="22"/>
        <v/>
      </c>
      <c r="AJ82" s="216"/>
      <c r="AK82" s="131">
        <f t="shared" si="1"/>
        <v>0</v>
      </c>
      <c r="AL82" s="5">
        <f t="shared" si="23"/>
        <v>0</v>
      </c>
      <c r="AM82" s="124">
        <f t="shared" si="2"/>
        <v>0</v>
      </c>
      <c r="AN82" s="5">
        <f t="shared" si="24"/>
        <v>0</v>
      </c>
      <c r="AO82" s="124">
        <f t="shared" si="3"/>
        <v>0</v>
      </c>
      <c r="AP82" s="5">
        <f t="shared" si="25"/>
        <v>0</v>
      </c>
      <c r="AQ82" s="124">
        <f t="shared" si="4"/>
        <v>0</v>
      </c>
      <c r="AR82" s="5">
        <f t="shared" si="26"/>
        <v>0</v>
      </c>
      <c r="AS82" s="124">
        <f t="shared" si="5"/>
        <v>0</v>
      </c>
      <c r="AT82" s="5">
        <f t="shared" si="27"/>
        <v>0</v>
      </c>
      <c r="AU82" s="124">
        <f t="shared" si="6"/>
        <v>0</v>
      </c>
      <c r="AV82" s="132">
        <f t="shared" si="28"/>
        <v>0</v>
      </c>
      <c r="AY82" s="55"/>
      <c r="BF82" s="57"/>
      <c r="BG82" s="57"/>
      <c r="BH82" s="57"/>
      <c r="BI82" s="57"/>
      <c r="BJ82" s="157"/>
    </row>
    <row r="83" spans="1:62" ht="12.75" customHeight="1" x14ac:dyDescent="0.2">
      <c r="A83" s="3"/>
      <c r="B83" s="5">
        <f t="shared" si="29"/>
        <v>42</v>
      </c>
      <c r="C83" s="354"/>
      <c r="D83" s="355"/>
      <c r="E83" s="151"/>
      <c r="F83" s="79"/>
      <c r="G83" s="103"/>
      <c r="H83" s="79"/>
      <c r="I83" s="103">
        <f t="shared" si="7"/>
        <v>0</v>
      </c>
      <c r="J83" s="79"/>
      <c r="K83" s="103"/>
      <c r="L83" s="79"/>
      <c r="M83" s="103">
        <f t="shared" si="8"/>
        <v>0</v>
      </c>
      <c r="N83" s="79"/>
      <c r="O83" s="103">
        <f t="shared" si="9"/>
        <v>0</v>
      </c>
      <c r="P83" s="79"/>
      <c r="Q83" s="103">
        <f t="shared" si="10"/>
        <v>0</v>
      </c>
      <c r="R83" s="79"/>
      <c r="S83" s="103">
        <f t="shared" si="11"/>
        <v>0</v>
      </c>
      <c r="T83" s="79"/>
      <c r="U83" s="103">
        <f t="shared" si="12"/>
        <v>0</v>
      </c>
      <c r="V83" s="79"/>
      <c r="W83" s="103">
        <f t="shared" si="13"/>
        <v>0</v>
      </c>
      <c r="X83" s="79"/>
      <c r="Y83" s="103">
        <f t="shared" si="14"/>
        <v>0</v>
      </c>
      <c r="Z83" s="79"/>
      <c r="AA83" s="103">
        <f t="shared" si="15"/>
        <v>0</v>
      </c>
      <c r="AB83" s="79"/>
      <c r="AC83" s="103">
        <f t="shared" si="16"/>
        <v>0</v>
      </c>
      <c r="AD83" s="5">
        <f t="shared" si="17"/>
        <v>0</v>
      </c>
      <c r="AE83" s="124">
        <f t="shared" si="18"/>
        <v>0</v>
      </c>
      <c r="AF83" s="12">
        <f t="shared" si="19"/>
        <v>2</v>
      </c>
      <c r="AG83" s="5">
        <f t="shared" si="20"/>
        <v>0</v>
      </c>
      <c r="AH83" s="216" t="str">
        <f t="shared" si="21"/>
        <v/>
      </c>
      <c r="AI83" s="216" t="str">
        <f t="shared" si="22"/>
        <v/>
      </c>
      <c r="AJ83" s="216"/>
      <c r="AK83" s="131">
        <f t="shared" si="1"/>
        <v>0</v>
      </c>
      <c r="AL83" s="5">
        <f t="shared" si="23"/>
        <v>0</v>
      </c>
      <c r="AM83" s="124">
        <f t="shared" si="2"/>
        <v>0</v>
      </c>
      <c r="AN83" s="5">
        <f t="shared" si="24"/>
        <v>0</v>
      </c>
      <c r="AO83" s="124">
        <f t="shared" si="3"/>
        <v>0</v>
      </c>
      <c r="AP83" s="5">
        <f t="shared" si="25"/>
        <v>0</v>
      </c>
      <c r="AQ83" s="124">
        <f t="shared" si="4"/>
        <v>0</v>
      </c>
      <c r="AR83" s="5">
        <f t="shared" si="26"/>
        <v>0</v>
      </c>
      <c r="AS83" s="124">
        <f t="shared" si="5"/>
        <v>0</v>
      </c>
      <c r="AT83" s="5">
        <f t="shared" si="27"/>
        <v>0</v>
      </c>
      <c r="AU83" s="124">
        <f t="shared" si="6"/>
        <v>0</v>
      </c>
      <c r="AV83" s="132">
        <f t="shared" si="28"/>
        <v>0</v>
      </c>
      <c r="AY83" s="55"/>
      <c r="BF83" s="57"/>
      <c r="BG83" s="57"/>
      <c r="BH83" s="57"/>
      <c r="BI83" s="57"/>
      <c r="BJ83" s="157"/>
    </row>
    <row r="84" spans="1:62" ht="12.75" customHeight="1" x14ac:dyDescent="0.2">
      <c r="A84" s="3"/>
      <c r="B84" s="5">
        <f t="shared" si="29"/>
        <v>43</v>
      </c>
      <c r="C84" s="354"/>
      <c r="D84" s="355"/>
      <c r="E84" s="151"/>
      <c r="F84" s="79"/>
      <c r="G84" s="103"/>
      <c r="H84" s="79"/>
      <c r="I84" s="103">
        <f t="shared" si="7"/>
        <v>0</v>
      </c>
      <c r="J84" s="79"/>
      <c r="K84" s="103"/>
      <c r="L84" s="79"/>
      <c r="M84" s="103">
        <f t="shared" si="8"/>
        <v>0</v>
      </c>
      <c r="N84" s="79"/>
      <c r="O84" s="103">
        <f t="shared" si="9"/>
        <v>0</v>
      </c>
      <c r="P84" s="79"/>
      <c r="Q84" s="103">
        <f t="shared" si="10"/>
        <v>0</v>
      </c>
      <c r="R84" s="79"/>
      <c r="S84" s="103">
        <f t="shared" si="11"/>
        <v>0</v>
      </c>
      <c r="T84" s="79"/>
      <c r="U84" s="103">
        <f t="shared" si="12"/>
        <v>0</v>
      </c>
      <c r="V84" s="79"/>
      <c r="W84" s="103">
        <f t="shared" si="13"/>
        <v>0</v>
      </c>
      <c r="X84" s="79"/>
      <c r="Y84" s="103">
        <f t="shared" si="14"/>
        <v>0</v>
      </c>
      <c r="Z84" s="79"/>
      <c r="AA84" s="103">
        <f t="shared" si="15"/>
        <v>0</v>
      </c>
      <c r="AB84" s="79"/>
      <c r="AC84" s="103">
        <f t="shared" si="16"/>
        <v>0</v>
      </c>
      <c r="AD84" s="5">
        <f t="shared" si="17"/>
        <v>0</v>
      </c>
      <c r="AE84" s="124">
        <f t="shared" si="18"/>
        <v>0</v>
      </c>
      <c r="AF84" s="12">
        <f t="shared" si="19"/>
        <v>2</v>
      </c>
      <c r="AG84" s="5">
        <f t="shared" si="20"/>
        <v>0</v>
      </c>
      <c r="AH84" s="216" t="str">
        <f t="shared" si="21"/>
        <v/>
      </c>
      <c r="AI84" s="216" t="str">
        <f t="shared" si="22"/>
        <v/>
      </c>
      <c r="AJ84" s="216"/>
      <c r="AK84" s="131">
        <f t="shared" si="1"/>
        <v>0</v>
      </c>
      <c r="AL84" s="5">
        <f t="shared" si="23"/>
        <v>0</v>
      </c>
      <c r="AM84" s="124">
        <f t="shared" si="2"/>
        <v>0</v>
      </c>
      <c r="AN84" s="5">
        <f t="shared" si="24"/>
        <v>0</v>
      </c>
      <c r="AO84" s="124">
        <f t="shared" si="3"/>
        <v>0</v>
      </c>
      <c r="AP84" s="5">
        <f t="shared" si="25"/>
        <v>0</v>
      </c>
      <c r="AQ84" s="124">
        <f t="shared" si="4"/>
        <v>0</v>
      </c>
      <c r="AR84" s="5">
        <f t="shared" si="26"/>
        <v>0</v>
      </c>
      <c r="AS84" s="124">
        <f t="shared" si="5"/>
        <v>0</v>
      </c>
      <c r="AT84" s="5">
        <f t="shared" si="27"/>
        <v>0</v>
      </c>
      <c r="AU84" s="124">
        <f t="shared" si="6"/>
        <v>0</v>
      </c>
      <c r="AV84" s="132">
        <f t="shared" si="28"/>
        <v>0</v>
      </c>
      <c r="AY84" s="55"/>
      <c r="BF84" s="57"/>
      <c r="BG84" s="57"/>
      <c r="BH84" s="57"/>
      <c r="BI84" s="57"/>
      <c r="BJ84" s="157"/>
    </row>
    <row r="85" spans="1:62" ht="12.75" customHeight="1" x14ac:dyDescent="0.2">
      <c r="A85" s="3"/>
      <c r="B85" s="5">
        <f t="shared" si="29"/>
        <v>44</v>
      </c>
      <c r="C85" s="354"/>
      <c r="D85" s="355"/>
      <c r="E85" s="151"/>
      <c r="F85" s="79"/>
      <c r="G85" s="103"/>
      <c r="H85" s="79"/>
      <c r="I85" s="103">
        <f t="shared" si="7"/>
        <v>0</v>
      </c>
      <c r="J85" s="79"/>
      <c r="K85" s="103"/>
      <c r="L85" s="79"/>
      <c r="M85" s="103">
        <f t="shared" si="8"/>
        <v>0</v>
      </c>
      <c r="N85" s="79"/>
      <c r="O85" s="103">
        <f t="shared" si="9"/>
        <v>0</v>
      </c>
      <c r="P85" s="79"/>
      <c r="Q85" s="103">
        <f t="shared" si="10"/>
        <v>0</v>
      </c>
      <c r="R85" s="79"/>
      <c r="S85" s="103">
        <f t="shared" si="11"/>
        <v>0</v>
      </c>
      <c r="T85" s="79"/>
      <c r="U85" s="103">
        <f t="shared" si="12"/>
        <v>0</v>
      </c>
      <c r="V85" s="79"/>
      <c r="W85" s="103">
        <f t="shared" si="13"/>
        <v>0</v>
      </c>
      <c r="X85" s="79"/>
      <c r="Y85" s="103">
        <f t="shared" si="14"/>
        <v>0</v>
      </c>
      <c r="Z85" s="79"/>
      <c r="AA85" s="103">
        <f t="shared" si="15"/>
        <v>0</v>
      </c>
      <c r="AB85" s="79"/>
      <c r="AC85" s="103">
        <f t="shared" si="16"/>
        <v>0</v>
      </c>
      <c r="AD85" s="5">
        <f t="shared" si="17"/>
        <v>0</v>
      </c>
      <c r="AE85" s="124">
        <f t="shared" si="18"/>
        <v>0</v>
      </c>
      <c r="AF85" s="12">
        <f t="shared" si="19"/>
        <v>2</v>
      </c>
      <c r="AG85" s="5">
        <f t="shared" si="20"/>
        <v>0</v>
      </c>
      <c r="AH85" s="216" t="str">
        <f t="shared" si="21"/>
        <v/>
      </c>
      <c r="AI85" s="216" t="str">
        <f t="shared" si="22"/>
        <v/>
      </c>
      <c r="AJ85" s="216"/>
      <c r="AK85" s="131">
        <f t="shared" si="1"/>
        <v>0</v>
      </c>
      <c r="AL85" s="5">
        <f t="shared" si="23"/>
        <v>0</v>
      </c>
      <c r="AM85" s="124">
        <f t="shared" si="2"/>
        <v>0</v>
      </c>
      <c r="AN85" s="5">
        <f t="shared" si="24"/>
        <v>0</v>
      </c>
      <c r="AO85" s="124">
        <f t="shared" si="3"/>
        <v>0</v>
      </c>
      <c r="AP85" s="5">
        <f t="shared" si="25"/>
        <v>0</v>
      </c>
      <c r="AQ85" s="124">
        <f t="shared" si="4"/>
        <v>0</v>
      </c>
      <c r="AR85" s="5">
        <f t="shared" si="26"/>
        <v>0</v>
      </c>
      <c r="AS85" s="124">
        <f t="shared" si="5"/>
        <v>0</v>
      </c>
      <c r="AT85" s="5">
        <f t="shared" si="27"/>
        <v>0</v>
      </c>
      <c r="AU85" s="124">
        <f t="shared" si="6"/>
        <v>0</v>
      </c>
      <c r="AV85" s="132">
        <f t="shared" si="28"/>
        <v>0</v>
      </c>
      <c r="AY85" s="55"/>
      <c r="BF85" s="57"/>
      <c r="BG85" s="57"/>
      <c r="BH85" s="57"/>
      <c r="BI85" s="57"/>
      <c r="BJ85" s="157"/>
    </row>
    <row r="86" spans="1:62" ht="12.75" customHeight="1" x14ac:dyDescent="0.2">
      <c r="A86" s="3"/>
      <c r="B86" s="5">
        <f t="shared" si="29"/>
        <v>45</v>
      </c>
      <c r="C86" s="354"/>
      <c r="D86" s="355"/>
      <c r="E86" s="151"/>
      <c r="F86" s="79"/>
      <c r="G86" s="103"/>
      <c r="H86" s="79"/>
      <c r="I86" s="103">
        <f t="shared" si="7"/>
        <v>0</v>
      </c>
      <c r="J86" s="79"/>
      <c r="K86" s="103"/>
      <c r="L86" s="79"/>
      <c r="M86" s="103">
        <f t="shared" si="8"/>
        <v>0</v>
      </c>
      <c r="N86" s="79"/>
      <c r="O86" s="103">
        <f t="shared" si="9"/>
        <v>0</v>
      </c>
      <c r="P86" s="79"/>
      <c r="Q86" s="103">
        <f t="shared" si="10"/>
        <v>0</v>
      </c>
      <c r="R86" s="79"/>
      <c r="S86" s="103">
        <f t="shared" si="11"/>
        <v>0</v>
      </c>
      <c r="T86" s="79"/>
      <c r="U86" s="103">
        <f t="shared" si="12"/>
        <v>0</v>
      </c>
      <c r="V86" s="79"/>
      <c r="W86" s="103">
        <f t="shared" si="13"/>
        <v>0</v>
      </c>
      <c r="X86" s="79"/>
      <c r="Y86" s="103">
        <f t="shared" si="14"/>
        <v>0</v>
      </c>
      <c r="Z86" s="79"/>
      <c r="AA86" s="103">
        <f t="shared" si="15"/>
        <v>0</v>
      </c>
      <c r="AB86" s="79"/>
      <c r="AC86" s="103">
        <f t="shared" si="16"/>
        <v>0</v>
      </c>
      <c r="AD86" s="5">
        <f t="shared" si="17"/>
        <v>0</v>
      </c>
      <c r="AE86" s="124">
        <f t="shared" si="18"/>
        <v>0</v>
      </c>
      <c r="AF86" s="12">
        <f t="shared" si="19"/>
        <v>2</v>
      </c>
      <c r="AG86" s="5">
        <f t="shared" si="20"/>
        <v>0</v>
      </c>
      <c r="AH86" s="216" t="str">
        <f t="shared" si="21"/>
        <v/>
      </c>
      <c r="AI86" s="216" t="str">
        <f t="shared" si="22"/>
        <v/>
      </c>
      <c r="AJ86" s="216"/>
      <c r="AK86" s="131">
        <f t="shared" si="1"/>
        <v>0</v>
      </c>
      <c r="AL86" s="5">
        <f t="shared" si="23"/>
        <v>0</v>
      </c>
      <c r="AM86" s="124">
        <f t="shared" si="2"/>
        <v>0</v>
      </c>
      <c r="AN86" s="5">
        <f t="shared" si="24"/>
        <v>0</v>
      </c>
      <c r="AO86" s="124">
        <f t="shared" si="3"/>
        <v>0</v>
      </c>
      <c r="AP86" s="5">
        <f t="shared" si="25"/>
        <v>0</v>
      </c>
      <c r="AQ86" s="124">
        <f t="shared" si="4"/>
        <v>0</v>
      </c>
      <c r="AR86" s="5">
        <f t="shared" si="26"/>
        <v>0</v>
      </c>
      <c r="AS86" s="124">
        <f t="shared" si="5"/>
        <v>0</v>
      </c>
      <c r="AT86" s="5">
        <f t="shared" si="27"/>
        <v>0</v>
      </c>
      <c r="AU86" s="124">
        <f t="shared" si="6"/>
        <v>0</v>
      </c>
      <c r="AV86" s="132">
        <f t="shared" si="28"/>
        <v>0</v>
      </c>
      <c r="AY86" s="55"/>
      <c r="BF86" s="57"/>
      <c r="BG86" s="57"/>
      <c r="BH86" s="57"/>
      <c r="BI86" s="57"/>
      <c r="BJ86" s="157"/>
    </row>
    <row r="87" spans="1:62" ht="12.75" customHeight="1" x14ac:dyDescent="0.2">
      <c r="A87" s="3"/>
      <c r="B87" s="5">
        <f t="shared" si="29"/>
        <v>46</v>
      </c>
      <c r="C87" s="354"/>
      <c r="D87" s="355"/>
      <c r="E87" s="151"/>
      <c r="F87" s="79"/>
      <c r="G87" s="103"/>
      <c r="H87" s="79"/>
      <c r="I87" s="103">
        <f t="shared" si="7"/>
        <v>0</v>
      </c>
      <c r="J87" s="79"/>
      <c r="K87" s="103"/>
      <c r="L87" s="79"/>
      <c r="M87" s="103">
        <f t="shared" si="8"/>
        <v>0</v>
      </c>
      <c r="N87" s="79"/>
      <c r="O87" s="103">
        <f t="shared" si="9"/>
        <v>0</v>
      </c>
      <c r="P87" s="79"/>
      <c r="Q87" s="103">
        <f t="shared" si="10"/>
        <v>0</v>
      </c>
      <c r="R87" s="79"/>
      <c r="S87" s="103">
        <f t="shared" si="11"/>
        <v>0</v>
      </c>
      <c r="T87" s="79"/>
      <c r="U87" s="103">
        <f t="shared" si="12"/>
        <v>0</v>
      </c>
      <c r="V87" s="79"/>
      <c r="W87" s="103">
        <f t="shared" si="13"/>
        <v>0</v>
      </c>
      <c r="X87" s="79"/>
      <c r="Y87" s="103">
        <f t="shared" si="14"/>
        <v>0</v>
      </c>
      <c r="Z87" s="79"/>
      <c r="AA87" s="103">
        <f t="shared" si="15"/>
        <v>0</v>
      </c>
      <c r="AB87" s="79"/>
      <c r="AC87" s="103">
        <f t="shared" si="16"/>
        <v>0</v>
      </c>
      <c r="AD87" s="5">
        <f t="shared" si="17"/>
        <v>0</v>
      </c>
      <c r="AE87" s="124">
        <f t="shared" si="18"/>
        <v>0</v>
      </c>
      <c r="AF87" s="12">
        <f t="shared" si="19"/>
        <v>2</v>
      </c>
      <c r="AG87" s="5">
        <f t="shared" si="20"/>
        <v>0</v>
      </c>
      <c r="AH87" s="216" t="str">
        <f t="shared" si="21"/>
        <v/>
      </c>
      <c r="AI87" s="216" t="str">
        <f t="shared" si="22"/>
        <v/>
      </c>
      <c r="AJ87" s="216"/>
      <c r="AK87" s="131">
        <f t="shared" si="1"/>
        <v>0</v>
      </c>
      <c r="AL87" s="5">
        <f t="shared" si="23"/>
        <v>0</v>
      </c>
      <c r="AM87" s="124">
        <f t="shared" si="2"/>
        <v>0</v>
      </c>
      <c r="AN87" s="5">
        <f t="shared" si="24"/>
        <v>0</v>
      </c>
      <c r="AO87" s="124">
        <f t="shared" si="3"/>
        <v>0</v>
      </c>
      <c r="AP87" s="5">
        <f t="shared" si="25"/>
        <v>0</v>
      </c>
      <c r="AQ87" s="124">
        <f t="shared" si="4"/>
        <v>0</v>
      </c>
      <c r="AR87" s="5">
        <f t="shared" si="26"/>
        <v>0</v>
      </c>
      <c r="AS87" s="124">
        <f t="shared" si="5"/>
        <v>0</v>
      </c>
      <c r="AT87" s="5">
        <f t="shared" si="27"/>
        <v>0</v>
      </c>
      <c r="AU87" s="124">
        <f t="shared" si="6"/>
        <v>0</v>
      </c>
      <c r="AV87" s="132">
        <f t="shared" si="28"/>
        <v>0</v>
      </c>
      <c r="AY87" s="55"/>
      <c r="BF87" s="57"/>
      <c r="BG87" s="57"/>
      <c r="BH87" s="57"/>
      <c r="BI87" s="57"/>
      <c r="BJ87" s="157"/>
    </row>
    <row r="88" spans="1:62" ht="12.75" customHeight="1" thickBot="1" x14ac:dyDescent="0.25">
      <c r="A88" s="3"/>
      <c r="B88" s="5">
        <v>47</v>
      </c>
      <c r="C88" s="354"/>
      <c r="D88" s="355"/>
      <c r="E88" s="151"/>
      <c r="F88" s="79"/>
      <c r="G88" s="103"/>
      <c r="H88" s="79"/>
      <c r="I88" s="103">
        <f t="shared" si="7"/>
        <v>0</v>
      </c>
      <c r="J88" s="79"/>
      <c r="K88" s="103"/>
      <c r="L88" s="79"/>
      <c r="M88" s="103">
        <f t="shared" si="8"/>
        <v>0</v>
      </c>
      <c r="N88" s="79"/>
      <c r="O88" s="103">
        <f t="shared" si="9"/>
        <v>0</v>
      </c>
      <c r="P88" s="79"/>
      <c r="Q88" s="103">
        <f t="shared" si="10"/>
        <v>0</v>
      </c>
      <c r="R88" s="79"/>
      <c r="S88" s="103">
        <f t="shared" si="11"/>
        <v>0</v>
      </c>
      <c r="T88" s="79"/>
      <c r="U88" s="103">
        <f t="shared" si="12"/>
        <v>0</v>
      </c>
      <c r="V88" s="79"/>
      <c r="W88" s="103">
        <f t="shared" si="13"/>
        <v>0</v>
      </c>
      <c r="X88" s="79"/>
      <c r="Y88" s="103">
        <f t="shared" si="14"/>
        <v>0</v>
      </c>
      <c r="Z88" s="79"/>
      <c r="AA88" s="103">
        <f t="shared" si="15"/>
        <v>0</v>
      </c>
      <c r="AB88" s="79"/>
      <c r="AC88" s="103">
        <f t="shared" si="16"/>
        <v>0</v>
      </c>
      <c r="AD88" s="5">
        <f t="shared" si="17"/>
        <v>0</v>
      </c>
      <c r="AE88" s="124">
        <f t="shared" si="18"/>
        <v>0</v>
      </c>
      <c r="AF88" s="12">
        <f t="shared" si="19"/>
        <v>2</v>
      </c>
      <c r="AG88" s="5">
        <f t="shared" si="20"/>
        <v>0</v>
      </c>
      <c r="AH88" s="216" t="str">
        <f t="shared" si="21"/>
        <v/>
      </c>
      <c r="AI88" s="216" t="str">
        <f t="shared" si="22"/>
        <v/>
      </c>
      <c r="AJ88" s="216"/>
      <c r="AK88" s="133">
        <f t="shared" si="1"/>
        <v>0</v>
      </c>
      <c r="AL88" s="134">
        <f t="shared" si="23"/>
        <v>0</v>
      </c>
      <c r="AM88" s="135">
        <f t="shared" si="2"/>
        <v>0</v>
      </c>
      <c r="AN88" s="134">
        <f t="shared" si="24"/>
        <v>0</v>
      </c>
      <c r="AO88" s="135">
        <f t="shared" si="3"/>
        <v>0</v>
      </c>
      <c r="AP88" s="134">
        <f t="shared" si="25"/>
        <v>0</v>
      </c>
      <c r="AQ88" s="135">
        <f t="shared" si="4"/>
        <v>0</v>
      </c>
      <c r="AR88" s="134">
        <f t="shared" si="26"/>
        <v>0</v>
      </c>
      <c r="AS88" s="135">
        <f t="shared" si="5"/>
        <v>0</v>
      </c>
      <c r="AT88" s="134">
        <f t="shared" si="27"/>
        <v>0</v>
      </c>
      <c r="AU88" s="135">
        <f t="shared" si="6"/>
        <v>0</v>
      </c>
      <c r="AV88" s="136">
        <f t="shared" si="28"/>
        <v>0</v>
      </c>
      <c r="AY88" s="55"/>
      <c r="BF88" s="57"/>
      <c r="BG88" s="57"/>
      <c r="BH88" s="57"/>
      <c r="BI88" s="57"/>
      <c r="BJ88" s="157"/>
    </row>
    <row r="89" spans="1:62" ht="12.75" customHeight="1" x14ac:dyDescent="0.2">
      <c r="B89" s="9"/>
      <c r="C89" s="413"/>
      <c r="D89" s="413"/>
      <c r="E89" s="20"/>
      <c r="F89" s="315">
        <v>1</v>
      </c>
      <c r="G89" s="316"/>
      <c r="H89" s="315">
        <v>2</v>
      </c>
      <c r="I89" s="315"/>
      <c r="J89" s="315">
        <v>3</v>
      </c>
      <c r="K89" s="315"/>
      <c r="L89" s="315">
        <v>4</v>
      </c>
      <c r="M89" s="315"/>
      <c r="N89" s="315">
        <v>5</v>
      </c>
      <c r="O89" s="315"/>
      <c r="P89" s="315">
        <v>6</v>
      </c>
      <c r="Q89" s="315"/>
      <c r="R89" s="315">
        <v>7</v>
      </c>
      <c r="S89" s="315"/>
      <c r="T89" s="315">
        <v>8</v>
      </c>
      <c r="U89" s="315"/>
      <c r="V89" s="315">
        <v>9</v>
      </c>
      <c r="W89" s="315"/>
      <c r="X89" s="315">
        <v>10</v>
      </c>
      <c r="Y89" s="315"/>
      <c r="Z89" s="315">
        <v>11</v>
      </c>
      <c r="AA89" s="315"/>
      <c r="AB89" s="315">
        <v>12</v>
      </c>
      <c r="AC89" s="104"/>
      <c r="AD89" s="9"/>
      <c r="AE89" s="10"/>
      <c r="AF89" s="10"/>
      <c r="AG89" s="9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Y89" s="55"/>
      <c r="BF89" s="157"/>
      <c r="BG89" s="157"/>
      <c r="BH89" s="157"/>
      <c r="BI89" s="157"/>
    </row>
    <row r="90" spans="1:62" ht="12.75" customHeight="1" x14ac:dyDescent="0.2">
      <c r="B90" s="3"/>
      <c r="C90" s="369" t="s">
        <v>3</v>
      </c>
      <c r="D90" s="414"/>
      <c r="E90" s="370"/>
      <c r="F90" s="81">
        <f>SUMIF($E$42:$E$88,"=P",F42:F88)</f>
        <v>0</v>
      </c>
      <c r="G90" s="81"/>
      <c r="H90" s="81">
        <f>SUMIF($E$42:$E$88,"=P",I42:I88)</f>
        <v>0</v>
      </c>
      <c r="I90" s="81"/>
      <c r="J90" s="81">
        <f>SUMIF($E$42:$E$88,"=P",J42:J88)</f>
        <v>0</v>
      </c>
      <c r="K90" s="80"/>
      <c r="L90" s="81">
        <f>SUMIF($E$42:$E$88,"=P",M42:M88)</f>
        <v>0</v>
      </c>
      <c r="M90" s="81"/>
      <c r="N90" s="81">
        <f>SUMIF($E$42:$E$88,"=P",O42:O88)</f>
        <v>0</v>
      </c>
      <c r="O90" s="82"/>
      <c r="P90" s="82">
        <f>SUMIF($E$42:$E$88,"=P",Q42:Q88)</f>
        <v>0</v>
      </c>
      <c r="Q90" s="82"/>
      <c r="R90" s="81">
        <f>SUMIF($E$42:$E$88,"=P",S42:S88)</f>
        <v>0</v>
      </c>
      <c r="S90" s="82"/>
      <c r="T90" s="81">
        <f>SUMIF($E$42:$E$88,"=P",U42:U88)</f>
        <v>0</v>
      </c>
      <c r="U90" s="81"/>
      <c r="V90" s="81">
        <f>SUMIF($E$42:$E$88,"=P",W42:W88)</f>
        <v>0</v>
      </c>
      <c r="W90" s="81"/>
      <c r="X90" s="80">
        <f>SUMIF($E$42:$E$88,"=P",Y42:Y88)</f>
        <v>0</v>
      </c>
      <c r="Y90" s="80"/>
      <c r="Z90" s="82">
        <f>SUMIF($E$42:$E$88,"=P",AA42:AA88)</f>
        <v>0</v>
      </c>
      <c r="AA90" s="82"/>
      <c r="AB90" s="82">
        <f>SUMIF($E$42:$E$88,"=P",AC42:AC88)</f>
        <v>0</v>
      </c>
      <c r="AC90" s="82"/>
      <c r="AD90" s="6"/>
      <c r="AE90" s="13" t="s">
        <v>28</v>
      </c>
      <c r="AF90" s="13" t="s">
        <v>27</v>
      </c>
      <c r="AG90" s="8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Y90" s="55"/>
      <c r="BF90" s="157"/>
      <c r="BG90" s="157"/>
      <c r="BH90" s="157"/>
      <c r="BI90" s="157"/>
    </row>
    <row r="91" spans="1:62" ht="12.75" customHeight="1" x14ac:dyDescent="0.2">
      <c r="B91" s="3"/>
      <c r="C91" s="359" t="s">
        <v>32</v>
      </c>
      <c r="D91" s="359"/>
      <c r="E91" s="359"/>
      <c r="F91" s="11" t="e">
        <f>(F90*100)/(C19*$F$11)</f>
        <v>#DIV/0!</v>
      </c>
      <c r="G91" s="43"/>
      <c r="H91" s="11" t="e">
        <f>(H90*100)/(C20*F11)</f>
        <v>#DIV/0!</v>
      </c>
      <c r="I91" s="11"/>
      <c r="J91" s="11" t="e">
        <f>(J90*100)/(C21*F11)</f>
        <v>#DIV/0!</v>
      </c>
      <c r="K91" s="11"/>
      <c r="L91" s="11" t="e">
        <f>(L90*100)/(C22*F11)</f>
        <v>#DIV/0!</v>
      </c>
      <c r="M91" s="11"/>
      <c r="N91" s="11" t="e">
        <f>(N90*100)/(C23*F11)</f>
        <v>#DIV/0!</v>
      </c>
      <c r="O91" s="11"/>
      <c r="P91" s="11" t="e">
        <f>(P90*100)/(C24*F11)</f>
        <v>#DIV/0!</v>
      </c>
      <c r="Q91" s="11"/>
      <c r="R91" s="11" t="e">
        <f>(R90*100)/(C25*F11)</f>
        <v>#DIV/0!</v>
      </c>
      <c r="S91" s="11"/>
      <c r="T91" s="11" t="e">
        <f>(T90*100)/(C26*F11)</f>
        <v>#DIV/0!</v>
      </c>
      <c r="U91" s="11"/>
      <c r="V91" s="11" t="e">
        <f>(V90*100)/(C27*F11)</f>
        <v>#DIV/0!</v>
      </c>
      <c r="W91" s="11"/>
      <c r="X91" s="11" t="e">
        <f>(X90*100)/(C28*F11)</f>
        <v>#DIV/0!</v>
      </c>
      <c r="Y91" s="11"/>
      <c r="Z91" s="11" t="e">
        <f>(Z90*100)/(C29*F11)</f>
        <v>#DIV/0!</v>
      </c>
      <c r="AA91" s="11"/>
      <c r="AB91" s="11" t="e">
        <f>(AB90*100)/(C30*F11)</f>
        <v>#DIV/0!</v>
      </c>
      <c r="AC91" s="11"/>
      <c r="AD91" s="6"/>
      <c r="AE91" s="183" t="e">
        <f>SUM(AE42:AE88)/COUNTIF(AE42:AE88,"&gt;0")</f>
        <v>#DIV/0!</v>
      </c>
      <c r="AF91" s="14" t="e">
        <f>SUMIF($E$42:$E$88,"=P",$AF$42:$AF$88)/COUNTIF($E$42:$E$88,"=P")</f>
        <v>#DIV/0!</v>
      </c>
      <c r="AG91" s="8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Y91" s="55"/>
      <c r="BF91" s="157"/>
      <c r="BG91" s="157"/>
      <c r="BH91" s="157"/>
      <c r="BI91" s="157"/>
    </row>
    <row r="92" spans="1:62" s="37" customFormat="1" ht="12.75" customHeight="1" x14ac:dyDescent="0.2">
      <c r="C92" s="415"/>
      <c r="D92" s="416"/>
      <c r="E92" s="416"/>
      <c r="F92" s="38"/>
      <c r="G92" s="157"/>
      <c r="H92" s="157"/>
      <c r="I92" s="157"/>
      <c r="J92" s="157"/>
      <c r="K92" s="157"/>
      <c r="L92" s="157"/>
      <c r="M92" s="159"/>
      <c r="N92" s="406"/>
      <c r="O92" s="407"/>
      <c r="P92" s="407"/>
      <c r="Q92" s="407"/>
      <c r="R92" s="407"/>
      <c r="S92" s="159"/>
      <c r="T92" s="158"/>
      <c r="U92" s="159"/>
      <c r="V92" s="406"/>
      <c r="W92" s="407"/>
      <c r="X92" s="407"/>
      <c r="Y92" s="407"/>
      <c r="Z92" s="407"/>
      <c r="AA92" s="159"/>
      <c r="AB92" s="157"/>
      <c r="AC92" s="157"/>
      <c r="AE92" s="157"/>
      <c r="AF92" s="157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3"/>
      <c r="AX92" s="53"/>
      <c r="AY92" s="55"/>
      <c r="AZ92" s="53"/>
      <c r="BA92" s="53"/>
      <c r="BB92" s="53"/>
      <c r="BC92" s="53"/>
      <c r="BD92" s="53"/>
      <c r="BE92" s="53"/>
      <c r="BF92" s="56"/>
      <c r="BG92" s="56"/>
      <c r="BH92" s="56"/>
      <c r="BI92" s="56"/>
      <c r="BJ92" s="56"/>
    </row>
    <row r="93" spans="1:62" ht="12.75" customHeight="1" x14ac:dyDescent="0.25">
      <c r="C93" s="356" t="s">
        <v>34</v>
      </c>
      <c r="D93" s="357"/>
      <c r="E93" s="358"/>
      <c r="F93" s="46" t="e">
        <f>AVERAGE(N91,T91,X91)</f>
        <v>#DIV/0!</v>
      </c>
      <c r="G93" s="46"/>
      <c r="H93" s="46" t="e">
        <f>AVERAGE(L91,V91,AB91)</f>
        <v>#DIV/0!</v>
      </c>
      <c r="I93" s="46"/>
      <c r="J93" s="46" t="e">
        <f>AVERAGE(F91,P91,Z91)</f>
        <v>#DIV/0!</v>
      </c>
      <c r="K93" s="46"/>
      <c r="L93" s="46" t="e">
        <f>AVERAGE(R91)</f>
        <v>#DIV/0!</v>
      </c>
      <c r="M93" s="46"/>
      <c r="N93" s="46" t="e">
        <f>AVERAGE(J91)</f>
        <v>#DIV/0!</v>
      </c>
      <c r="O93" s="46"/>
      <c r="P93" s="46" t="e">
        <f>AVERAGE(H91)</f>
        <v>#DIV/0!</v>
      </c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G93" s="67"/>
      <c r="AH93" s="67"/>
      <c r="AI93" s="67"/>
      <c r="AJ93" s="67"/>
      <c r="AK93" s="411"/>
      <c r="AL93" s="412"/>
      <c r="AM93" s="412"/>
      <c r="AN93" s="412"/>
      <c r="AO93" s="412"/>
      <c r="AP93" s="412"/>
      <c r="AQ93" s="412"/>
      <c r="AR93" s="412"/>
      <c r="AS93" s="412"/>
      <c r="AT93" s="412"/>
      <c r="AU93" s="412"/>
      <c r="AV93" s="412"/>
      <c r="AY93" s="55"/>
    </row>
    <row r="94" spans="1:62" ht="12.75" customHeight="1" x14ac:dyDescent="0.25">
      <c r="C94" s="48"/>
      <c r="D94" s="48"/>
      <c r="E94" s="49"/>
      <c r="F94" s="360"/>
      <c r="G94" s="360"/>
      <c r="H94" s="360"/>
      <c r="I94" s="154"/>
      <c r="J94" s="49"/>
      <c r="K94" s="49"/>
      <c r="L94" s="49"/>
      <c r="M94" s="49"/>
      <c r="N94" s="49"/>
      <c r="O94" s="49"/>
      <c r="P94" s="52"/>
      <c r="Q94" s="52"/>
      <c r="R94" s="52"/>
      <c r="S94" s="52"/>
      <c r="T94" s="52"/>
      <c r="U94" s="52"/>
      <c r="V94" s="52"/>
      <c r="W94" s="45"/>
      <c r="X94" s="45"/>
      <c r="AG94" s="67"/>
      <c r="AH94" s="67"/>
      <c r="AI94" s="67"/>
      <c r="AJ94" s="67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Y94" s="55"/>
      <c r="BF94" s="147"/>
    </row>
    <row r="95" spans="1:62" ht="12.75" customHeight="1" x14ac:dyDescent="0.25">
      <c r="C95" s="356" t="s">
        <v>47</v>
      </c>
      <c r="D95" s="357"/>
      <c r="E95" s="358"/>
      <c r="F95" s="46" t="e">
        <f>AVERAGE(L91:N91,T91:X91,AB91)</f>
        <v>#DIV/0!</v>
      </c>
      <c r="G95" s="47"/>
      <c r="H95" s="46" t="e">
        <f>AVERAGE(F91,P91,R91,Z91)</f>
        <v>#DIV/0!</v>
      </c>
      <c r="I95" s="46"/>
      <c r="J95" s="46" t="e">
        <f>AVERAGE(H91:J91)</f>
        <v>#DIV/0!</v>
      </c>
      <c r="K95" s="51"/>
      <c r="L95" s="51"/>
      <c r="M95" s="51"/>
      <c r="N95" s="51"/>
      <c r="O95" s="52"/>
      <c r="P95" s="51"/>
      <c r="Q95" s="49"/>
      <c r="R95" s="49"/>
      <c r="S95" s="49"/>
      <c r="T95" s="49"/>
      <c r="U95" s="49"/>
      <c r="V95" s="49"/>
      <c r="W95" s="45"/>
      <c r="X95" s="45"/>
      <c r="AG95" s="67"/>
      <c r="AH95" s="67"/>
      <c r="AI95" s="67"/>
      <c r="AJ95" s="67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Y95" s="55"/>
      <c r="BF95" s="147"/>
    </row>
    <row r="96" spans="1:62" ht="12.75" customHeight="1" x14ac:dyDescent="0.25">
      <c r="AG96" s="67"/>
      <c r="AH96" s="67"/>
      <c r="AI96" s="67"/>
      <c r="AJ96" s="67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Y96" s="55"/>
      <c r="BF96" s="147"/>
    </row>
    <row r="97" spans="33:58" ht="12.75" customHeight="1" x14ac:dyDescent="0.2">
      <c r="AG97" s="68"/>
      <c r="AH97" s="68"/>
      <c r="AI97" s="68"/>
      <c r="AJ97" s="68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Z97" s="69"/>
      <c r="BA97" s="69"/>
      <c r="BB97" s="69"/>
      <c r="BC97" s="69"/>
      <c r="BD97" s="69"/>
      <c r="BE97" s="69"/>
      <c r="BF97" s="69"/>
    </row>
    <row r="98" spans="33:58" ht="12.75" customHeight="1" x14ac:dyDescent="0.25">
      <c r="AG98" s="353"/>
      <c r="AH98" s="353"/>
      <c r="AI98" s="353"/>
      <c r="AJ98" s="353"/>
      <c r="AK98" s="70"/>
      <c r="AL98" s="71"/>
      <c r="AM98" s="70"/>
      <c r="AN98" s="71"/>
      <c r="AO98" s="70"/>
      <c r="AP98" s="71"/>
      <c r="AQ98" s="70"/>
      <c r="AR98" s="71"/>
      <c r="AS98" s="70"/>
      <c r="AT98" s="71"/>
      <c r="AU98" s="70"/>
      <c r="AV98" s="71"/>
      <c r="AW98" s="71"/>
      <c r="AX98" s="71"/>
      <c r="AZ98" s="70"/>
      <c r="BA98" s="71"/>
      <c r="BB98" s="70"/>
      <c r="BC98" s="71"/>
      <c r="BD98" s="70"/>
      <c r="BE98" s="71"/>
      <c r="BF98" s="71"/>
    </row>
    <row r="99" spans="33:58" ht="12.75" customHeight="1" x14ac:dyDescent="0.25">
      <c r="AG99" s="353"/>
      <c r="AH99" s="353"/>
      <c r="AI99" s="353"/>
      <c r="AJ99" s="353"/>
      <c r="AK99" s="70"/>
      <c r="AL99" s="71"/>
      <c r="AM99" s="70"/>
      <c r="AN99" s="71"/>
      <c r="AO99" s="70"/>
      <c r="AP99" s="71"/>
      <c r="AQ99" s="70"/>
      <c r="AR99" s="71"/>
      <c r="AS99" s="70"/>
      <c r="AT99" s="71"/>
      <c r="AU99" s="70"/>
      <c r="AV99" s="71"/>
      <c r="AW99" s="71"/>
      <c r="AX99" s="71"/>
      <c r="AZ99" s="70"/>
      <c r="BA99" s="71"/>
      <c r="BB99" s="70"/>
      <c r="BC99" s="71"/>
      <c r="BD99" s="70"/>
      <c r="BE99" s="71"/>
      <c r="BF99" s="71"/>
    </row>
    <row r="100" spans="33:58" ht="12.75" customHeight="1" x14ac:dyDescent="0.25">
      <c r="AG100" s="353"/>
      <c r="AH100" s="353"/>
      <c r="AI100" s="353"/>
      <c r="AJ100" s="353"/>
      <c r="AK100" s="70"/>
      <c r="AL100" s="71"/>
      <c r="AM100" s="70"/>
      <c r="AN100" s="71"/>
      <c r="AO100" s="70"/>
      <c r="AP100" s="71"/>
      <c r="AQ100" s="70"/>
      <c r="AR100" s="71"/>
      <c r="AS100" s="70"/>
      <c r="AT100" s="71"/>
      <c r="AU100" s="70"/>
      <c r="AV100" s="71"/>
      <c r="AW100" s="71"/>
      <c r="AX100" s="71"/>
      <c r="AZ100" s="70"/>
      <c r="BA100" s="71"/>
      <c r="BB100" s="70"/>
      <c r="BC100" s="71"/>
      <c r="BD100" s="70"/>
      <c r="BE100" s="71"/>
      <c r="BF100" s="71"/>
    </row>
    <row r="101" spans="33:58" ht="12.75" customHeight="1" x14ac:dyDescent="0.25">
      <c r="AG101" s="353"/>
      <c r="AH101" s="353"/>
      <c r="AI101" s="353"/>
      <c r="AJ101" s="353"/>
      <c r="AK101" s="70"/>
      <c r="AL101" s="71"/>
      <c r="AM101" s="70"/>
      <c r="AN101" s="71"/>
      <c r="AO101" s="70"/>
      <c r="AP101" s="71"/>
      <c r="AQ101" s="70"/>
      <c r="AR101" s="71"/>
      <c r="AS101" s="70"/>
      <c r="AT101" s="71"/>
      <c r="AU101" s="70"/>
      <c r="AV101" s="71"/>
      <c r="AW101" s="71"/>
      <c r="AX101" s="71"/>
      <c r="AZ101" s="70"/>
      <c r="BA101" s="71"/>
      <c r="BB101" s="70"/>
      <c r="BC101" s="71"/>
      <c r="BD101" s="70"/>
      <c r="BE101" s="71"/>
      <c r="BF101" s="71"/>
    </row>
  </sheetData>
  <sheetProtection password="88B8" sheet="1" scenarios="1" selectLockedCells="1"/>
  <dataConsolidate/>
  <mergeCells count="131">
    <mergeCell ref="C2:N2"/>
    <mergeCell ref="C3:N3"/>
    <mergeCell ref="C5:N5"/>
    <mergeCell ref="D7:H7"/>
    <mergeCell ref="N7:P7"/>
    <mergeCell ref="D8:H8"/>
    <mergeCell ref="AB18:AE18"/>
    <mergeCell ref="D19:N19"/>
    <mergeCell ref="P19:AA19"/>
    <mergeCell ref="D9:H9"/>
    <mergeCell ref="C10:E10"/>
    <mergeCell ref="F10:H10"/>
    <mergeCell ref="C11:E11"/>
    <mergeCell ref="F11:H11"/>
    <mergeCell ref="C12:E12"/>
    <mergeCell ref="F12:H12"/>
    <mergeCell ref="D20:N20"/>
    <mergeCell ref="P20:AA21"/>
    <mergeCell ref="D21:N21"/>
    <mergeCell ref="D22:N22"/>
    <mergeCell ref="P22:AA23"/>
    <mergeCell ref="D23:N23"/>
    <mergeCell ref="B17:Z17"/>
    <mergeCell ref="D18:N18"/>
    <mergeCell ref="P18:AA18"/>
    <mergeCell ref="D24:N24"/>
    <mergeCell ref="P24:AA25"/>
    <mergeCell ref="D25:N25"/>
    <mergeCell ref="AK25:AV26"/>
    <mergeCell ref="D26:N26"/>
    <mergeCell ref="P26:AA28"/>
    <mergeCell ref="D27:N27"/>
    <mergeCell ref="AK27:AL29"/>
    <mergeCell ref="AM27:AN29"/>
    <mergeCell ref="AO27:AP29"/>
    <mergeCell ref="D30:N30"/>
    <mergeCell ref="P30:AA30"/>
    <mergeCell ref="F31:AF31"/>
    <mergeCell ref="D34:E34"/>
    <mergeCell ref="H34:O34"/>
    <mergeCell ref="D35:E35"/>
    <mergeCell ref="AQ27:AR29"/>
    <mergeCell ref="AS27:AT29"/>
    <mergeCell ref="AU27:AV29"/>
    <mergeCell ref="D28:N28"/>
    <mergeCell ref="D29:N29"/>
    <mergeCell ref="P29:AA29"/>
    <mergeCell ref="AK37:AV37"/>
    <mergeCell ref="F38:AC38"/>
    <mergeCell ref="AD38:AD41"/>
    <mergeCell ref="AE38:AE41"/>
    <mergeCell ref="AF38:AF41"/>
    <mergeCell ref="AG38:AG41"/>
    <mergeCell ref="AK38:AL40"/>
    <mergeCell ref="AM38:AN40"/>
    <mergeCell ref="AO38:AP40"/>
    <mergeCell ref="AQ38:AR40"/>
    <mergeCell ref="C45:D45"/>
    <mergeCell ref="C46:D46"/>
    <mergeCell ref="C47:D47"/>
    <mergeCell ref="C48:D48"/>
    <mergeCell ref="C49:D49"/>
    <mergeCell ref="C50:D50"/>
    <mergeCell ref="AS38:AT40"/>
    <mergeCell ref="AU38:AV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BG69:BG72"/>
    <mergeCell ref="BH69:BH72"/>
    <mergeCell ref="BI69:BI72"/>
    <mergeCell ref="BJ69:BJ72"/>
    <mergeCell ref="C70:D70"/>
    <mergeCell ref="C71:D71"/>
    <mergeCell ref="C72:D72"/>
    <mergeCell ref="C63:D63"/>
    <mergeCell ref="C64:D64"/>
    <mergeCell ref="C65:D65"/>
    <mergeCell ref="C66:D66"/>
    <mergeCell ref="C67:D67"/>
    <mergeCell ref="C68:D68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E91"/>
    <mergeCell ref="C92:E92"/>
    <mergeCell ref="N92:R92"/>
    <mergeCell ref="V92:Z92"/>
    <mergeCell ref="C93:E93"/>
    <mergeCell ref="AK93:AV93"/>
    <mergeCell ref="C85:D85"/>
    <mergeCell ref="C86:D86"/>
    <mergeCell ref="C87:D87"/>
    <mergeCell ref="C88:D88"/>
    <mergeCell ref="C89:D89"/>
    <mergeCell ref="C90:E90"/>
    <mergeCell ref="AU94:AV96"/>
    <mergeCell ref="C95:E95"/>
    <mergeCell ref="AG98:AJ98"/>
    <mergeCell ref="AG99:AJ99"/>
    <mergeCell ref="AG100:AJ100"/>
    <mergeCell ref="AG101:AJ101"/>
    <mergeCell ref="F94:H94"/>
    <mergeCell ref="AK94:AL96"/>
    <mergeCell ref="AM94:AN96"/>
    <mergeCell ref="AO94:AP96"/>
    <mergeCell ref="AQ94:AR96"/>
    <mergeCell ref="AS94:AT96"/>
  </mergeCells>
  <conditionalFormatting sqref="AF91">
    <cfRule type="cellIs" dxfId="64" priority="28" stopIfTrue="1" operator="greaterThanOrEqual">
      <formula>3.95</formula>
    </cfRule>
    <cfRule type="cellIs" dxfId="63" priority="29" stopIfTrue="1" operator="between">
      <formula>2.05</formula>
      <formula>3.94</formula>
    </cfRule>
    <cfRule type="cellIs" dxfId="62" priority="30" stopIfTrue="1" operator="lessThanOrEqual">
      <formula>2</formula>
    </cfRule>
  </conditionalFormatting>
  <conditionalFormatting sqref="AF42:AF88">
    <cfRule type="cellIs" dxfId="61" priority="25" stopIfTrue="1" operator="greaterThanOrEqual">
      <formula>3.95</formula>
    </cfRule>
    <cfRule type="cellIs" dxfId="60" priority="26" stopIfTrue="1" operator="between">
      <formula>2.05</formula>
      <formula>3.94</formula>
    </cfRule>
    <cfRule type="cellIs" dxfId="59" priority="27" stopIfTrue="1" operator="lessThanOrEqual">
      <formula>2</formula>
    </cfRule>
  </conditionalFormatting>
  <conditionalFormatting sqref="P42:P88">
    <cfRule type="cellIs" dxfId="58" priority="23" stopIfTrue="1" operator="equal">
      <formula>$P$39</formula>
    </cfRule>
    <cfRule type="cellIs" dxfId="57" priority="24" stopIfTrue="1" operator="notEqual">
      <formula>$P$39</formula>
    </cfRule>
  </conditionalFormatting>
  <conditionalFormatting sqref="V42:V88">
    <cfRule type="cellIs" dxfId="56" priority="21" stopIfTrue="1" operator="equal">
      <formula>$V$39</formula>
    </cfRule>
    <cfRule type="cellIs" dxfId="55" priority="22" stopIfTrue="1" operator="notEqual">
      <formula>$V$39</formula>
    </cfRule>
  </conditionalFormatting>
  <conditionalFormatting sqref="X42:X88">
    <cfRule type="cellIs" dxfId="54" priority="19" stopIfTrue="1" operator="equal">
      <formula>$X$39</formula>
    </cfRule>
    <cfRule type="cellIs" dxfId="53" priority="20" stopIfTrue="1" operator="notEqual">
      <formula>$X$39</formula>
    </cfRule>
  </conditionalFormatting>
  <conditionalFormatting sqref="Z42:Z88">
    <cfRule type="cellIs" dxfId="52" priority="17" stopIfTrue="1" operator="equal">
      <formula>$Z$39</formula>
    </cfRule>
    <cfRule type="cellIs" dxfId="51" priority="18" stopIfTrue="1" operator="notEqual">
      <formula>$Z$39</formula>
    </cfRule>
  </conditionalFormatting>
  <conditionalFormatting sqref="L42:L88">
    <cfRule type="cellIs" dxfId="50" priority="15" stopIfTrue="1" operator="equal">
      <formula>$L$39</formula>
    </cfRule>
    <cfRule type="cellIs" dxfId="49" priority="16" stopIfTrue="1" operator="notEqual">
      <formula>$L$39</formula>
    </cfRule>
  </conditionalFormatting>
  <conditionalFormatting sqref="T42:T88">
    <cfRule type="cellIs" dxfId="48" priority="13" stopIfTrue="1" operator="equal">
      <formula>$T$39</formula>
    </cfRule>
    <cfRule type="cellIs" dxfId="47" priority="14" stopIfTrue="1" operator="notEqual">
      <formula>$T$39</formula>
    </cfRule>
  </conditionalFormatting>
  <conditionalFormatting sqref="AB42:AB88">
    <cfRule type="cellIs" dxfId="46" priority="11" stopIfTrue="1" operator="equal">
      <formula>$AB$39</formula>
    </cfRule>
    <cfRule type="cellIs" dxfId="45" priority="12" stopIfTrue="1" operator="notEqual">
      <formula>$AB$39</formula>
    </cfRule>
  </conditionalFormatting>
  <conditionalFormatting sqref="F42:F88">
    <cfRule type="cellIs" dxfId="44" priority="9" stopIfTrue="1" operator="equal">
      <formula>2</formula>
    </cfRule>
    <cfRule type="cellIs" dxfId="43" priority="10" stopIfTrue="1" operator="notEqual">
      <formula>2</formula>
    </cfRule>
  </conditionalFormatting>
  <conditionalFormatting sqref="J42:J88">
    <cfRule type="cellIs" dxfId="42" priority="7" stopIfTrue="1" operator="equal">
      <formula>2</formula>
    </cfRule>
    <cfRule type="cellIs" dxfId="41" priority="8" stopIfTrue="1" operator="notEqual">
      <formula>2</formula>
    </cfRule>
  </conditionalFormatting>
  <conditionalFormatting sqref="H42:H88">
    <cfRule type="cellIs" dxfId="40" priority="5" stopIfTrue="1" operator="equal">
      <formula>$H$39</formula>
    </cfRule>
    <cfRule type="cellIs" dxfId="39" priority="6" stopIfTrue="1" operator="notEqual">
      <formula>$H$39</formula>
    </cfRule>
  </conditionalFormatting>
  <conditionalFormatting sqref="N42:N88">
    <cfRule type="cellIs" dxfId="38" priority="3" stopIfTrue="1" operator="equal">
      <formula>$N$39</formula>
    </cfRule>
    <cfRule type="cellIs" dxfId="37" priority="4" stopIfTrue="1" operator="notEqual">
      <formula>$N$39</formula>
    </cfRule>
  </conditionalFormatting>
  <conditionalFormatting sqref="R42:R88">
    <cfRule type="cellIs" dxfId="36" priority="1" stopIfTrue="1" operator="equal">
      <formula>$R$39</formula>
    </cfRule>
    <cfRule type="cellIs" dxfId="35" priority="2" stopIfTrue="1" operator="notEqual">
      <formula>$R$39</formula>
    </cfRule>
  </conditionalFormatting>
  <dataValidations count="6">
    <dataValidation type="list" allowBlank="1" showInputMessage="1" showErrorMessage="1" errorTitle="Error" error="DIGITAR &quot;p o P&quot; SI ALUMNO SE ENCUENTRA PRESENTE O BIEN &quot;a o A&quot;  SI ESTÁ AUSENTE." sqref="E42:E88">
      <formula1>$N$9:$N$10</formula1>
    </dataValidation>
    <dataValidation type="list" allowBlank="1" showInputMessage="1" showErrorMessage="1" errorTitle="ERROR" error="PREGUNTA ABIERTA: SOLO SE ADMITEN LAS RESPUESTAS NUMÉRICAS: 0, 1 ó 2." sqref="F42:F88 J42:J88">
      <formula1>$K$8:$K$10</formula1>
    </dataValidation>
    <dataValidation type="list" allowBlank="1" showInputMessage="1" showErrorMessage="1" errorTitle="ERROR" error="SOLO SE ADMITEN LAS ALTERNATIVAS: A, B, C y D." sqref="X42:X88 P42:P88 H42:H88 L42:L88 V42:V88 T42:T88 Z42:Z88 N42:N88 R42:R88 AB42:AB88">
      <formula1>$J$8:$J$11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2:W88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2:K88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C42:AC88 Y42:Y88 AA42:AA88">
      <formula1>0</formula1>
      <formula2>2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27" orientation="landscape" horizontalDpi="300" verticalDpi="300" r:id="rId1"/>
  <headerFooter alignWithMargins="0"/>
  <rowBreaks count="1" manualBreakCount="1">
    <brk id="96" max="16383" man="1"/>
  </rowBreaks>
  <colBreaks count="1" manualBreakCount="1">
    <brk id="33" max="9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I101"/>
  <sheetViews>
    <sheetView showGridLines="0" zoomScale="85" zoomScaleNormal="85" zoomScaleSheetLayoutView="80" workbookViewId="0">
      <pane xSplit="2" topLeftCell="C1" activePane="topRight" state="frozen"/>
      <selection activeCell="B1" sqref="B1"/>
      <selection pane="topRight"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9" bestFit="1" customWidth="1"/>
    <col min="6" max="6" width="6.5703125" customWidth="1"/>
    <col min="7" max="7" width="6.5703125" style="25" hidden="1" customWidth="1"/>
    <col min="8" max="8" width="6.5703125" customWidth="1"/>
    <col min="9" max="9" width="6.5703125" hidden="1" customWidth="1"/>
    <col min="10" max="10" width="6.5703125" customWidth="1"/>
    <col min="11" max="11" width="6.5703125" hidden="1" customWidth="1"/>
    <col min="12" max="12" width="6.5703125" customWidth="1"/>
    <col min="13" max="13" width="6.5703125" hidden="1" customWidth="1"/>
    <col min="14" max="14" width="6.5703125" style="19" customWidth="1"/>
    <col min="15" max="15" width="6.5703125" style="19" hidden="1" customWidth="1"/>
    <col min="16" max="16" width="6.5703125" customWidth="1"/>
    <col min="17" max="17" width="6.5703125" hidden="1" customWidth="1"/>
    <col min="18" max="18" width="6.5703125" customWidth="1"/>
    <col min="19" max="19" width="6.5703125" hidden="1" customWidth="1"/>
    <col min="20" max="20" width="6.5703125" customWidth="1"/>
    <col min="21" max="21" width="6.5703125" hidden="1" customWidth="1"/>
    <col min="22" max="22" width="6.5703125" customWidth="1"/>
    <col min="23" max="23" width="6.5703125" hidden="1" customWidth="1"/>
    <col min="24" max="24" width="6.5703125" customWidth="1"/>
    <col min="25" max="25" width="6.5703125" hidden="1" customWidth="1"/>
    <col min="26" max="26" width="6.5703125" customWidth="1"/>
    <col min="27" max="27" width="6.5703125" hidden="1" customWidth="1"/>
    <col min="28" max="28" width="6.5703125" customWidth="1"/>
    <col min="29" max="29" width="6.5703125" hidden="1" customWidth="1"/>
    <col min="30" max="31" width="9.85546875" customWidth="1"/>
    <col min="32" max="32" width="10.85546875" customWidth="1"/>
    <col min="33" max="35" width="12" customWidth="1"/>
    <col min="36" max="36" width="30.140625" style="53" customWidth="1"/>
    <col min="37" max="50" width="7.85546875" style="53" customWidth="1"/>
    <col min="51" max="51" width="9.5703125" style="53" customWidth="1"/>
    <col min="52" max="58" width="7.85546875" style="53" customWidth="1"/>
    <col min="59" max="62" width="21.42578125" style="53" customWidth="1"/>
    <col min="63" max="65" width="17.42578125" customWidth="1"/>
    <col min="66" max="66" width="3.5703125" customWidth="1"/>
    <col min="67" max="67" width="17.42578125" customWidth="1"/>
    <col min="68" max="68" width="13.42578125" customWidth="1"/>
    <col min="69" max="69" width="5.5703125" customWidth="1"/>
    <col min="76" max="76" width="5.42578125" customWidth="1"/>
    <col min="77" max="79" width="6.140625" customWidth="1"/>
  </cols>
  <sheetData>
    <row r="2" spans="2:68" ht="12.75" customHeight="1" x14ac:dyDescent="0.2">
      <c r="C2" s="384" t="s">
        <v>18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150"/>
    </row>
    <row r="3" spans="2:68" ht="12.75" customHeight="1" x14ac:dyDescent="0.2">
      <c r="C3" s="389" t="s">
        <v>19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155"/>
    </row>
    <row r="4" spans="2:68" ht="12.75" customHeight="1" x14ac:dyDescent="0.2">
      <c r="C4" s="156"/>
      <c r="D4" s="156"/>
      <c r="E4" s="156"/>
      <c r="F4" s="156"/>
      <c r="G4" s="23"/>
      <c r="H4" s="156"/>
      <c r="I4" s="156"/>
      <c r="J4" s="156"/>
      <c r="K4" s="156"/>
      <c r="L4" s="156"/>
      <c r="M4" s="156"/>
      <c r="N4" s="156"/>
      <c r="O4" s="156"/>
    </row>
    <row r="5" spans="2:68" ht="12.75" customHeight="1" x14ac:dyDescent="0.2">
      <c r="C5" s="391" t="s">
        <v>75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156"/>
    </row>
    <row r="6" spans="2:68" ht="12.75" customHeight="1" x14ac:dyDescent="0.2">
      <c r="C6" s="2"/>
      <c r="D6" s="2"/>
      <c r="E6" s="18"/>
      <c r="F6" s="2"/>
      <c r="G6" s="24"/>
      <c r="H6" s="2"/>
      <c r="I6" s="157"/>
      <c r="L6" s="2"/>
      <c r="M6" s="2"/>
      <c r="N6" s="18"/>
      <c r="O6" s="18"/>
      <c r="P6" s="2"/>
      <c r="Q6" s="157"/>
    </row>
    <row r="7" spans="2:68" ht="12.75" customHeight="1" x14ac:dyDescent="0.2">
      <c r="B7" s="3"/>
      <c r="C7" s="4" t="s">
        <v>14</v>
      </c>
      <c r="D7" s="385"/>
      <c r="E7" s="385"/>
      <c r="F7" s="385"/>
      <c r="G7" s="385"/>
      <c r="H7" s="385"/>
      <c r="I7" s="86"/>
      <c r="J7" s="63"/>
      <c r="K7" s="87"/>
      <c r="L7" s="152" t="s">
        <v>17</v>
      </c>
      <c r="M7" s="152"/>
      <c r="N7" s="386"/>
      <c r="O7" s="386"/>
      <c r="P7" s="386"/>
      <c r="Q7" s="28"/>
      <c r="R7" s="157"/>
      <c r="S7" s="157"/>
    </row>
    <row r="8" spans="2:68" ht="12.75" customHeight="1" x14ac:dyDescent="0.2">
      <c r="B8" s="3"/>
      <c r="C8" s="4" t="s">
        <v>1</v>
      </c>
      <c r="D8" s="387" t="s">
        <v>76</v>
      </c>
      <c r="E8" s="387"/>
      <c r="F8" s="387"/>
      <c r="G8" s="387"/>
      <c r="H8" s="387"/>
      <c r="I8" s="88"/>
      <c r="J8" s="83" t="s">
        <v>0</v>
      </c>
      <c r="K8" s="63">
        <v>0</v>
      </c>
      <c r="L8" s="29"/>
      <c r="M8" s="29"/>
      <c r="N8" s="29"/>
      <c r="O8" s="29"/>
      <c r="P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2:68" ht="12.75" customHeight="1" x14ac:dyDescent="0.2">
      <c r="B9" s="3"/>
      <c r="C9" s="4" t="s">
        <v>5</v>
      </c>
      <c r="D9" s="371"/>
      <c r="E9" s="372"/>
      <c r="F9" s="372"/>
      <c r="G9" s="372"/>
      <c r="H9" s="373"/>
      <c r="I9" s="89"/>
      <c r="J9" s="83" t="s">
        <v>23</v>
      </c>
      <c r="K9" s="63">
        <v>1</v>
      </c>
      <c r="L9" s="33"/>
      <c r="M9" s="33"/>
      <c r="N9" s="33" t="s">
        <v>4</v>
      </c>
      <c r="O9" s="33"/>
      <c r="P9" s="34"/>
      <c r="Q9" s="3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2:68" ht="12.75" customHeight="1" x14ac:dyDescent="0.2">
      <c r="B10" s="3"/>
      <c r="C10" s="374" t="s">
        <v>10</v>
      </c>
      <c r="D10" s="375"/>
      <c r="E10" s="376"/>
      <c r="F10" s="377"/>
      <c r="G10" s="378"/>
      <c r="H10" s="379"/>
      <c r="I10" s="90"/>
      <c r="J10" s="83" t="s">
        <v>24</v>
      </c>
      <c r="K10" s="63">
        <v>2</v>
      </c>
      <c r="L10" s="33"/>
      <c r="M10" s="33"/>
      <c r="N10" s="33" t="s">
        <v>0</v>
      </c>
      <c r="O10" s="33"/>
      <c r="P10" s="34"/>
      <c r="Q10" s="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2:68" ht="12.75" customHeight="1" x14ac:dyDescent="0.2">
      <c r="B11" s="3"/>
      <c r="C11" s="374" t="s">
        <v>8</v>
      </c>
      <c r="D11" s="375"/>
      <c r="E11" s="376"/>
      <c r="F11" s="380">
        <f>COUNTIF(E42:E88,"=P")</f>
        <v>0</v>
      </c>
      <c r="G11" s="381"/>
      <c r="H11" s="382"/>
      <c r="I11" s="91"/>
      <c r="J11" s="83" t="s">
        <v>25</v>
      </c>
      <c r="K11" s="6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</row>
    <row r="12" spans="2:68" ht="12.75" customHeight="1" x14ac:dyDescent="0.2">
      <c r="B12" s="3"/>
      <c r="C12" s="374" t="s">
        <v>12</v>
      </c>
      <c r="D12" s="375"/>
      <c r="E12" s="376"/>
      <c r="F12" s="380">
        <f>COUNTIF(E42:E88,"=A")</f>
        <v>0</v>
      </c>
      <c r="G12" s="381"/>
      <c r="H12" s="382"/>
      <c r="I12" s="91"/>
      <c r="J12" s="44"/>
      <c r="K12" s="44"/>
      <c r="L12" s="33"/>
      <c r="M12" s="33"/>
      <c r="N12" s="33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</row>
    <row r="13" spans="2:68" ht="12.75" customHeight="1" x14ac:dyDescent="0.2">
      <c r="B13" s="157"/>
      <c r="C13" s="125"/>
      <c r="D13" s="125"/>
      <c r="E13" s="125"/>
      <c r="F13" s="148"/>
      <c r="G13" s="148"/>
      <c r="H13" s="148"/>
      <c r="I13" s="91"/>
      <c r="J13" s="44"/>
      <c r="K13" s="44"/>
      <c r="L13" s="33"/>
      <c r="M13" s="33"/>
      <c r="N13" s="33"/>
      <c r="O13" s="33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2:68" ht="12.75" customHeight="1" x14ac:dyDescent="0.2">
      <c r="B14" s="157"/>
      <c r="C14" s="125"/>
      <c r="D14" s="125"/>
      <c r="E14" s="125"/>
      <c r="F14" s="148"/>
      <c r="G14" s="148"/>
      <c r="H14" s="148"/>
      <c r="I14" s="91"/>
      <c r="J14" s="44"/>
      <c r="K14" s="44"/>
      <c r="L14" s="33"/>
      <c r="M14" s="33"/>
      <c r="N14" s="33"/>
      <c r="O14" s="33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</row>
    <row r="15" spans="2:68" ht="12.75" customHeight="1" x14ac:dyDescent="0.2">
      <c r="B15" s="157"/>
      <c r="C15" s="125"/>
      <c r="D15" s="125"/>
      <c r="E15" s="125"/>
      <c r="F15" s="148"/>
      <c r="G15" s="148"/>
      <c r="H15" s="148"/>
      <c r="I15" s="91"/>
      <c r="J15" s="44"/>
      <c r="K15" s="44"/>
      <c r="L15" s="33"/>
      <c r="M15" s="33"/>
      <c r="N15" s="33"/>
      <c r="O15" s="33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spans="2:68" ht="12.75" customHeight="1" x14ac:dyDescent="0.2">
      <c r="B16" s="157"/>
      <c r="C16" s="157"/>
      <c r="D16" s="157" t="s">
        <v>35</v>
      </c>
      <c r="BP16" s="40" t="s">
        <v>4</v>
      </c>
    </row>
    <row r="17" spans="1:68" ht="17.25" customHeight="1" x14ac:dyDescent="0.2">
      <c r="A17" s="157"/>
      <c r="B17" s="393" t="str">
        <f>D8</f>
        <v>8avo. Básico C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BP17" s="32"/>
    </row>
    <row r="18" spans="1:68" ht="24.75" customHeight="1" x14ac:dyDescent="0.2">
      <c r="A18" s="157"/>
      <c r="B18" s="153" t="s">
        <v>2</v>
      </c>
      <c r="C18" s="146" t="s">
        <v>26</v>
      </c>
      <c r="D18" s="388" t="s">
        <v>58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160"/>
      <c r="P18" s="392" t="s">
        <v>53</v>
      </c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61"/>
      <c r="AC18" s="362"/>
      <c r="AD18" s="362"/>
      <c r="AE18" s="362"/>
      <c r="AY18" s="55"/>
      <c r="BG18" s="55"/>
      <c r="BH18" s="55"/>
      <c r="BI18" s="55"/>
    </row>
    <row r="19" spans="1:68" ht="32.25" customHeight="1" x14ac:dyDescent="0.2">
      <c r="A19" s="157"/>
      <c r="B19" s="100">
        <v>1</v>
      </c>
      <c r="C19" s="101">
        <v>2</v>
      </c>
      <c r="D19" s="363" t="s">
        <v>66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161"/>
      <c r="P19" s="333" t="s">
        <v>56</v>
      </c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5"/>
      <c r="AB19" s="115"/>
      <c r="AC19" s="59"/>
      <c r="AD19" s="59"/>
      <c r="AE19" s="59"/>
      <c r="AY19" s="55"/>
      <c r="BG19" s="55"/>
      <c r="BH19" s="55"/>
      <c r="BI19" s="55"/>
    </row>
    <row r="20" spans="1:68" ht="26.25" customHeight="1" x14ac:dyDescent="0.2">
      <c r="A20" s="157"/>
      <c r="B20" s="126">
        <f>B19+1</f>
        <v>2</v>
      </c>
      <c r="C20" s="101">
        <v>1</v>
      </c>
      <c r="D20" s="364" t="s">
        <v>62</v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161"/>
      <c r="P20" s="336" t="s">
        <v>57</v>
      </c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8"/>
      <c r="AB20" s="115"/>
      <c r="AC20" s="59"/>
      <c r="AD20" s="59"/>
      <c r="AE20" s="59"/>
      <c r="AY20" s="55"/>
      <c r="BG20" s="55"/>
      <c r="BH20" s="55"/>
      <c r="BI20" s="55"/>
    </row>
    <row r="21" spans="1:68" ht="33" customHeight="1" x14ac:dyDescent="0.2">
      <c r="A21" s="157"/>
      <c r="B21" s="100">
        <f t="shared" ref="B21:B30" si="0">B20+1</f>
        <v>3</v>
      </c>
      <c r="C21" s="101">
        <v>2</v>
      </c>
      <c r="D21" s="365" t="s">
        <v>63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161"/>
      <c r="P21" s="339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1"/>
      <c r="AB21" s="115"/>
      <c r="AC21" s="59"/>
      <c r="AD21" s="59"/>
      <c r="AE21" s="59"/>
      <c r="AY21" s="55"/>
      <c r="BG21" s="55"/>
      <c r="BH21" s="55"/>
      <c r="BI21" s="55"/>
    </row>
    <row r="22" spans="1:68" ht="35.25" customHeight="1" x14ac:dyDescent="0.2">
      <c r="A22" s="157"/>
      <c r="B22" s="100">
        <f t="shared" si="0"/>
        <v>4</v>
      </c>
      <c r="C22" s="101">
        <v>1</v>
      </c>
      <c r="D22" s="367" t="s">
        <v>64</v>
      </c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161"/>
      <c r="P22" s="336" t="s">
        <v>54</v>
      </c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8"/>
      <c r="AB22" s="116"/>
      <c r="AC22" s="62"/>
      <c r="AD22" s="62"/>
      <c r="AE22" s="62"/>
      <c r="AY22" s="55"/>
      <c r="BG22" s="55"/>
      <c r="BH22" s="55"/>
      <c r="BI22" s="55"/>
    </row>
    <row r="23" spans="1:68" ht="31.5" customHeight="1" x14ac:dyDescent="0.2">
      <c r="A23" s="157"/>
      <c r="B23" s="126">
        <f t="shared" si="0"/>
        <v>5</v>
      </c>
      <c r="C23" s="129">
        <v>1</v>
      </c>
      <c r="D23" s="366" t="s">
        <v>65</v>
      </c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161"/>
      <c r="P23" s="339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1"/>
      <c r="AB23" s="117"/>
      <c r="AC23" s="60"/>
      <c r="AD23" s="60"/>
      <c r="AE23" s="60"/>
      <c r="AY23" s="55"/>
      <c r="BG23" s="55"/>
      <c r="BH23" s="55"/>
      <c r="BI23" s="55"/>
    </row>
    <row r="24" spans="1:68" ht="32.25" customHeight="1" thickBot="1" x14ac:dyDescent="0.25">
      <c r="A24" s="157"/>
      <c r="B24" s="126">
        <f t="shared" si="0"/>
        <v>6</v>
      </c>
      <c r="C24" s="127">
        <v>1</v>
      </c>
      <c r="D24" s="363" t="s">
        <v>66</v>
      </c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161"/>
      <c r="P24" s="336" t="s">
        <v>56</v>
      </c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8"/>
      <c r="AB24" s="118"/>
      <c r="AC24" s="61"/>
      <c r="AD24" s="61"/>
      <c r="AE24" s="61"/>
      <c r="AY24" s="55"/>
      <c r="BG24" s="55"/>
      <c r="BH24" s="55"/>
      <c r="BI24" s="55"/>
    </row>
    <row r="25" spans="1:68" ht="30.75" customHeight="1" x14ac:dyDescent="0.2">
      <c r="A25" s="157"/>
      <c r="B25" s="126">
        <f>B24+1</f>
        <v>7</v>
      </c>
      <c r="C25" s="127">
        <v>1</v>
      </c>
      <c r="D25" s="368" t="s">
        <v>67</v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162"/>
      <c r="P25" s="339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1"/>
      <c r="AB25" s="116"/>
      <c r="AC25" s="62"/>
      <c r="AD25" s="62"/>
      <c r="AE25" s="62"/>
      <c r="AK25" s="317" t="s">
        <v>68</v>
      </c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9"/>
      <c r="AY25" s="55"/>
      <c r="BG25" s="55"/>
      <c r="BH25" s="55"/>
      <c r="BI25" s="55"/>
      <c r="BO25" s="53"/>
    </row>
    <row r="26" spans="1:68" ht="31.5" customHeight="1" thickBot="1" x14ac:dyDescent="0.3">
      <c r="A26" s="157"/>
      <c r="B26" s="126">
        <f t="shared" si="0"/>
        <v>8</v>
      </c>
      <c r="C26" s="127">
        <v>1</v>
      </c>
      <c r="D26" s="366" t="s">
        <v>65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162"/>
      <c r="P26" s="336" t="s">
        <v>54</v>
      </c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8"/>
      <c r="AB26" s="115"/>
      <c r="AC26" s="59"/>
      <c r="AD26" s="59"/>
      <c r="AE26" s="59"/>
      <c r="AG26" s="65"/>
      <c r="AH26" s="65"/>
      <c r="AI26" s="65"/>
      <c r="AJ26" s="65"/>
      <c r="AK26" s="320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2"/>
      <c r="AY26" s="55"/>
      <c r="BG26" s="55"/>
      <c r="BH26" s="55"/>
      <c r="BI26" s="55"/>
      <c r="BO26" s="53"/>
    </row>
    <row r="27" spans="1:68" ht="35.25" customHeight="1" x14ac:dyDescent="0.25">
      <c r="A27" s="157"/>
      <c r="B27" s="100">
        <f t="shared" si="0"/>
        <v>9</v>
      </c>
      <c r="C27" s="101">
        <v>1</v>
      </c>
      <c r="D27" s="367" t="s">
        <v>64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162"/>
      <c r="P27" s="343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5"/>
      <c r="AB27" s="117"/>
      <c r="AC27" s="60"/>
      <c r="AD27" s="60"/>
      <c r="AE27" s="60"/>
      <c r="AG27" s="65"/>
      <c r="AH27" s="65"/>
      <c r="AI27" s="65"/>
      <c r="AJ27" s="65"/>
      <c r="AK27" s="323" t="s">
        <v>38</v>
      </c>
      <c r="AL27" s="324"/>
      <c r="AM27" s="327" t="s">
        <v>39</v>
      </c>
      <c r="AN27" s="327"/>
      <c r="AO27" s="351" t="s">
        <v>40</v>
      </c>
      <c r="AP27" s="351"/>
      <c r="AQ27" s="409" t="s">
        <v>41</v>
      </c>
      <c r="AR27" s="409"/>
      <c r="AS27" s="349" t="s">
        <v>42</v>
      </c>
      <c r="AT27" s="349"/>
      <c r="AU27" s="329" t="s">
        <v>43</v>
      </c>
      <c r="AV27" s="330"/>
      <c r="AY27" s="55"/>
      <c r="BG27" s="55"/>
      <c r="BH27" s="159"/>
      <c r="BI27" s="159"/>
    </row>
    <row r="28" spans="1:68" ht="31.5" customHeight="1" x14ac:dyDescent="0.25">
      <c r="A28" s="157"/>
      <c r="B28" s="100">
        <f t="shared" si="0"/>
        <v>10</v>
      </c>
      <c r="C28" s="101">
        <v>1</v>
      </c>
      <c r="D28" s="366" t="s">
        <v>65</v>
      </c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162"/>
      <c r="P28" s="343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5"/>
      <c r="AB28" s="115"/>
      <c r="AC28" s="59"/>
      <c r="AD28" s="59"/>
      <c r="AE28" s="59"/>
      <c r="AG28" s="65" t="s">
        <v>35</v>
      </c>
      <c r="AH28" s="65"/>
      <c r="AI28" s="65"/>
      <c r="AJ28" s="65"/>
      <c r="AK28" s="325"/>
      <c r="AL28" s="326"/>
      <c r="AM28" s="328"/>
      <c r="AN28" s="328"/>
      <c r="AO28" s="352"/>
      <c r="AP28" s="352"/>
      <c r="AQ28" s="410"/>
      <c r="AR28" s="410"/>
      <c r="AS28" s="350"/>
      <c r="AT28" s="350"/>
      <c r="AU28" s="331"/>
      <c r="AV28" s="332"/>
      <c r="AY28" s="55"/>
      <c r="BG28" s="55"/>
      <c r="BH28" s="159"/>
      <c r="BI28" s="159"/>
    </row>
    <row r="29" spans="1:68" ht="32.25" customHeight="1" x14ac:dyDescent="0.25">
      <c r="A29" s="157"/>
      <c r="B29" s="100">
        <f t="shared" si="0"/>
        <v>11</v>
      </c>
      <c r="C29" s="101">
        <v>1</v>
      </c>
      <c r="D29" s="363" t="s">
        <v>66</v>
      </c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162"/>
      <c r="P29" s="342" t="s">
        <v>56</v>
      </c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117"/>
      <c r="AC29" s="60"/>
      <c r="AD29" s="60"/>
      <c r="AE29" s="60"/>
      <c r="AG29" s="65"/>
      <c r="AH29" s="65"/>
      <c r="AI29" s="65"/>
      <c r="AJ29" s="65"/>
      <c r="AK29" s="325"/>
      <c r="AL29" s="326"/>
      <c r="AM29" s="328"/>
      <c r="AN29" s="328"/>
      <c r="AO29" s="352"/>
      <c r="AP29" s="352"/>
      <c r="AQ29" s="410"/>
      <c r="AR29" s="410"/>
      <c r="AS29" s="350"/>
      <c r="AT29" s="350"/>
      <c r="AU29" s="331"/>
      <c r="AV29" s="332"/>
      <c r="AY29" s="55"/>
      <c r="BG29" s="55"/>
      <c r="BH29" s="159"/>
      <c r="BI29" s="159"/>
    </row>
    <row r="30" spans="1:68" ht="35.25" customHeight="1" thickBot="1" x14ac:dyDescent="0.25">
      <c r="A30" s="157"/>
      <c r="B30" s="100">
        <f t="shared" si="0"/>
        <v>12</v>
      </c>
      <c r="C30" s="101">
        <v>1</v>
      </c>
      <c r="D30" s="367" t="s">
        <v>64</v>
      </c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162"/>
      <c r="P30" s="333" t="s">
        <v>55</v>
      </c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5"/>
      <c r="AB30" s="117"/>
      <c r="AC30" s="60"/>
      <c r="AD30" s="60"/>
      <c r="AE30" s="60"/>
      <c r="AG30" s="66"/>
      <c r="AH30" s="66"/>
      <c r="AI30" s="66"/>
      <c r="AJ30" s="66"/>
      <c r="AK30" s="171" t="s">
        <v>30</v>
      </c>
      <c r="AL30" s="172" t="s">
        <v>31</v>
      </c>
      <c r="AM30" s="173" t="s">
        <v>30</v>
      </c>
      <c r="AN30" s="173" t="s">
        <v>31</v>
      </c>
      <c r="AO30" s="174" t="s">
        <v>30</v>
      </c>
      <c r="AP30" s="174" t="s">
        <v>31</v>
      </c>
      <c r="AQ30" s="175" t="s">
        <v>30</v>
      </c>
      <c r="AR30" s="175" t="s">
        <v>31</v>
      </c>
      <c r="AS30" s="176" t="s">
        <v>30</v>
      </c>
      <c r="AT30" s="176" t="s">
        <v>31</v>
      </c>
      <c r="AU30" s="177" t="s">
        <v>30</v>
      </c>
      <c r="AV30" s="178" t="s">
        <v>31</v>
      </c>
      <c r="AY30" s="55"/>
      <c r="BG30" s="55"/>
      <c r="BH30" s="159"/>
      <c r="BI30" s="159"/>
    </row>
    <row r="31" spans="1:68" ht="17.25" customHeight="1" x14ac:dyDescent="0.25">
      <c r="A31" s="157"/>
      <c r="B31" s="5" t="s">
        <v>16</v>
      </c>
      <c r="C31" s="5">
        <f>SUM(C19:C30)</f>
        <v>14</v>
      </c>
      <c r="D31" s="157"/>
      <c r="E31" s="159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163"/>
      <c r="AH31" s="163"/>
      <c r="AI31" s="163"/>
      <c r="AJ31" s="164" t="s">
        <v>69</v>
      </c>
      <c r="AK31" s="167">
        <f>COUNTIF($AL$42:$AL$88, "B")</f>
        <v>0</v>
      </c>
      <c r="AL31" s="168" t="e">
        <f>COUNTIF($AL$42:$AL$88,"B")/COUNTIF($E$42:$E$88,"P")</f>
        <v>#DIV/0!</v>
      </c>
      <c r="AM31" s="169">
        <f>COUNTIF($AN$42:$AN$88,"B")</f>
        <v>0</v>
      </c>
      <c r="AN31" s="168" t="e">
        <f>COUNTIF($AN$42:$AN$88,"B")/COUNTIF($E$42:$E$88,"P")</f>
        <v>#DIV/0!</v>
      </c>
      <c r="AO31" s="169">
        <f>COUNTIF($AP$42:$AP$88,"B")</f>
        <v>0</v>
      </c>
      <c r="AP31" s="168" t="e">
        <f>COUNTIF($AP$42:$AP$88,"B")/COUNTIF($E$42:$E$88,"P")</f>
        <v>#DIV/0!</v>
      </c>
      <c r="AQ31" s="169">
        <f>COUNTIF($AR$42:$AR$88,"B")</f>
        <v>0</v>
      </c>
      <c r="AR31" s="168" t="e">
        <f>COUNTIF($AR$42:$AR$88,"B")/COUNTIF($E$42:$E$88,"P")</f>
        <v>#DIV/0!</v>
      </c>
      <c r="AS31" s="169">
        <f>COUNTIF($AT$42:$AT$88,"B")</f>
        <v>0</v>
      </c>
      <c r="AT31" s="168" t="e">
        <f>COUNTIF($AT$42:$AT$88,"B")/COUNTIF($E$42:$E$88,"P")</f>
        <v>#DIV/0!</v>
      </c>
      <c r="AU31" s="169">
        <f>COUNTIF($AV$42:$AV$88,"B")</f>
        <v>0</v>
      </c>
      <c r="AV31" s="170" t="e">
        <f>COUNTIF($AV$42:$AV$88,"B")/COUNTIF($E$42:$E$88,"P")</f>
        <v>#DIV/0!</v>
      </c>
      <c r="AY31" s="55"/>
      <c r="BF31" s="108"/>
      <c r="BG31" s="108"/>
      <c r="BH31" s="159"/>
      <c r="BI31" s="159"/>
      <c r="BJ31" s="159"/>
      <c r="BO31" s="53"/>
      <c r="BP31" s="53"/>
    </row>
    <row r="32" spans="1:68" ht="17.25" customHeight="1" x14ac:dyDescent="0.25">
      <c r="B32" s="157"/>
      <c r="C32" s="157"/>
      <c r="I32" s="5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AG32" s="163"/>
      <c r="AH32" s="163"/>
      <c r="AI32" s="163"/>
      <c r="AJ32" s="165" t="s">
        <v>70</v>
      </c>
      <c r="AK32" s="143">
        <f>COUNTIF($AL$42:$AL$88, "MB")</f>
        <v>0</v>
      </c>
      <c r="AL32" s="92" t="e">
        <f>COUNTIF($AL$42:$AL$88,"MB")/COUNTIF($E$42:$E$88,"P")</f>
        <v>#DIV/0!</v>
      </c>
      <c r="AM32" s="94">
        <f>COUNTIF($AN$42:$AN$88,"MB")</f>
        <v>0</v>
      </c>
      <c r="AN32" s="92" t="e">
        <f>COUNTIF($AN$42:$AN$88,"MB")/COUNTIF($E$42:$E$88,"P")</f>
        <v>#DIV/0!</v>
      </c>
      <c r="AO32" s="94">
        <f>COUNTIF($AP$42:$AP$88,"MB")</f>
        <v>0</v>
      </c>
      <c r="AP32" s="92" t="e">
        <f>COUNTIF($AP$42:$AP$88,"MB")/COUNTIF($E$42:$E$88,"P")</f>
        <v>#DIV/0!</v>
      </c>
      <c r="AQ32" s="94">
        <f>COUNTIF($AR$42:$AR$88,"MB")</f>
        <v>0</v>
      </c>
      <c r="AR32" s="92" t="e">
        <f>COUNTIF($AR$42:$AR$88,"MB")/COUNTIF($E$42:$E$88,"P")</f>
        <v>#DIV/0!</v>
      </c>
      <c r="AS32" s="94">
        <f>COUNTIF($AT$42:$AT$88,"MB")</f>
        <v>0</v>
      </c>
      <c r="AT32" s="92" t="e">
        <f>COUNTIF($AT$42:$AT$88,"MB")/COUNTIF($E$42:$E$88,"P")</f>
        <v>#DIV/0!</v>
      </c>
      <c r="AU32" s="94">
        <f>COUNTIF($AV$42:$AV$88,"MB")</f>
        <v>0</v>
      </c>
      <c r="AV32" s="144" t="e">
        <f>COUNTIF($AV$42:$AV$88,"MB")/COUNTIF($E$42:$E$88,"P")</f>
        <v>#DIV/0!</v>
      </c>
      <c r="AY32" s="55"/>
      <c r="BF32" s="108"/>
      <c r="BG32" s="108"/>
    </row>
    <row r="33" spans="1:82" ht="17.25" customHeight="1" x14ac:dyDescent="0.25">
      <c r="D33" s="2"/>
      <c r="E33" s="18"/>
      <c r="F33" s="2"/>
      <c r="G33" s="2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AG33" s="163"/>
      <c r="AH33" s="163"/>
      <c r="AI33" s="163"/>
      <c r="AJ33" s="165" t="s">
        <v>71</v>
      </c>
      <c r="AK33" s="143">
        <f>COUNTIF($AL$42:$AL$88, "MA")</f>
        <v>0</v>
      </c>
      <c r="AL33" s="92" t="e">
        <f>COUNTIF($AL$42:$AL$88,"MA")/COUNTIF($E$42:$E$88,"P")</f>
        <v>#DIV/0!</v>
      </c>
      <c r="AM33" s="94">
        <f>COUNTIF($AN$42:$AN$88,"MA")</f>
        <v>0</v>
      </c>
      <c r="AN33" s="92" t="e">
        <f>COUNTIF($AN$42:$AN$88,"MA")/COUNTIF($E$42:$E$88,"P")</f>
        <v>#DIV/0!</v>
      </c>
      <c r="AO33" s="94">
        <f>COUNTIF($AP$42:$AP$88,"MA")</f>
        <v>0</v>
      </c>
      <c r="AP33" s="92" t="e">
        <f>COUNTIF($AP$42:$AP$88,"MA")/COUNTIF($E$42:$E$88,"P")</f>
        <v>#DIV/0!</v>
      </c>
      <c r="AQ33" s="94">
        <f>COUNTIF($AR$42:$AR$88,"MA")</f>
        <v>0</v>
      </c>
      <c r="AR33" s="92" t="e">
        <f>COUNTIF($AR$42:$AR$88,"MA")/COUNTIF($E$42:$E$88,"P")</f>
        <v>#DIV/0!</v>
      </c>
      <c r="AS33" s="94">
        <f>COUNTIF($AT$42:$AT$88,"MA")</f>
        <v>0</v>
      </c>
      <c r="AT33" s="92" t="e">
        <f>COUNTIF($AT$42:$AT$88,"MA")/COUNTIF($E$42:$E$88,"P")</f>
        <v>#DIV/0!</v>
      </c>
      <c r="AU33" s="94">
        <f>COUNTIF($AV$42:$AV$88,"MA")</f>
        <v>0</v>
      </c>
      <c r="AV33" s="144" t="e">
        <f>COUNTIF($AV$42:$AV$88,"MA")/COUNTIF($E$42:$E$88,"P")</f>
        <v>#DIV/0!</v>
      </c>
      <c r="AY33" s="55"/>
      <c r="BF33" s="121"/>
      <c r="BG33" s="108"/>
      <c r="CD33" s="45" t="str">
        <f>AK27</f>
        <v>IDENTIFICA INFORMACION</v>
      </c>
    </row>
    <row r="34" spans="1:82" ht="17.25" customHeight="1" thickBot="1" x14ac:dyDescent="0.3">
      <c r="C34" s="3"/>
      <c r="D34" s="369" t="s">
        <v>6</v>
      </c>
      <c r="E34" s="370"/>
      <c r="F34" s="5">
        <f>C31</f>
        <v>14</v>
      </c>
      <c r="G34" s="27"/>
      <c r="H34" s="394"/>
      <c r="I34" s="394"/>
      <c r="J34" s="394"/>
      <c r="K34" s="394"/>
      <c r="L34" s="394"/>
      <c r="M34" s="394"/>
      <c r="N34" s="394"/>
      <c r="O34" s="394"/>
      <c r="AG34" s="163"/>
      <c r="AH34" s="163"/>
      <c r="AI34" s="163"/>
      <c r="AJ34" s="166" t="s">
        <v>72</v>
      </c>
      <c r="AK34" s="145">
        <f>COUNTIF($AL$42:$AL$88, "A")</f>
        <v>0</v>
      </c>
      <c r="AL34" s="93" t="e">
        <f>COUNTIF($AL$42:$AL$88,"A")/COUNTIF($E$42:$E$88,"P")</f>
        <v>#DIV/0!</v>
      </c>
      <c r="AM34" s="95">
        <f>COUNTIF($AN$42:$AN$88,"A")</f>
        <v>0</v>
      </c>
      <c r="AN34" s="93" t="e">
        <f>COUNTIF($AN$42:$AN$88,"A")/COUNTIF($E$42:$E$88,"P")</f>
        <v>#DIV/0!</v>
      </c>
      <c r="AO34" s="95">
        <f>COUNTIF($AP$42:$AP$88,"A")</f>
        <v>0</v>
      </c>
      <c r="AP34" s="93" t="e">
        <f>COUNTIF($AP$42:$AP$88,"A")/COUNTIF($E$42:$E$88,"P")</f>
        <v>#DIV/0!</v>
      </c>
      <c r="AQ34" s="95">
        <f>COUNTIF($AR$42:$AR$88,"A")</f>
        <v>0</v>
      </c>
      <c r="AR34" s="93" t="e">
        <f>COUNTIF($AR$42:$AR$88,"A")/COUNTIF($E$42:$E$88,"P")</f>
        <v>#DIV/0!</v>
      </c>
      <c r="AS34" s="95">
        <f>COUNTIF($AT$42:$AT$88,"A")</f>
        <v>0</v>
      </c>
      <c r="AT34" s="93" t="e">
        <f>COUNTIF($AT$42:$AT$88,"A")/COUNTIF($E$42:$E$88,"P")</f>
        <v>#DIV/0!</v>
      </c>
      <c r="AU34" s="95">
        <f>COUNTIF($AV$42:$AV$88,"A")</f>
        <v>0</v>
      </c>
      <c r="AV34" s="109" t="e">
        <f>COUNTIF($AV$42:$AV$88,"A")/COUNTIF($E$42:$E$88,"P")</f>
        <v>#DIV/0!</v>
      </c>
      <c r="AY34" s="55"/>
      <c r="BF34" s="121"/>
      <c r="BG34" s="108"/>
      <c r="CD34" s="45" t="str">
        <f>AM27</f>
        <v>COMPRENDE PROCESOS</v>
      </c>
    </row>
    <row r="35" spans="1:82" ht="12.75" customHeight="1" x14ac:dyDescent="0.2">
      <c r="C35" s="3"/>
      <c r="D35" s="369" t="s">
        <v>9</v>
      </c>
      <c r="E35" s="370"/>
      <c r="F35" s="5">
        <f>F34*0.6</f>
        <v>8.4</v>
      </c>
      <c r="G35" s="27"/>
      <c r="I35" s="110"/>
      <c r="J35" s="110"/>
      <c r="K35" s="110"/>
      <c r="L35" s="110"/>
      <c r="M35" s="110"/>
      <c r="N35" s="110"/>
      <c r="O35" s="110"/>
      <c r="P35" s="110"/>
      <c r="AY35" s="55"/>
      <c r="CD35" s="45" t="str">
        <f>AO27</f>
        <v>COMUNICA POSICIONES</v>
      </c>
    </row>
    <row r="36" spans="1:82" ht="12.75" customHeight="1" thickBot="1" x14ac:dyDescent="0.25">
      <c r="C36" s="157"/>
      <c r="D36" s="72"/>
      <c r="E36" s="72"/>
      <c r="F36" s="74"/>
      <c r="G36" s="73"/>
      <c r="H36" s="157"/>
      <c r="I36" s="157"/>
      <c r="AB36" s="96"/>
      <c r="AC36" s="96"/>
      <c r="AY36" s="55"/>
      <c r="BG36" s="123"/>
      <c r="CD36" s="45" t="str">
        <f>AQ27</f>
        <v>VALORA</v>
      </c>
    </row>
    <row r="37" spans="1:82" ht="42.75" customHeight="1" thickBot="1" x14ac:dyDescent="0.3">
      <c r="E37" s="119" t="s">
        <v>46</v>
      </c>
      <c r="F37" s="111" t="s">
        <v>45</v>
      </c>
      <c r="G37" s="76"/>
      <c r="H37" s="128"/>
      <c r="I37" s="111"/>
      <c r="J37" s="111" t="s">
        <v>45</v>
      </c>
      <c r="K37" s="111"/>
      <c r="L37" s="111"/>
      <c r="M37" s="111"/>
      <c r="N37" s="128"/>
      <c r="O37" s="111"/>
      <c r="P37" s="111"/>
      <c r="Q37" s="111"/>
      <c r="R37" s="128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2"/>
      <c r="AE37" s="2"/>
      <c r="AF37" s="2"/>
      <c r="AG37" s="2"/>
      <c r="AJ37"/>
      <c r="AK37" s="346" t="s">
        <v>44</v>
      </c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8"/>
      <c r="AY37" s="55"/>
      <c r="BF37" s="157"/>
      <c r="BG37" s="157"/>
      <c r="BH37" s="157"/>
      <c r="BI37" s="157"/>
      <c r="CD37" s="45" t="str">
        <f>AS27</f>
        <v>EVALUA</v>
      </c>
    </row>
    <row r="38" spans="1:82" ht="66" customHeight="1" x14ac:dyDescent="0.2">
      <c r="B38" s="157"/>
      <c r="C38" s="157"/>
      <c r="D38" s="157"/>
      <c r="E38" s="41"/>
      <c r="F38" s="400" t="s">
        <v>29</v>
      </c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397" t="s">
        <v>20</v>
      </c>
      <c r="AE38" s="397" t="s">
        <v>21</v>
      </c>
      <c r="AF38" s="403" t="s">
        <v>15</v>
      </c>
      <c r="AG38" s="402" t="s">
        <v>13</v>
      </c>
      <c r="AJ38"/>
      <c r="AK38" s="323" t="str">
        <f>AK27</f>
        <v>IDENTIFICA INFORMACION</v>
      </c>
      <c r="AL38" s="324"/>
      <c r="AM38" s="327" t="str">
        <f>AM27</f>
        <v>COMPRENDE PROCESOS</v>
      </c>
      <c r="AN38" s="327"/>
      <c r="AO38" s="351" t="str">
        <f>AO27</f>
        <v>COMUNICA POSICIONES</v>
      </c>
      <c r="AP38" s="351"/>
      <c r="AQ38" s="409" t="str">
        <f>AQ27</f>
        <v>VALORA</v>
      </c>
      <c r="AR38" s="409"/>
      <c r="AS38" s="349" t="str">
        <f>AS27</f>
        <v>EVALUA</v>
      </c>
      <c r="AT38" s="349"/>
      <c r="AU38" s="329" t="str">
        <f>AU27</f>
        <v>PARTICIPA ACTIVAMENTE</v>
      </c>
      <c r="AV38" s="330"/>
      <c r="AY38" s="55"/>
      <c r="BF38" s="107"/>
      <c r="BI38" s="56"/>
      <c r="BJ38" s="157"/>
      <c r="BK38" s="37"/>
      <c r="CD38" s="45" t="str">
        <f>AU27</f>
        <v>PARTICIPA ACTIVAMENTE</v>
      </c>
    </row>
    <row r="39" spans="1:82" ht="12.75" hidden="1" customHeight="1" x14ac:dyDescent="0.2">
      <c r="B39" s="157"/>
      <c r="C39" s="157"/>
      <c r="D39" s="157"/>
      <c r="E39" s="42" t="s">
        <v>22</v>
      </c>
      <c r="F39" s="84" t="s">
        <v>35</v>
      </c>
      <c r="G39" s="84" t="s">
        <v>35</v>
      </c>
      <c r="H39" s="84" t="s">
        <v>24</v>
      </c>
      <c r="I39" s="84"/>
      <c r="J39" s="84" t="s">
        <v>35</v>
      </c>
      <c r="K39" s="84"/>
      <c r="L39" s="84" t="s">
        <v>24</v>
      </c>
      <c r="M39" s="84"/>
      <c r="N39" s="84" t="s">
        <v>24</v>
      </c>
      <c r="O39" s="84"/>
      <c r="P39" s="84" t="s">
        <v>23</v>
      </c>
      <c r="Q39" s="84"/>
      <c r="R39" s="84" t="s">
        <v>23</v>
      </c>
      <c r="S39" s="84"/>
      <c r="T39" s="84" t="s">
        <v>0</v>
      </c>
      <c r="U39" s="84"/>
      <c r="V39" s="84" t="s">
        <v>0</v>
      </c>
      <c r="W39" s="84"/>
      <c r="X39" s="84" t="s">
        <v>23</v>
      </c>
      <c r="Y39" s="84"/>
      <c r="Z39" s="84" t="s">
        <v>25</v>
      </c>
      <c r="AA39" s="84"/>
      <c r="AB39" s="84" t="s">
        <v>25</v>
      </c>
      <c r="AC39" s="84"/>
      <c r="AD39" s="398"/>
      <c r="AE39" s="398"/>
      <c r="AF39" s="404"/>
      <c r="AG39" s="402"/>
      <c r="AJ39"/>
      <c r="AK39" s="325"/>
      <c r="AL39" s="326"/>
      <c r="AM39" s="328"/>
      <c r="AN39" s="328"/>
      <c r="AO39" s="352"/>
      <c r="AP39" s="352"/>
      <c r="AQ39" s="410"/>
      <c r="AR39" s="410"/>
      <c r="AS39" s="350"/>
      <c r="AT39" s="350"/>
      <c r="AU39" s="331"/>
      <c r="AV39" s="332"/>
      <c r="AY39" s="55"/>
      <c r="BF39" s="107"/>
      <c r="BI39" s="56"/>
      <c r="BJ39" s="157"/>
      <c r="BK39" s="37"/>
    </row>
    <row r="40" spans="1:82" ht="12.75" hidden="1" customHeight="1" x14ac:dyDescent="0.2">
      <c r="B40" s="2"/>
      <c r="C40" s="2"/>
      <c r="D40" s="2"/>
      <c r="E40" s="42"/>
      <c r="F40" s="78">
        <v>2</v>
      </c>
      <c r="G40" s="78"/>
      <c r="H40" s="78">
        <v>1</v>
      </c>
      <c r="I40" s="78"/>
      <c r="J40" s="78">
        <v>2</v>
      </c>
      <c r="K40" s="78"/>
      <c r="L40" s="78">
        <v>1</v>
      </c>
      <c r="M40" s="78"/>
      <c r="N40" s="78">
        <v>1</v>
      </c>
      <c r="O40" s="78"/>
      <c r="P40" s="78">
        <v>1</v>
      </c>
      <c r="Q40" s="78"/>
      <c r="R40" s="78">
        <v>1</v>
      </c>
      <c r="S40" s="78"/>
      <c r="T40" s="78">
        <v>1</v>
      </c>
      <c r="U40" s="78"/>
      <c r="V40" s="78">
        <v>1</v>
      </c>
      <c r="W40" s="78"/>
      <c r="X40" s="78">
        <v>1</v>
      </c>
      <c r="Y40" s="78"/>
      <c r="Z40" s="78">
        <v>1</v>
      </c>
      <c r="AA40" s="152"/>
      <c r="AB40" s="152">
        <v>1</v>
      </c>
      <c r="AC40" s="152"/>
      <c r="AD40" s="398"/>
      <c r="AE40" s="398"/>
      <c r="AF40" s="404"/>
      <c r="AG40" s="402"/>
      <c r="AJ40"/>
      <c r="AK40" s="325"/>
      <c r="AL40" s="326"/>
      <c r="AM40" s="328"/>
      <c r="AN40" s="328"/>
      <c r="AO40" s="352"/>
      <c r="AP40" s="352"/>
      <c r="AQ40" s="410"/>
      <c r="AR40" s="410"/>
      <c r="AS40" s="350"/>
      <c r="AT40" s="350"/>
      <c r="AU40" s="331"/>
      <c r="AV40" s="332"/>
      <c r="AY40" s="55"/>
      <c r="BF40" s="107"/>
      <c r="BI40" s="56"/>
      <c r="BJ40" s="157"/>
      <c r="BK40" s="37"/>
    </row>
    <row r="41" spans="1:82" ht="50.25" customHeight="1" thickBot="1" x14ac:dyDescent="0.25">
      <c r="A41" s="3"/>
      <c r="B41" s="149" t="s">
        <v>7</v>
      </c>
      <c r="C41" s="383" t="s">
        <v>11</v>
      </c>
      <c r="D41" s="383"/>
      <c r="E41" s="77" t="s">
        <v>33</v>
      </c>
      <c r="F41" s="85">
        <v>1</v>
      </c>
      <c r="G41" s="105"/>
      <c r="H41" s="113">
        <v>2</v>
      </c>
      <c r="I41" s="105"/>
      <c r="J41" s="114">
        <v>3</v>
      </c>
      <c r="K41" s="105"/>
      <c r="L41" s="120">
        <v>4</v>
      </c>
      <c r="M41" s="105"/>
      <c r="N41" s="130">
        <v>5</v>
      </c>
      <c r="O41" s="105"/>
      <c r="P41" s="85">
        <v>6</v>
      </c>
      <c r="Q41" s="105"/>
      <c r="R41" s="112">
        <v>7</v>
      </c>
      <c r="S41" s="106"/>
      <c r="T41" s="130">
        <v>8</v>
      </c>
      <c r="U41" s="105"/>
      <c r="V41" s="120">
        <v>9</v>
      </c>
      <c r="W41" s="105"/>
      <c r="X41" s="130">
        <v>10</v>
      </c>
      <c r="Y41" s="105"/>
      <c r="Z41" s="85">
        <v>11</v>
      </c>
      <c r="AA41" s="102"/>
      <c r="AB41" s="120">
        <v>12</v>
      </c>
      <c r="AC41" s="105"/>
      <c r="AD41" s="399"/>
      <c r="AE41" s="399"/>
      <c r="AF41" s="405"/>
      <c r="AG41" s="402"/>
      <c r="AH41" s="216" t="s">
        <v>59</v>
      </c>
      <c r="AI41" s="216" t="s">
        <v>60</v>
      </c>
      <c r="AJ41" s="216" t="s">
        <v>61</v>
      </c>
      <c r="AK41" s="179" t="s">
        <v>36</v>
      </c>
      <c r="AL41" s="180" t="s">
        <v>13</v>
      </c>
      <c r="AM41" s="173" t="s">
        <v>37</v>
      </c>
      <c r="AN41" s="173" t="s">
        <v>13</v>
      </c>
      <c r="AO41" s="174" t="s">
        <v>36</v>
      </c>
      <c r="AP41" s="174" t="s">
        <v>13</v>
      </c>
      <c r="AQ41" s="175" t="s">
        <v>36</v>
      </c>
      <c r="AR41" s="175" t="s">
        <v>13</v>
      </c>
      <c r="AS41" s="176" t="s">
        <v>36</v>
      </c>
      <c r="AT41" s="176" t="s">
        <v>13</v>
      </c>
      <c r="AU41" s="177" t="s">
        <v>36</v>
      </c>
      <c r="AV41" s="178" t="s">
        <v>13</v>
      </c>
      <c r="AY41" s="55"/>
      <c r="BF41" s="107"/>
      <c r="BI41" s="56"/>
      <c r="BJ41" s="157"/>
      <c r="BK41" s="37"/>
    </row>
    <row r="42" spans="1:82" ht="12.75" customHeight="1" x14ac:dyDescent="0.2">
      <c r="A42" s="3"/>
      <c r="B42" s="5">
        <v>1</v>
      </c>
      <c r="C42" s="354"/>
      <c r="D42" s="355"/>
      <c r="E42" s="151"/>
      <c r="F42" s="79"/>
      <c r="G42" s="103"/>
      <c r="H42" s="79"/>
      <c r="I42" s="103">
        <f>IF(H42=$H$39,$H$40,0)</f>
        <v>0</v>
      </c>
      <c r="J42" s="79"/>
      <c r="K42" s="103"/>
      <c r="L42" s="79"/>
      <c r="M42" s="103">
        <f>IF(L42=$L$39,$L$40,0)</f>
        <v>0</v>
      </c>
      <c r="N42" s="79"/>
      <c r="O42" s="103">
        <f>IF(N42=$N$39,$N$40,0)</f>
        <v>0</v>
      </c>
      <c r="P42" s="79"/>
      <c r="Q42" s="103">
        <f>IF(P42=$P$39,$P$40,0)</f>
        <v>0</v>
      </c>
      <c r="R42" s="79"/>
      <c r="S42" s="103">
        <f>IF(R42=$R$39,$R$40,0)</f>
        <v>0</v>
      </c>
      <c r="T42" s="79"/>
      <c r="U42" s="103">
        <f>IF(T42=$T$39,$T$40,0)</f>
        <v>0</v>
      </c>
      <c r="V42" s="79"/>
      <c r="W42" s="103">
        <f>IF(V42=$V$39,$V$40,0)</f>
        <v>0</v>
      </c>
      <c r="X42" s="79"/>
      <c r="Y42" s="103">
        <f>IF(X42=$X$39,$X$40,0)</f>
        <v>0</v>
      </c>
      <c r="Z42" s="79"/>
      <c r="AA42" s="103">
        <f>IF(Z42=$Z$39,$Z$40,0)</f>
        <v>0</v>
      </c>
      <c r="AB42" s="79"/>
      <c r="AC42" s="103">
        <f>IF(AB42=$AB$39,$AB$40,0)</f>
        <v>0</v>
      </c>
      <c r="AD42" s="5">
        <f>IF((E42="P"),SUM(F42:AC42),0)</f>
        <v>0</v>
      </c>
      <c r="AE42" s="124">
        <f>AD42/F$34</f>
        <v>0</v>
      </c>
      <c r="AF42" s="12">
        <f>IF(E42="A",0,IF(AD42&gt;=F$35,0.53571429*AD42-0.5,0.23809524*AD42+2))</f>
        <v>2</v>
      </c>
      <c r="AG42" s="5">
        <f>IF($E$42:$E$88="P",IF(AE42&lt;=0.5,"B",IF(AE42&lt;=0.6,"MB",IF(AE42&lt;=0.8,"MA",IF(AE42&lt;=1,"A")))),0)</f>
        <v>0</v>
      </c>
      <c r="AH42" s="216" t="str">
        <f>IF((E42="P"),IFERROR(ROUND(AF42-$AF$91,1),""),"")</f>
        <v/>
      </c>
      <c r="AI42" s="216" t="str">
        <f>IF((E42="P"),IFERROR(ROUND(POWER(AH42,2),3),""),"")</f>
        <v/>
      </c>
      <c r="AJ42" s="216">
        <f>SUM(AI42:AI88)</f>
        <v>0</v>
      </c>
      <c r="AK42" s="137">
        <f t="shared" ref="AK42:AK88" si="1">(SUM(O42,U42,Y42)/3)</f>
        <v>0</v>
      </c>
      <c r="AL42" s="138">
        <f>IF($E$42:$E$88="P",IF(AK42&lt;=0.5,"B",IF(AK42&lt;=0.6,"MB",IF(AK42&lt;=0.8,"MA",IF(AK42&lt;=1,"A")))),0)</f>
        <v>0</v>
      </c>
      <c r="AM42" s="139">
        <f t="shared" ref="AM42:AM88" si="2">(SUM(M42,W42,AC42))/3</f>
        <v>0</v>
      </c>
      <c r="AN42" s="138">
        <f>IF($E$42:$E$88="P",IF(AM42&lt;=0.5,"B",IF(AM42&lt;=0.6,"MB",IF(AM42&lt;=0.8,"MA",IF(AM42&lt;=1,"A")))),0)</f>
        <v>0</v>
      </c>
      <c r="AO42" s="139">
        <f t="shared" ref="AO42:AO88" si="3">(SUM(F42,Q42,AA42))/4</f>
        <v>0</v>
      </c>
      <c r="AP42" s="138">
        <f>IF($E$42:$E$88="P",IF(AO42&lt;=0.5,"B",IF(AO42&lt;=0.6,"MB",IF(AO42&lt;=0.8,"MA",IF(AO42&lt;=1,"A")))),0)</f>
        <v>0</v>
      </c>
      <c r="AQ42" s="139">
        <f t="shared" ref="AQ42:AQ88" si="4">(SUM(S42))/1</f>
        <v>0</v>
      </c>
      <c r="AR42" s="138">
        <f>IF($E$42:$E$88="P",IF(AQ42&lt;=0.5,"B",IF(AQ42&lt;=0.6,"MB",IF(AQ42&lt;=0.8,"MA",IF(AQ42&lt;=1,"A")))),0)</f>
        <v>0</v>
      </c>
      <c r="AS42" s="139">
        <f t="shared" ref="AS42:AS88" si="5">(SUM(J42))/2</f>
        <v>0</v>
      </c>
      <c r="AT42" s="138">
        <f>IF($E$42:$E$88="P",IF(AS42&lt;=0.5,"B",IF(AS42&lt;=0.6,"MB",IF(AS42&lt;=0.8,"MA",IF(AS42&lt;=1,"A")))),0)</f>
        <v>0</v>
      </c>
      <c r="AU42" s="139">
        <f t="shared" ref="AU42:AU88" si="6">(SUM(I42))/1</f>
        <v>0</v>
      </c>
      <c r="AV42" s="140">
        <f>IF($E$42:$E$88="P",IF(AU42&lt;=0.5,"B",IF(AU42&lt;=0.6,"MB",IF(AU42&lt;=0.8,"MA",IF(AU42&lt;=1,"A")))),0)</f>
        <v>0</v>
      </c>
      <c r="AY42" s="55"/>
      <c r="BF42" s="122"/>
      <c r="BI42" s="56"/>
      <c r="BJ42" s="157"/>
      <c r="BK42" s="37"/>
    </row>
    <row r="43" spans="1:82" ht="12.75" customHeight="1" x14ac:dyDescent="0.2">
      <c r="A43" s="3"/>
      <c r="B43" s="5">
        <v>2</v>
      </c>
      <c r="C43" s="354"/>
      <c r="D43" s="355"/>
      <c r="E43" s="151"/>
      <c r="F43" s="79"/>
      <c r="G43" s="103"/>
      <c r="H43" s="79"/>
      <c r="I43" s="103">
        <f t="shared" ref="I43:I88" si="7">IF(H43=$H$39,$H$40,0)</f>
        <v>0</v>
      </c>
      <c r="J43" s="79"/>
      <c r="K43" s="103"/>
      <c r="L43" s="79"/>
      <c r="M43" s="103">
        <f t="shared" ref="M43:M88" si="8">IF(L43=$L$39,$L$40,0)</f>
        <v>0</v>
      </c>
      <c r="N43" s="79"/>
      <c r="O43" s="103">
        <f t="shared" ref="O43:O88" si="9">IF(N43=$N$39,$N$40,0)</f>
        <v>0</v>
      </c>
      <c r="P43" s="79"/>
      <c r="Q43" s="103">
        <f t="shared" ref="Q43:Q88" si="10">IF(P43=$P$39,$P$40,0)</f>
        <v>0</v>
      </c>
      <c r="R43" s="79"/>
      <c r="S43" s="103">
        <f t="shared" ref="S43:S88" si="11">IF(R43=$R$39,$R$40,0)</f>
        <v>0</v>
      </c>
      <c r="T43" s="79"/>
      <c r="U43" s="103">
        <f t="shared" ref="U43:U88" si="12">IF(T43=$T$39,$T$40,0)</f>
        <v>0</v>
      </c>
      <c r="V43" s="79"/>
      <c r="W43" s="103">
        <f t="shared" ref="W43:W88" si="13">IF(V43=$V$39,$V$40,0)</f>
        <v>0</v>
      </c>
      <c r="X43" s="79"/>
      <c r="Y43" s="103">
        <f t="shared" ref="Y43:Y88" si="14">IF(X43=$X$39,$X$40,0)</f>
        <v>0</v>
      </c>
      <c r="Z43" s="79"/>
      <c r="AA43" s="103">
        <f t="shared" ref="AA43:AA88" si="15">IF(Z43=$Z$39,$Z$40,0)</f>
        <v>0</v>
      </c>
      <c r="AB43" s="79"/>
      <c r="AC43" s="103">
        <f t="shared" ref="AC43:AC88" si="16">IF(AB43=$AB$39,$AB$40,0)</f>
        <v>0</v>
      </c>
      <c r="AD43" s="5">
        <f t="shared" ref="AD43:AD88" si="17">IF((E43="P"),SUM(F43:AC43),0)</f>
        <v>0</v>
      </c>
      <c r="AE43" s="124">
        <f t="shared" ref="AE43:AE88" si="18">AD43/F$34</f>
        <v>0</v>
      </c>
      <c r="AF43" s="12">
        <f t="shared" ref="AF43:AF88" si="19">IF(E43="A",0,IF(AD43&gt;=F$35,0.53571429*AD43-0.5,0.23809524*AD43+2))</f>
        <v>2</v>
      </c>
      <c r="AG43" s="5">
        <f t="shared" ref="AG43:AG88" si="20">IF($E$42:$E$88="P",IF(AE43&lt;=0.5,"B",IF(AE43&lt;=0.6,"MB",IF(AE43&lt;=0.8,"MA",IF(AE43&lt;=1,"A")))),0)</f>
        <v>0</v>
      </c>
      <c r="AH43" s="216" t="str">
        <f t="shared" ref="AH43:AH88" si="21">IF((E43="P"),IFERROR(ROUND(AF43-$AF$91,1),""),"")</f>
        <v/>
      </c>
      <c r="AI43" s="216" t="str">
        <f t="shared" ref="AI43:AI88" si="22">IF((E43="P"),IFERROR(ROUND(POWER(AH43,2),3),""),"")</f>
        <v/>
      </c>
      <c r="AJ43" s="216">
        <f>COUNTIF(E42:E88,"=P")</f>
        <v>0</v>
      </c>
      <c r="AK43" s="131">
        <f t="shared" si="1"/>
        <v>0</v>
      </c>
      <c r="AL43" s="5">
        <f t="shared" ref="AL43:AL88" si="23">IF($E$42:$E$88="P",IF(AK43&lt;=0.5,"B",IF(AK43&lt;=0.6,"MB",IF(AK43&lt;=0.8,"MA",IF(AK43&lt;=1,"A")))),0)</f>
        <v>0</v>
      </c>
      <c r="AM43" s="124">
        <f t="shared" si="2"/>
        <v>0</v>
      </c>
      <c r="AN43" s="5">
        <f t="shared" ref="AN43:AN88" si="24">IF($E$42:$E$88="P",IF(AM43&lt;=0.5,"B",IF(AM43&lt;=0.6,"MB",IF(AM43&lt;=0.8,"MA",IF(AM43&lt;=1,"A")))),0)</f>
        <v>0</v>
      </c>
      <c r="AO43" s="124">
        <f t="shared" si="3"/>
        <v>0</v>
      </c>
      <c r="AP43" s="5">
        <f t="shared" ref="AP43:AP88" si="25">IF($E$42:$E$88="P",IF(AO43&lt;=0.5,"B",IF(AO43&lt;=0.6,"MB",IF(AO43&lt;=0.8,"MA",IF(AO43&lt;=1,"A")))),0)</f>
        <v>0</v>
      </c>
      <c r="AQ43" s="124">
        <f t="shared" si="4"/>
        <v>0</v>
      </c>
      <c r="AR43" s="5">
        <f t="shared" ref="AR43:AR88" si="26">IF($E$42:$E$88="P",IF(AQ43&lt;=0.5,"B",IF(AQ43&lt;=0.6,"MB",IF(AQ43&lt;=0.8,"MA",IF(AQ43&lt;=1,"A")))),0)</f>
        <v>0</v>
      </c>
      <c r="AS43" s="124">
        <f t="shared" si="5"/>
        <v>0</v>
      </c>
      <c r="AT43" s="5">
        <f t="shared" ref="AT43:AT88" si="27">IF($E$42:$E$88="P",IF(AS43&lt;=0.5,"B",IF(AS43&lt;=0.6,"MB",IF(AS43&lt;=0.8,"MA",IF(AS43&lt;=1,"A")))),0)</f>
        <v>0</v>
      </c>
      <c r="AU43" s="124">
        <f t="shared" si="6"/>
        <v>0</v>
      </c>
      <c r="AV43" s="132">
        <f t="shared" ref="AV43:AV88" si="28">IF($E$42:$E$88="P",IF(AU43&lt;=0.5,"B",IF(AU43&lt;=0.6,"MB",IF(AU43&lt;=0.8,"MA",IF(AU43&lt;=1,"A")))),0)</f>
        <v>0</v>
      </c>
      <c r="AY43" s="55"/>
      <c r="BF43" s="57"/>
      <c r="BI43" s="56"/>
      <c r="BJ43" s="157"/>
      <c r="BK43" s="37"/>
    </row>
    <row r="44" spans="1:82" ht="12.75" customHeight="1" x14ac:dyDescent="0.2">
      <c r="A44" s="3"/>
      <c r="B44" s="5">
        <v>3</v>
      </c>
      <c r="C44" s="354"/>
      <c r="D44" s="355"/>
      <c r="E44" s="151"/>
      <c r="F44" s="79"/>
      <c r="G44" s="103"/>
      <c r="H44" s="79"/>
      <c r="I44" s="103">
        <f t="shared" si="7"/>
        <v>0</v>
      </c>
      <c r="J44" s="79"/>
      <c r="K44" s="103"/>
      <c r="L44" s="79"/>
      <c r="M44" s="103">
        <f t="shared" si="8"/>
        <v>0</v>
      </c>
      <c r="N44" s="79"/>
      <c r="O44" s="103">
        <f t="shared" si="9"/>
        <v>0</v>
      </c>
      <c r="P44" s="79"/>
      <c r="Q44" s="103">
        <f t="shared" si="10"/>
        <v>0</v>
      </c>
      <c r="R44" s="79"/>
      <c r="S44" s="103">
        <f t="shared" si="11"/>
        <v>0</v>
      </c>
      <c r="T44" s="79"/>
      <c r="U44" s="103">
        <f t="shared" si="12"/>
        <v>0</v>
      </c>
      <c r="V44" s="79"/>
      <c r="W44" s="103">
        <f t="shared" si="13"/>
        <v>0</v>
      </c>
      <c r="X44" s="79"/>
      <c r="Y44" s="103">
        <f t="shared" si="14"/>
        <v>0</v>
      </c>
      <c r="Z44" s="79"/>
      <c r="AA44" s="103">
        <f t="shared" si="15"/>
        <v>0</v>
      </c>
      <c r="AB44" s="79"/>
      <c r="AC44" s="103">
        <f t="shared" si="16"/>
        <v>0</v>
      </c>
      <c r="AD44" s="5">
        <f t="shared" si="17"/>
        <v>0</v>
      </c>
      <c r="AE44" s="124">
        <f t="shared" si="18"/>
        <v>0</v>
      </c>
      <c r="AF44" s="12">
        <f t="shared" si="19"/>
        <v>2</v>
      </c>
      <c r="AG44" s="5">
        <f t="shared" si="20"/>
        <v>0</v>
      </c>
      <c r="AH44" s="216" t="str">
        <f t="shared" si="21"/>
        <v/>
      </c>
      <c r="AI44" s="216" t="str">
        <f t="shared" si="22"/>
        <v/>
      </c>
      <c r="AJ44" s="216"/>
      <c r="AK44" s="131">
        <f t="shared" si="1"/>
        <v>0</v>
      </c>
      <c r="AL44" s="5">
        <f t="shared" si="23"/>
        <v>0</v>
      </c>
      <c r="AM44" s="124">
        <f t="shared" si="2"/>
        <v>0</v>
      </c>
      <c r="AN44" s="5">
        <f t="shared" si="24"/>
        <v>0</v>
      </c>
      <c r="AO44" s="124">
        <f t="shared" si="3"/>
        <v>0</v>
      </c>
      <c r="AP44" s="5">
        <f t="shared" si="25"/>
        <v>0</v>
      </c>
      <c r="AQ44" s="124">
        <f t="shared" si="4"/>
        <v>0</v>
      </c>
      <c r="AR44" s="5">
        <f t="shared" si="26"/>
        <v>0</v>
      </c>
      <c r="AS44" s="124">
        <f t="shared" si="5"/>
        <v>0</v>
      </c>
      <c r="AT44" s="5">
        <f t="shared" si="27"/>
        <v>0</v>
      </c>
      <c r="AU44" s="124">
        <f t="shared" si="6"/>
        <v>0</v>
      </c>
      <c r="AV44" s="132">
        <f t="shared" si="28"/>
        <v>0</v>
      </c>
      <c r="AY44" s="55"/>
      <c r="BF44" s="57"/>
      <c r="BG44" s="57"/>
      <c r="BH44" s="57"/>
      <c r="BI44" s="57"/>
      <c r="BJ44" s="157"/>
    </row>
    <row r="45" spans="1:82" ht="12.75" customHeight="1" x14ac:dyDescent="0.2">
      <c r="A45" s="3"/>
      <c r="B45" s="5">
        <f t="shared" ref="B45:B87" si="29">B44+1</f>
        <v>4</v>
      </c>
      <c r="C45" s="354"/>
      <c r="D45" s="355"/>
      <c r="E45" s="151"/>
      <c r="F45" s="79"/>
      <c r="G45" s="103"/>
      <c r="H45" s="79"/>
      <c r="I45" s="103">
        <f t="shared" si="7"/>
        <v>0</v>
      </c>
      <c r="J45" s="79"/>
      <c r="K45" s="103"/>
      <c r="L45" s="79"/>
      <c r="M45" s="103">
        <f t="shared" si="8"/>
        <v>0</v>
      </c>
      <c r="N45" s="79"/>
      <c r="O45" s="103">
        <f t="shared" si="9"/>
        <v>0</v>
      </c>
      <c r="P45" s="79"/>
      <c r="Q45" s="103">
        <f t="shared" si="10"/>
        <v>0</v>
      </c>
      <c r="R45" s="79"/>
      <c r="S45" s="103">
        <f t="shared" si="11"/>
        <v>0</v>
      </c>
      <c r="T45" s="79"/>
      <c r="U45" s="103">
        <f t="shared" si="12"/>
        <v>0</v>
      </c>
      <c r="V45" s="79"/>
      <c r="W45" s="103">
        <f t="shared" si="13"/>
        <v>0</v>
      </c>
      <c r="X45" s="79"/>
      <c r="Y45" s="103">
        <f t="shared" si="14"/>
        <v>0</v>
      </c>
      <c r="Z45" s="79"/>
      <c r="AA45" s="103">
        <f t="shared" si="15"/>
        <v>0</v>
      </c>
      <c r="AB45" s="79"/>
      <c r="AC45" s="103">
        <f t="shared" si="16"/>
        <v>0</v>
      </c>
      <c r="AD45" s="5">
        <f t="shared" si="17"/>
        <v>0</v>
      </c>
      <c r="AE45" s="124">
        <f t="shared" si="18"/>
        <v>0</v>
      </c>
      <c r="AF45" s="12">
        <f t="shared" si="19"/>
        <v>2</v>
      </c>
      <c r="AG45" s="5">
        <f t="shared" si="20"/>
        <v>0</v>
      </c>
      <c r="AH45" s="216" t="str">
        <f t="shared" si="21"/>
        <v/>
      </c>
      <c r="AI45" s="216" t="str">
        <f t="shared" si="22"/>
        <v/>
      </c>
      <c r="AJ45" s="216"/>
      <c r="AK45" s="131">
        <f t="shared" si="1"/>
        <v>0</v>
      </c>
      <c r="AL45" s="5">
        <f t="shared" si="23"/>
        <v>0</v>
      </c>
      <c r="AM45" s="124">
        <f t="shared" si="2"/>
        <v>0</v>
      </c>
      <c r="AN45" s="5">
        <f t="shared" si="24"/>
        <v>0</v>
      </c>
      <c r="AO45" s="124">
        <f t="shared" si="3"/>
        <v>0</v>
      </c>
      <c r="AP45" s="5">
        <f t="shared" si="25"/>
        <v>0</v>
      </c>
      <c r="AQ45" s="124">
        <f t="shared" si="4"/>
        <v>0</v>
      </c>
      <c r="AR45" s="5">
        <f t="shared" si="26"/>
        <v>0</v>
      </c>
      <c r="AS45" s="124">
        <f t="shared" si="5"/>
        <v>0</v>
      </c>
      <c r="AT45" s="5">
        <f t="shared" si="27"/>
        <v>0</v>
      </c>
      <c r="AU45" s="124">
        <f t="shared" si="6"/>
        <v>0</v>
      </c>
      <c r="AV45" s="132">
        <f t="shared" si="28"/>
        <v>0</v>
      </c>
      <c r="AY45" s="55"/>
      <c r="BF45" s="57"/>
      <c r="BG45" s="57"/>
      <c r="BH45" s="57"/>
      <c r="BI45" s="57"/>
      <c r="BJ45" s="157"/>
    </row>
    <row r="46" spans="1:82" ht="12.75" customHeight="1" x14ac:dyDescent="0.2">
      <c r="A46" s="3"/>
      <c r="B46" s="5">
        <f t="shared" si="29"/>
        <v>5</v>
      </c>
      <c r="C46" s="354"/>
      <c r="D46" s="355"/>
      <c r="E46" s="151"/>
      <c r="F46" s="79"/>
      <c r="G46" s="103"/>
      <c r="H46" s="79"/>
      <c r="I46" s="103">
        <f t="shared" si="7"/>
        <v>0</v>
      </c>
      <c r="J46" s="79"/>
      <c r="K46" s="103"/>
      <c r="L46" s="79"/>
      <c r="M46" s="103">
        <f t="shared" si="8"/>
        <v>0</v>
      </c>
      <c r="N46" s="79"/>
      <c r="O46" s="103">
        <f t="shared" si="9"/>
        <v>0</v>
      </c>
      <c r="P46" s="79"/>
      <c r="Q46" s="103">
        <f t="shared" si="10"/>
        <v>0</v>
      </c>
      <c r="R46" s="79"/>
      <c r="S46" s="103">
        <f t="shared" si="11"/>
        <v>0</v>
      </c>
      <c r="T46" s="79"/>
      <c r="U46" s="103">
        <f t="shared" si="12"/>
        <v>0</v>
      </c>
      <c r="V46" s="79"/>
      <c r="W46" s="103">
        <f t="shared" si="13"/>
        <v>0</v>
      </c>
      <c r="X46" s="79"/>
      <c r="Y46" s="103">
        <f t="shared" si="14"/>
        <v>0</v>
      </c>
      <c r="Z46" s="79"/>
      <c r="AA46" s="103">
        <f t="shared" si="15"/>
        <v>0</v>
      </c>
      <c r="AB46" s="79"/>
      <c r="AC46" s="103">
        <f t="shared" si="16"/>
        <v>0</v>
      </c>
      <c r="AD46" s="5">
        <f t="shared" si="17"/>
        <v>0</v>
      </c>
      <c r="AE46" s="124">
        <f t="shared" si="18"/>
        <v>0</v>
      </c>
      <c r="AF46" s="12">
        <f t="shared" si="19"/>
        <v>2</v>
      </c>
      <c r="AG46" s="5">
        <f t="shared" si="20"/>
        <v>0</v>
      </c>
      <c r="AH46" s="216" t="str">
        <f t="shared" si="21"/>
        <v/>
      </c>
      <c r="AI46" s="216" t="str">
        <f t="shared" si="22"/>
        <v/>
      </c>
      <c r="AJ46" s="216"/>
      <c r="AK46" s="131">
        <f t="shared" si="1"/>
        <v>0</v>
      </c>
      <c r="AL46" s="5">
        <f t="shared" si="23"/>
        <v>0</v>
      </c>
      <c r="AM46" s="124">
        <f t="shared" si="2"/>
        <v>0</v>
      </c>
      <c r="AN46" s="5">
        <f t="shared" si="24"/>
        <v>0</v>
      </c>
      <c r="AO46" s="124">
        <f t="shared" si="3"/>
        <v>0</v>
      </c>
      <c r="AP46" s="5">
        <f t="shared" si="25"/>
        <v>0</v>
      </c>
      <c r="AQ46" s="124">
        <f t="shared" si="4"/>
        <v>0</v>
      </c>
      <c r="AR46" s="5">
        <f t="shared" si="26"/>
        <v>0</v>
      </c>
      <c r="AS46" s="124">
        <f t="shared" si="5"/>
        <v>0</v>
      </c>
      <c r="AT46" s="5">
        <f t="shared" si="27"/>
        <v>0</v>
      </c>
      <c r="AU46" s="124">
        <f t="shared" si="6"/>
        <v>0</v>
      </c>
      <c r="AV46" s="132">
        <f t="shared" si="28"/>
        <v>0</v>
      </c>
      <c r="AY46" s="55"/>
      <c r="BF46" s="57"/>
      <c r="BG46" s="57"/>
      <c r="BH46" s="57"/>
      <c r="BI46" s="57"/>
      <c r="BJ46" s="157"/>
    </row>
    <row r="47" spans="1:82" ht="12.75" customHeight="1" x14ac:dyDescent="0.2">
      <c r="A47" s="3"/>
      <c r="B47" s="5">
        <f t="shared" si="29"/>
        <v>6</v>
      </c>
      <c r="C47" s="354"/>
      <c r="D47" s="355"/>
      <c r="E47" s="151"/>
      <c r="F47" s="79"/>
      <c r="G47" s="103"/>
      <c r="H47" s="79"/>
      <c r="I47" s="103">
        <f t="shared" si="7"/>
        <v>0</v>
      </c>
      <c r="J47" s="79"/>
      <c r="K47" s="103"/>
      <c r="L47" s="79"/>
      <c r="M47" s="103">
        <f t="shared" si="8"/>
        <v>0</v>
      </c>
      <c r="N47" s="79"/>
      <c r="O47" s="103">
        <f t="shared" si="9"/>
        <v>0</v>
      </c>
      <c r="P47" s="79"/>
      <c r="Q47" s="103">
        <f t="shared" si="10"/>
        <v>0</v>
      </c>
      <c r="R47" s="79"/>
      <c r="S47" s="103">
        <f t="shared" si="11"/>
        <v>0</v>
      </c>
      <c r="T47" s="79"/>
      <c r="U47" s="103">
        <f t="shared" si="12"/>
        <v>0</v>
      </c>
      <c r="V47" s="79"/>
      <c r="W47" s="103">
        <f t="shared" si="13"/>
        <v>0</v>
      </c>
      <c r="X47" s="79"/>
      <c r="Y47" s="103">
        <f t="shared" si="14"/>
        <v>0</v>
      </c>
      <c r="Z47" s="79"/>
      <c r="AA47" s="103">
        <f t="shared" si="15"/>
        <v>0</v>
      </c>
      <c r="AB47" s="79"/>
      <c r="AC47" s="103">
        <f t="shared" si="16"/>
        <v>0</v>
      </c>
      <c r="AD47" s="5">
        <f t="shared" si="17"/>
        <v>0</v>
      </c>
      <c r="AE47" s="124">
        <f t="shared" si="18"/>
        <v>0</v>
      </c>
      <c r="AF47" s="12">
        <f t="shared" si="19"/>
        <v>2</v>
      </c>
      <c r="AG47" s="5">
        <f t="shared" si="20"/>
        <v>0</v>
      </c>
      <c r="AH47" s="216" t="str">
        <f t="shared" si="21"/>
        <v/>
      </c>
      <c r="AI47" s="216" t="str">
        <f t="shared" si="22"/>
        <v/>
      </c>
      <c r="AJ47" s="216"/>
      <c r="AK47" s="131">
        <f t="shared" si="1"/>
        <v>0</v>
      </c>
      <c r="AL47" s="5">
        <f t="shared" si="23"/>
        <v>0</v>
      </c>
      <c r="AM47" s="124">
        <f t="shared" si="2"/>
        <v>0</v>
      </c>
      <c r="AN47" s="5">
        <f t="shared" si="24"/>
        <v>0</v>
      </c>
      <c r="AO47" s="124">
        <f t="shared" si="3"/>
        <v>0</v>
      </c>
      <c r="AP47" s="5">
        <f t="shared" si="25"/>
        <v>0</v>
      </c>
      <c r="AQ47" s="124">
        <f t="shared" si="4"/>
        <v>0</v>
      </c>
      <c r="AR47" s="5">
        <f t="shared" si="26"/>
        <v>0</v>
      </c>
      <c r="AS47" s="124">
        <f t="shared" si="5"/>
        <v>0</v>
      </c>
      <c r="AT47" s="5">
        <f t="shared" si="27"/>
        <v>0</v>
      </c>
      <c r="AU47" s="124">
        <f t="shared" si="6"/>
        <v>0</v>
      </c>
      <c r="AV47" s="132">
        <f t="shared" si="28"/>
        <v>0</v>
      </c>
      <c r="AY47" s="55"/>
      <c r="BF47" s="57"/>
      <c r="BG47" s="57"/>
      <c r="BH47" s="57"/>
      <c r="BI47" s="57"/>
      <c r="BJ47" s="157"/>
    </row>
    <row r="48" spans="1:82" ht="12.75" customHeight="1" x14ac:dyDescent="0.2">
      <c r="A48" s="3"/>
      <c r="B48" s="5">
        <f t="shared" si="29"/>
        <v>7</v>
      </c>
      <c r="C48" s="354"/>
      <c r="D48" s="355"/>
      <c r="E48" s="151"/>
      <c r="F48" s="79"/>
      <c r="G48" s="103"/>
      <c r="H48" s="79"/>
      <c r="I48" s="103">
        <f t="shared" si="7"/>
        <v>0</v>
      </c>
      <c r="J48" s="79"/>
      <c r="K48" s="103"/>
      <c r="L48" s="79"/>
      <c r="M48" s="103">
        <f t="shared" si="8"/>
        <v>0</v>
      </c>
      <c r="N48" s="79"/>
      <c r="O48" s="103">
        <f t="shared" si="9"/>
        <v>0</v>
      </c>
      <c r="P48" s="79"/>
      <c r="Q48" s="103">
        <f t="shared" si="10"/>
        <v>0</v>
      </c>
      <c r="R48" s="79"/>
      <c r="S48" s="103">
        <f t="shared" si="11"/>
        <v>0</v>
      </c>
      <c r="T48" s="79"/>
      <c r="U48" s="103">
        <f t="shared" si="12"/>
        <v>0</v>
      </c>
      <c r="V48" s="79"/>
      <c r="W48" s="103">
        <f t="shared" si="13"/>
        <v>0</v>
      </c>
      <c r="X48" s="79"/>
      <c r="Y48" s="103">
        <f t="shared" si="14"/>
        <v>0</v>
      </c>
      <c r="Z48" s="79"/>
      <c r="AA48" s="103">
        <f t="shared" si="15"/>
        <v>0</v>
      </c>
      <c r="AB48" s="79"/>
      <c r="AC48" s="103">
        <f t="shared" si="16"/>
        <v>0</v>
      </c>
      <c r="AD48" s="5">
        <f t="shared" si="17"/>
        <v>0</v>
      </c>
      <c r="AE48" s="124">
        <f t="shared" si="18"/>
        <v>0</v>
      </c>
      <c r="AF48" s="12">
        <f t="shared" si="19"/>
        <v>2</v>
      </c>
      <c r="AG48" s="5">
        <f t="shared" si="20"/>
        <v>0</v>
      </c>
      <c r="AH48" s="216" t="str">
        <f t="shared" si="21"/>
        <v/>
      </c>
      <c r="AI48" s="216" t="str">
        <f t="shared" si="22"/>
        <v/>
      </c>
      <c r="AJ48" s="216"/>
      <c r="AK48" s="131">
        <f t="shared" si="1"/>
        <v>0</v>
      </c>
      <c r="AL48" s="5">
        <f t="shared" si="23"/>
        <v>0</v>
      </c>
      <c r="AM48" s="124">
        <f t="shared" si="2"/>
        <v>0</v>
      </c>
      <c r="AN48" s="5">
        <f t="shared" si="24"/>
        <v>0</v>
      </c>
      <c r="AO48" s="124">
        <f t="shared" si="3"/>
        <v>0</v>
      </c>
      <c r="AP48" s="5">
        <f t="shared" si="25"/>
        <v>0</v>
      </c>
      <c r="AQ48" s="124">
        <f t="shared" si="4"/>
        <v>0</v>
      </c>
      <c r="AR48" s="5">
        <f t="shared" si="26"/>
        <v>0</v>
      </c>
      <c r="AS48" s="124">
        <f t="shared" si="5"/>
        <v>0</v>
      </c>
      <c r="AT48" s="5">
        <f t="shared" si="27"/>
        <v>0</v>
      </c>
      <c r="AU48" s="124">
        <f t="shared" si="6"/>
        <v>0</v>
      </c>
      <c r="AV48" s="132">
        <f t="shared" si="28"/>
        <v>0</v>
      </c>
      <c r="AY48" s="55"/>
      <c r="BF48" s="57"/>
      <c r="BG48" s="57"/>
      <c r="BH48" s="57"/>
      <c r="BI48" s="57"/>
      <c r="BJ48" s="157"/>
    </row>
    <row r="49" spans="1:80" ht="12.75" customHeight="1" x14ac:dyDescent="0.2">
      <c r="A49" s="3"/>
      <c r="B49" s="5">
        <f t="shared" si="29"/>
        <v>8</v>
      </c>
      <c r="C49" s="354"/>
      <c r="D49" s="355"/>
      <c r="E49" s="151"/>
      <c r="F49" s="79"/>
      <c r="G49" s="103"/>
      <c r="H49" s="79"/>
      <c r="I49" s="103">
        <f t="shared" si="7"/>
        <v>0</v>
      </c>
      <c r="J49" s="79"/>
      <c r="K49" s="103"/>
      <c r="L49" s="79"/>
      <c r="M49" s="103">
        <f t="shared" si="8"/>
        <v>0</v>
      </c>
      <c r="N49" s="79"/>
      <c r="O49" s="103">
        <f t="shared" si="9"/>
        <v>0</v>
      </c>
      <c r="P49" s="79"/>
      <c r="Q49" s="103">
        <f t="shared" si="10"/>
        <v>0</v>
      </c>
      <c r="R49" s="79"/>
      <c r="S49" s="103">
        <f t="shared" si="11"/>
        <v>0</v>
      </c>
      <c r="T49" s="79"/>
      <c r="U49" s="103">
        <f t="shared" si="12"/>
        <v>0</v>
      </c>
      <c r="V49" s="79"/>
      <c r="W49" s="103">
        <f t="shared" si="13"/>
        <v>0</v>
      </c>
      <c r="X49" s="79"/>
      <c r="Y49" s="103">
        <f t="shared" si="14"/>
        <v>0</v>
      </c>
      <c r="Z49" s="79"/>
      <c r="AA49" s="103">
        <f t="shared" si="15"/>
        <v>0</v>
      </c>
      <c r="AB49" s="79"/>
      <c r="AC49" s="103">
        <f t="shared" si="16"/>
        <v>0</v>
      </c>
      <c r="AD49" s="5">
        <f t="shared" si="17"/>
        <v>0</v>
      </c>
      <c r="AE49" s="124">
        <f t="shared" si="18"/>
        <v>0</v>
      </c>
      <c r="AF49" s="12">
        <f t="shared" si="19"/>
        <v>2</v>
      </c>
      <c r="AG49" s="5">
        <f t="shared" si="20"/>
        <v>0</v>
      </c>
      <c r="AH49" s="216" t="str">
        <f t="shared" si="21"/>
        <v/>
      </c>
      <c r="AI49" s="216" t="str">
        <f t="shared" si="22"/>
        <v/>
      </c>
      <c r="AJ49" s="216"/>
      <c r="AK49" s="131">
        <f t="shared" si="1"/>
        <v>0</v>
      </c>
      <c r="AL49" s="5">
        <f t="shared" si="23"/>
        <v>0</v>
      </c>
      <c r="AM49" s="124">
        <f t="shared" si="2"/>
        <v>0</v>
      </c>
      <c r="AN49" s="5">
        <f t="shared" si="24"/>
        <v>0</v>
      </c>
      <c r="AO49" s="124">
        <f t="shared" si="3"/>
        <v>0</v>
      </c>
      <c r="AP49" s="5">
        <f t="shared" si="25"/>
        <v>0</v>
      </c>
      <c r="AQ49" s="124">
        <f t="shared" si="4"/>
        <v>0</v>
      </c>
      <c r="AR49" s="5">
        <f t="shared" si="26"/>
        <v>0</v>
      </c>
      <c r="AS49" s="124">
        <f t="shared" si="5"/>
        <v>0</v>
      </c>
      <c r="AT49" s="5">
        <f t="shared" si="27"/>
        <v>0</v>
      </c>
      <c r="AU49" s="124">
        <f t="shared" si="6"/>
        <v>0</v>
      </c>
      <c r="AV49" s="132">
        <f t="shared" si="28"/>
        <v>0</v>
      </c>
      <c r="AY49" s="55"/>
      <c r="BF49" s="57"/>
      <c r="BG49" s="57"/>
      <c r="BH49" s="57"/>
      <c r="BI49" s="57"/>
      <c r="BJ49" s="157"/>
    </row>
    <row r="50" spans="1:80" ht="12.75" customHeight="1" x14ac:dyDescent="0.2">
      <c r="A50" s="3"/>
      <c r="B50" s="5">
        <f t="shared" si="29"/>
        <v>9</v>
      </c>
      <c r="C50" s="354"/>
      <c r="D50" s="355"/>
      <c r="E50" s="151"/>
      <c r="F50" s="79"/>
      <c r="G50" s="103"/>
      <c r="H50" s="79"/>
      <c r="I50" s="103">
        <f t="shared" si="7"/>
        <v>0</v>
      </c>
      <c r="J50" s="79"/>
      <c r="K50" s="103"/>
      <c r="L50" s="79"/>
      <c r="M50" s="103">
        <f t="shared" si="8"/>
        <v>0</v>
      </c>
      <c r="N50" s="79"/>
      <c r="O50" s="103">
        <f t="shared" si="9"/>
        <v>0</v>
      </c>
      <c r="P50" s="79"/>
      <c r="Q50" s="103">
        <f t="shared" si="10"/>
        <v>0</v>
      </c>
      <c r="R50" s="79"/>
      <c r="S50" s="103">
        <f t="shared" si="11"/>
        <v>0</v>
      </c>
      <c r="T50" s="79"/>
      <c r="U50" s="103">
        <f t="shared" si="12"/>
        <v>0</v>
      </c>
      <c r="V50" s="79"/>
      <c r="W50" s="103">
        <f t="shared" si="13"/>
        <v>0</v>
      </c>
      <c r="X50" s="79"/>
      <c r="Y50" s="103">
        <f t="shared" si="14"/>
        <v>0</v>
      </c>
      <c r="Z50" s="79"/>
      <c r="AA50" s="103">
        <f t="shared" si="15"/>
        <v>0</v>
      </c>
      <c r="AB50" s="79"/>
      <c r="AC50" s="103">
        <f t="shared" si="16"/>
        <v>0</v>
      </c>
      <c r="AD50" s="5">
        <f t="shared" si="17"/>
        <v>0</v>
      </c>
      <c r="AE50" s="124">
        <f t="shared" si="18"/>
        <v>0</v>
      </c>
      <c r="AF50" s="12">
        <f t="shared" si="19"/>
        <v>2</v>
      </c>
      <c r="AG50" s="5">
        <f t="shared" si="20"/>
        <v>0</v>
      </c>
      <c r="AH50" s="216" t="str">
        <f t="shared" si="21"/>
        <v/>
      </c>
      <c r="AI50" s="216" t="str">
        <f t="shared" si="22"/>
        <v/>
      </c>
      <c r="AJ50" s="216"/>
      <c r="AK50" s="131">
        <f t="shared" si="1"/>
        <v>0</v>
      </c>
      <c r="AL50" s="5">
        <f t="shared" si="23"/>
        <v>0</v>
      </c>
      <c r="AM50" s="124">
        <f t="shared" si="2"/>
        <v>0</v>
      </c>
      <c r="AN50" s="5">
        <f t="shared" si="24"/>
        <v>0</v>
      </c>
      <c r="AO50" s="124">
        <f t="shared" si="3"/>
        <v>0</v>
      </c>
      <c r="AP50" s="5">
        <f t="shared" si="25"/>
        <v>0</v>
      </c>
      <c r="AQ50" s="124">
        <f t="shared" si="4"/>
        <v>0</v>
      </c>
      <c r="AR50" s="5">
        <f t="shared" si="26"/>
        <v>0</v>
      </c>
      <c r="AS50" s="124">
        <f t="shared" si="5"/>
        <v>0</v>
      </c>
      <c r="AT50" s="5">
        <f t="shared" si="27"/>
        <v>0</v>
      </c>
      <c r="AU50" s="124">
        <f t="shared" si="6"/>
        <v>0</v>
      </c>
      <c r="AV50" s="132">
        <f t="shared" si="28"/>
        <v>0</v>
      </c>
      <c r="AY50" s="55"/>
      <c r="BF50" s="57"/>
      <c r="BG50" s="57"/>
      <c r="BH50" s="57"/>
      <c r="BI50" s="57"/>
      <c r="BJ50" s="157"/>
    </row>
    <row r="51" spans="1:80" ht="12.75" customHeight="1" x14ac:dyDescent="0.2">
      <c r="A51" s="3"/>
      <c r="B51" s="5">
        <f t="shared" si="29"/>
        <v>10</v>
      </c>
      <c r="C51" s="354"/>
      <c r="D51" s="355"/>
      <c r="E51" s="151"/>
      <c r="F51" s="79"/>
      <c r="G51" s="103"/>
      <c r="H51" s="79"/>
      <c r="I51" s="103">
        <f t="shared" si="7"/>
        <v>0</v>
      </c>
      <c r="J51" s="79"/>
      <c r="K51" s="103"/>
      <c r="L51" s="79"/>
      <c r="M51" s="103">
        <f t="shared" si="8"/>
        <v>0</v>
      </c>
      <c r="N51" s="79"/>
      <c r="O51" s="103">
        <f t="shared" si="9"/>
        <v>0</v>
      </c>
      <c r="P51" s="79"/>
      <c r="Q51" s="103">
        <f t="shared" si="10"/>
        <v>0</v>
      </c>
      <c r="R51" s="79"/>
      <c r="S51" s="103">
        <f t="shared" si="11"/>
        <v>0</v>
      </c>
      <c r="T51" s="79"/>
      <c r="U51" s="103">
        <f t="shared" si="12"/>
        <v>0</v>
      </c>
      <c r="V51" s="79"/>
      <c r="W51" s="103">
        <f t="shared" si="13"/>
        <v>0</v>
      </c>
      <c r="X51" s="79"/>
      <c r="Y51" s="103">
        <f t="shared" si="14"/>
        <v>0</v>
      </c>
      <c r="Z51" s="79"/>
      <c r="AA51" s="103">
        <f t="shared" si="15"/>
        <v>0</v>
      </c>
      <c r="AB51" s="79"/>
      <c r="AC51" s="103">
        <f t="shared" si="16"/>
        <v>0</v>
      </c>
      <c r="AD51" s="5">
        <f t="shared" si="17"/>
        <v>0</v>
      </c>
      <c r="AE51" s="124">
        <f t="shared" si="18"/>
        <v>0</v>
      </c>
      <c r="AF51" s="12">
        <f t="shared" si="19"/>
        <v>2</v>
      </c>
      <c r="AG51" s="5">
        <f t="shared" si="20"/>
        <v>0</v>
      </c>
      <c r="AH51" s="216" t="str">
        <f t="shared" si="21"/>
        <v/>
      </c>
      <c r="AI51" s="216" t="str">
        <f t="shared" si="22"/>
        <v/>
      </c>
      <c r="AJ51" s="216"/>
      <c r="AK51" s="131">
        <f t="shared" si="1"/>
        <v>0</v>
      </c>
      <c r="AL51" s="5">
        <f t="shared" si="23"/>
        <v>0</v>
      </c>
      <c r="AM51" s="124">
        <f t="shared" si="2"/>
        <v>0</v>
      </c>
      <c r="AN51" s="5">
        <f t="shared" si="24"/>
        <v>0</v>
      </c>
      <c r="AO51" s="124">
        <f t="shared" si="3"/>
        <v>0</v>
      </c>
      <c r="AP51" s="5">
        <f t="shared" si="25"/>
        <v>0</v>
      </c>
      <c r="AQ51" s="124">
        <f t="shared" si="4"/>
        <v>0</v>
      </c>
      <c r="AR51" s="5">
        <f t="shared" si="26"/>
        <v>0</v>
      </c>
      <c r="AS51" s="124">
        <f t="shared" si="5"/>
        <v>0</v>
      </c>
      <c r="AT51" s="5">
        <f t="shared" si="27"/>
        <v>0</v>
      </c>
      <c r="AU51" s="124">
        <f t="shared" si="6"/>
        <v>0</v>
      </c>
      <c r="AV51" s="132">
        <f t="shared" si="28"/>
        <v>0</v>
      </c>
      <c r="AY51" s="55"/>
      <c r="BF51" s="57"/>
      <c r="BG51" s="57"/>
      <c r="BH51" s="57"/>
      <c r="BI51" s="57"/>
      <c r="BJ51" s="157"/>
    </row>
    <row r="52" spans="1:80" ht="12.75" customHeight="1" x14ac:dyDescent="0.2">
      <c r="A52" s="3"/>
      <c r="B52" s="5">
        <f t="shared" si="29"/>
        <v>11</v>
      </c>
      <c r="C52" s="354"/>
      <c r="D52" s="355"/>
      <c r="E52" s="151"/>
      <c r="F52" s="79"/>
      <c r="G52" s="103"/>
      <c r="H52" s="79"/>
      <c r="I52" s="103">
        <f t="shared" si="7"/>
        <v>0</v>
      </c>
      <c r="J52" s="79"/>
      <c r="K52" s="103"/>
      <c r="L52" s="79"/>
      <c r="M52" s="103">
        <f t="shared" si="8"/>
        <v>0</v>
      </c>
      <c r="N52" s="79"/>
      <c r="O52" s="103">
        <f t="shared" si="9"/>
        <v>0</v>
      </c>
      <c r="P52" s="79"/>
      <c r="Q52" s="103">
        <f t="shared" si="10"/>
        <v>0</v>
      </c>
      <c r="R52" s="79"/>
      <c r="S52" s="103">
        <f t="shared" si="11"/>
        <v>0</v>
      </c>
      <c r="T52" s="79"/>
      <c r="U52" s="103">
        <f t="shared" si="12"/>
        <v>0</v>
      </c>
      <c r="V52" s="79"/>
      <c r="W52" s="103">
        <f t="shared" si="13"/>
        <v>0</v>
      </c>
      <c r="X52" s="79"/>
      <c r="Y52" s="103">
        <f t="shared" si="14"/>
        <v>0</v>
      </c>
      <c r="Z52" s="79"/>
      <c r="AA52" s="103">
        <f t="shared" si="15"/>
        <v>0</v>
      </c>
      <c r="AB52" s="79"/>
      <c r="AC52" s="103">
        <f t="shared" si="16"/>
        <v>0</v>
      </c>
      <c r="AD52" s="5">
        <f t="shared" si="17"/>
        <v>0</v>
      </c>
      <c r="AE52" s="124">
        <f t="shared" si="18"/>
        <v>0</v>
      </c>
      <c r="AF52" s="12">
        <f t="shared" si="19"/>
        <v>2</v>
      </c>
      <c r="AG52" s="5">
        <f t="shared" si="20"/>
        <v>0</v>
      </c>
      <c r="AH52" s="216" t="str">
        <f t="shared" si="21"/>
        <v/>
      </c>
      <c r="AI52" s="216" t="str">
        <f t="shared" si="22"/>
        <v/>
      </c>
      <c r="AJ52" s="216"/>
      <c r="AK52" s="131">
        <f t="shared" si="1"/>
        <v>0</v>
      </c>
      <c r="AL52" s="5">
        <f t="shared" si="23"/>
        <v>0</v>
      </c>
      <c r="AM52" s="124">
        <f t="shared" si="2"/>
        <v>0</v>
      </c>
      <c r="AN52" s="5">
        <f t="shared" si="24"/>
        <v>0</v>
      </c>
      <c r="AO52" s="124">
        <f t="shared" si="3"/>
        <v>0</v>
      </c>
      <c r="AP52" s="5">
        <f t="shared" si="25"/>
        <v>0</v>
      </c>
      <c r="AQ52" s="124">
        <f t="shared" si="4"/>
        <v>0</v>
      </c>
      <c r="AR52" s="5">
        <f t="shared" si="26"/>
        <v>0</v>
      </c>
      <c r="AS52" s="124">
        <f t="shared" si="5"/>
        <v>0</v>
      </c>
      <c r="AT52" s="5">
        <f t="shared" si="27"/>
        <v>0</v>
      </c>
      <c r="AU52" s="124">
        <f t="shared" si="6"/>
        <v>0</v>
      </c>
      <c r="AV52" s="132">
        <f t="shared" si="28"/>
        <v>0</v>
      </c>
      <c r="AY52" s="55"/>
      <c r="BF52" s="57"/>
      <c r="BG52" s="57"/>
      <c r="BH52" s="57"/>
      <c r="BI52" s="57"/>
      <c r="BJ52" s="157"/>
    </row>
    <row r="53" spans="1:80" ht="12.75" customHeight="1" x14ac:dyDescent="0.2">
      <c r="A53" s="3"/>
      <c r="B53" s="5">
        <f t="shared" si="29"/>
        <v>12</v>
      </c>
      <c r="C53" s="354"/>
      <c r="D53" s="355"/>
      <c r="E53" s="151"/>
      <c r="F53" s="79"/>
      <c r="G53" s="103"/>
      <c r="H53" s="79"/>
      <c r="I53" s="103">
        <f t="shared" si="7"/>
        <v>0</v>
      </c>
      <c r="J53" s="79"/>
      <c r="K53" s="103"/>
      <c r="L53" s="79"/>
      <c r="M53" s="103">
        <f t="shared" si="8"/>
        <v>0</v>
      </c>
      <c r="N53" s="79"/>
      <c r="O53" s="103">
        <f t="shared" si="9"/>
        <v>0</v>
      </c>
      <c r="P53" s="79"/>
      <c r="Q53" s="103">
        <f t="shared" si="10"/>
        <v>0</v>
      </c>
      <c r="R53" s="79"/>
      <c r="S53" s="103">
        <f t="shared" si="11"/>
        <v>0</v>
      </c>
      <c r="T53" s="79"/>
      <c r="U53" s="103">
        <f t="shared" si="12"/>
        <v>0</v>
      </c>
      <c r="V53" s="79"/>
      <c r="W53" s="103">
        <f t="shared" si="13"/>
        <v>0</v>
      </c>
      <c r="X53" s="79"/>
      <c r="Y53" s="103">
        <f t="shared" si="14"/>
        <v>0</v>
      </c>
      <c r="Z53" s="79"/>
      <c r="AA53" s="103">
        <f t="shared" si="15"/>
        <v>0</v>
      </c>
      <c r="AB53" s="79"/>
      <c r="AC53" s="103">
        <f t="shared" si="16"/>
        <v>0</v>
      </c>
      <c r="AD53" s="5">
        <f t="shared" si="17"/>
        <v>0</v>
      </c>
      <c r="AE53" s="124">
        <f t="shared" si="18"/>
        <v>0</v>
      </c>
      <c r="AF53" s="12">
        <f t="shared" si="19"/>
        <v>2</v>
      </c>
      <c r="AG53" s="5">
        <f t="shared" si="20"/>
        <v>0</v>
      </c>
      <c r="AH53" s="216" t="str">
        <f t="shared" si="21"/>
        <v/>
      </c>
      <c r="AI53" s="216" t="str">
        <f t="shared" si="22"/>
        <v/>
      </c>
      <c r="AJ53" s="216"/>
      <c r="AK53" s="131">
        <f t="shared" si="1"/>
        <v>0</v>
      </c>
      <c r="AL53" s="5">
        <f t="shared" si="23"/>
        <v>0</v>
      </c>
      <c r="AM53" s="124">
        <f t="shared" si="2"/>
        <v>0</v>
      </c>
      <c r="AN53" s="5">
        <f t="shared" si="24"/>
        <v>0</v>
      </c>
      <c r="AO53" s="124">
        <f t="shared" si="3"/>
        <v>0</v>
      </c>
      <c r="AP53" s="5">
        <f t="shared" si="25"/>
        <v>0</v>
      </c>
      <c r="AQ53" s="124">
        <f t="shared" si="4"/>
        <v>0</v>
      </c>
      <c r="AR53" s="5">
        <f t="shared" si="26"/>
        <v>0</v>
      </c>
      <c r="AS53" s="124">
        <f t="shared" si="5"/>
        <v>0</v>
      </c>
      <c r="AT53" s="5">
        <f t="shared" si="27"/>
        <v>0</v>
      </c>
      <c r="AU53" s="124">
        <f t="shared" si="6"/>
        <v>0</v>
      </c>
      <c r="AV53" s="132">
        <f t="shared" si="28"/>
        <v>0</v>
      </c>
      <c r="AY53" s="55"/>
      <c r="BF53" s="57"/>
      <c r="BG53" s="57"/>
      <c r="BH53" s="57"/>
      <c r="BI53" s="57"/>
      <c r="BJ53" s="157"/>
    </row>
    <row r="54" spans="1:80" ht="12.75" customHeight="1" x14ac:dyDescent="0.2">
      <c r="A54" s="3"/>
      <c r="B54" s="5">
        <f t="shared" si="29"/>
        <v>13</v>
      </c>
      <c r="C54" s="354"/>
      <c r="D54" s="355"/>
      <c r="E54" s="151"/>
      <c r="F54" s="79"/>
      <c r="G54" s="103"/>
      <c r="H54" s="79"/>
      <c r="I54" s="103">
        <f t="shared" si="7"/>
        <v>0</v>
      </c>
      <c r="J54" s="79"/>
      <c r="K54" s="103"/>
      <c r="L54" s="79"/>
      <c r="M54" s="103">
        <f t="shared" si="8"/>
        <v>0</v>
      </c>
      <c r="N54" s="79"/>
      <c r="O54" s="103">
        <f t="shared" si="9"/>
        <v>0</v>
      </c>
      <c r="P54" s="79"/>
      <c r="Q54" s="103">
        <f t="shared" si="10"/>
        <v>0</v>
      </c>
      <c r="R54" s="79"/>
      <c r="S54" s="103">
        <f t="shared" si="11"/>
        <v>0</v>
      </c>
      <c r="T54" s="79"/>
      <c r="U54" s="103">
        <f t="shared" si="12"/>
        <v>0</v>
      </c>
      <c r="V54" s="79"/>
      <c r="W54" s="103">
        <f t="shared" si="13"/>
        <v>0</v>
      </c>
      <c r="X54" s="79"/>
      <c r="Y54" s="103">
        <f t="shared" si="14"/>
        <v>0</v>
      </c>
      <c r="Z54" s="79"/>
      <c r="AA54" s="103">
        <f t="shared" si="15"/>
        <v>0</v>
      </c>
      <c r="AB54" s="79"/>
      <c r="AC54" s="103">
        <f t="shared" si="16"/>
        <v>0</v>
      </c>
      <c r="AD54" s="5">
        <f t="shared" si="17"/>
        <v>0</v>
      </c>
      <c r="AE54" s="124">
        <f t="shared" si="18"/>
        <v>0</v>
      </c>
      <c r="AF54" s="12">
        <f t="shared" si="19"/>
        <v>2</v>
      </c>
      <c r="AG54" s="5">
        <f t="shared" si="20"/>
        <v>0</v>
      </c>
      <c r="AH54" s="216" t="str">
        <f t="shared" si="21"/>
        <v/>
      </c>
      <c r="AI54" s="216" t="str">
        <f t="shared" si="22"/>
        <v/>
      </c>
      <c r="AJ54" s="216"/>
      <c r="AK54" s="131">
        <f t="shared" si="1"/>
        <v>0</v>
      </c>
      <c r="AL54" s="5">
        <f t="shared" si="23"/>
        <v>0</v>
      </c>
      <c r="AM54" s="124">
        <f t="shared" si="2"/>
        <v>0</v>
      </c>
      <c r="AN54" s="5">
        <f t="shared" si="24"/>
        <v>0</v>
      </c>
      <c r="AO54" s="124">
        <f t="shared" si="3"/>
        <v>0</v>
      </c>
      <c r="AP54" s="5">
        <f t="shared" si="25"/>
        <v>0</v>
      </c>
      <c r="AQ54" s="124">
        <f t="shared" si="4"/>
        <v>0</v>
      </c>
      <c r="AR54" s="5">
        <f t="shared" si="26"/>
        <v>0</v>
      </c>
      <c r="AS54" s="124">
        <f t="shared" si="5"/>
        <v>0</v>
      </c>
      <c r="AT54" s="5">
        <f t="shared" si="27"/>
        <v>0</v>
      </c>
      <c r="AU54" s="124">
        <f t="shared" si="6"/>
        <v>0</v>
      </c>
      <c r="AV54" s="132">
        <f t="shared" si="28"/>
        <v>0</v>
      </c>
      <c r="AY54" s="55"/>
      <c r="BF54" s="57"/>
      <c r="BG54" s="57"/>
      <c r="BH54" s="57"/>
      <c r="BI54" s="57"/>
      <c r="BJ54" s="157"/>
    </row>
    <row r="55" spans="1:80" ht="12.75" customHeight="1" x14ac:dyDescent="0.2">
      <c r="A55" s="3"/>
      <c r="B55" s="5">
        <f t="shared" si="29"/>
        <v>14</v>
      </c>
      <c r="C55" s="354"/>
      <c r="D55" s="355"/>
      <c r="E55" s="151"/>
      <c r="F55" s="79"/>
      <c r="G55" s="103"/>
      <c r="H55" s="79"/>
      <c r="I55" s="103">
        <f t="shared" si="7"/>
        <v>0</v>
      </c>
      <c r="J55" s="79"/>
      <c r="K55" s="103"/>
      <c r="L55" s="79"/>
      <c r="M55" s="103">
        <f t="shared" si="8"/>
        <v>0</v>
      </c>
      <c r="N55" s="79"/>
      <c r="O55" s="103">
        <f t="shared" si="9"/>
        <v>0</v>
      </c>
      <c r="P55" s="79"/>
      <c r="Q55" s="103">
        <f t="shared" si="10"/>
        <v>0</v>
      </c>
      <c r="R55" s="79"/>
      <c r="S55" s="103">
        <f t="shared" si="11"/>
        <v>0</v>
      </c>
      <c r="T55" s="79"/>
      <c r="U55" s="103">
        <f t="shared" si="12"/>
        <v>0</v>
      </c>
      <c r="V55" s="79"/>
      <c r="W55" s="103">
        <f t="shared" si="13"/>
        <v>0</v>
      </c>
      <c r="X55" s="79"/>
      <c r="Y55" s="103">
        <f t="shared" si="14"/>
        <v>0</v>
      </c>
      <c r="Z55" s="79"/>
      <c r="AA55" s="103">
        <f t="shared" si="15"/>
        <v>0</v>
      </c>
      <c r="AB55" s="79"/>
      <c r="AC55" s="103">
        <f t="shared" si="16"/>
        <v>0</v>
      </c>
      <c r="AD55" s="5">
        <f t="shared" si="17"/>
        <v>0</v>
      </c>
      <c r="AE55" s="124">
        <f t="shared" si="18"/>
        <v>0</v>
      </c>
      <c r="AF55" s="12">
        <f t="shared" si="19"/>
        <v>2</v>
      </c>
      <c r="AG55" s="5">
        <f t="shared" si="20"/>
        <v>0</v>
      </c>
      <c r="AH55" s="216" t="str">
        <f t="shared" si="21"/>
        <v/>
      </c>
      <c r="AI55" s="216" t="str">
        <f t="shared" si="22"/>
        <v/>
      </c>
      <c r="AJ55" s="216"/>
      <c r="AK55" s="131">
        <f t="shared" si="1"/>
        <v>0</v>
      </c>
      <c r="AL55" s="5">
        <f t="shared" si="23"/>
        <v>0</v>
      </c>
      <c r="AM55" s="124">
        <f t="shared" si="2"/>
        <v>0</v>
      </c>
      <c r="AN55" s="5">
        <f t="shared" si="24"/>
        <v>0</v>
      </c>
      <c r="AO55" s="124">
        <f t="shared" si="3"/>
        <v>0</v>
      </c>
      <c r="AP55" s="5">
        <f t="shared" si="25"/>
        <v>0</v>
      </c>
      <c r="AQ55" s="124">
        <f t="shared" si="4"/>
        <v>0</v>
      </c>
      <c r="AR55" s="5">
        <f t="shared" si="26"/>
        <v>0</v>
      </c>
      <c r="AS55" s="124">
        <f t="shared" si="5"/>
        <v>0</v>
      </c>
      <c r="AT55" s="5">
        <f t="shared" si="27"/>
        <v>0</v>
      </c>
      <c r="AU55" s="124">
        <f t="shared" si="6"/>
        <v>0</v>
      </c>
      <c r="AV55" s="132">
        <f t="shared" si="28"/>
        <v>0</v>
      </c>
      <c r="AY55" s="55"/>
      <c r="BF55" s="57"/>
      <c r="BG55" s="57"/>
      <c r="BH55" s="57"/>
      <c r="BI55" s="57"/>
      <c r="BJ55" s="157"/>
    </row>
    <row r="56" spans="1:80" ht="12.75" customHeight="1" x14ac:dyDescent="0.2">
      <c r="A56" s="3"/>
      <c r="B56" s="5">
        <f t="shared" si="29"/>
        <v>15</v>
      </c>
      <c r="C56" s="354"/>
      <c r="D56" s="355"/>
      <c r="E56" s="151"/>
      <c r="F56" s="79"/>
      <c r="G56" s="103"/>
      <c r="H56" s="79"/>
      <c r="I56" s="103">
        <f t="shared" si="7"/>
        <v>0</v>
      </c>
      <c r="J56" s="79"/>
      <c r="K56" s="103"/>
      <c r="L56" s="79"/>
      <c r="M56" s="103">
        <f t="shared" si="8"/>
        <v>0</v>
      </c>
      <c r="N56" s="79"/>
      <c r="O56" s="103">
        <f t="shared" si="9"/>
        <v>0</v>
      </c>
      <c r="P56" s="79"/>
      <c r="Q56" s="103">
        <f t="shared" si="10"/>
        <v>0</v>
      </c>
      <c r="R56" s="79"/>
      <c r="S56" s="103">
        <f t="shared" si="11"/>
        <v>0</v>
      </c>
      <c r="T56" s="79"/>
      <c r="U56" s="103">
        <f t="shared" si="12"/>
        <v>0</v>
      </c>
      <c r="V56" s="79"/>
      <c r="W56" s="103">
        <f t="shared" si="13"/>
        <v>0</v>
      </c>
      <c r="X56" s="79"/>
      <c r="Y56" s="103">
        <f t="shared" si="14"/>
        <v>0</v>
      </c>
      <c r="Z56" s="79"/>
      <c r="AA56" s="103">
        <f t="shared" si="15"/>
        <v>0</v>
      </c>
      <c r="AB56" s="79"/>
      <c r="AC56" s="103">
        <f t="shared" si="16"/>
        <v>0</v>
      </c>
      <c r="AD56" s="5">
        <f t="shared" si="17"/>
        <v>0</v>
      </c>
      <c r="AE56" s="124">
        <f t="shared" si="18"/>
        <v>0</v>
      </c>
      <c r="AF56" s="12">
        <f t="shared" si="19"/>
        <v>2</v>
      </c>
      <c r="AG56" s="5">
        <f t="shared" si="20"/>
        <v>0</v>
      </c>
      <c r="AH56" s="216" t="str">
        <f t="shared" si="21"/>
        <v/>
      </c>
      <c r="AI56" s="216" t="str">
        <f t="shared" si="22"/>
        <v/>
      </c>
      <c r="AJ56" s="216"/>
      <c r="AK56" s="131">
        <f t="shared" si="1"/>
        <v>0</v>
      </c>
      <c r="AL56" s="5">
        <f t="shared" si="23"/>
        <v>0</v>
      </c>
      <c r="AM56" s="124">
        <f t="shared" si="2"/>
        <v>0</v>
      </c>
      <c r="AN56" s="5">
        <f t="shared" si="24"/>
        <v>0</v>
      </c>
      <c r="AO56" s="124">
        <f t="shared" si="3"/>
        <v>0</v>
      </c>
      <c r="AP56" s="5">
        <f t="shared" si="25"/>
        <v>0</v>
      </c>
      <c r="AQ56" s="124">
        <f t="shared" si="4"/>
        <v>0</v>
      </c>
      <c r="AR56" s="5">
        <f t="shared" si="26"/>
        <v>0</v>
      </c>
      <c r="AS56" s="124">
        <f t="shared" si="5"/>
        <v>0</v>
      </c>
      <c r="AT56" s="5">
        <f t="shared" si="27"/>
        <v>0</v>
      </c>
      <c r="AU56" s="124">
        <f t="shared" si="6"/>
        <v>0</v>
      </c>
      <c r="AV56" s="132">
        <f t="shared" si="28"/>
        <v>0</v>
      </c>
      <c r="AY56" s="55"/>
      <c r="BF56" s="57"/>
      <c r="BG56" s="57"/>
      <c r="BH56" s="57"/>
      <c r="BI56" s="57"/>
      <c r="BJ56" s="157"/>
      <c r="CB56" s="58"/>
    </row>
    <row r="57" spans="1:80" ht="12.75" customHeight="1" x14ac:dyDescent="0.2">
      <c r="A57" s="3"/>
      <c r="B57" s="5">
        <f t="shared" si="29"/>
        <v>16</v>
      </c>
      <c r="C57" s="354"/>
      <c r="D57" s="355"/>
      <c r="E57" s="151"/>
      <c r="F57" s="79"/>
      <c r="G57" s="103"/>
      <c r="H57" s="79"/>
      <c r="I57" s="103">
        <f t="shared" si="7"/>
        <v>0</v>
      </c>
      <c r="J57" s="79"/>
      <c r="K57" s="103"/>
      <c r="L57" s="79"/>
      <c r="M57" s="103">
        <f t="shared" si="8"/>
        <v>0</v>
      </c>
      <c r="N57" s="79"/>
      <c r="O57" s="103">
        <f t="shared" si="9"/>
        <v>0</v>
      </c>
      <c r="P57" s="79"/>
      <c r="Q57" s="103">
        <f t="shared" si="10"/>
        <v>0</v>
      </c>
      <c r="R57" s="79"/>
      <c r="S57" s="103">
        <f t="shared" si="11"/>
        <v>0</v>
      </c>
      <c r="T57" s="79"/>
      <c r="U57" s="103">
        <f t="shared" si="12"/>
        <v>0</v>
      </c>
      <c r="V57" s="79"/>
      <c r="W57" s="103">
        <f t="shared" si="13"/>
        <v>0</v>
      </c>
      <c r="X57" s="79"/>
      <c r="Y57" s="103">
        <f t="shared" si="14"/>
        <v>0</v>
      </c>
      <c r="Z57" s="79"/>
      <c r="AA57" s="103">
        <f t="shared" si="15"/>
        <v>0</v>
      </c>
      <c r="AB57" s="79"/>
      <c r="AC57" s="103">
        <f t="shared" si="16"/>
        <v>0</v>
      </c>
      <c r="AD57" s="5">
        <f t="shared" si="17"/>
        <v>0</v>
      </c>
      <c r="AE57" s="124">
        <f t="shared" si="18"/>
        <v>0</v>
      </c>
      <c r="AF57" s="12">
        <f t="shared" si="19"/>
        <v>2</v>
      </c>
      <c r="AG57" s="5">
        <f t="shared" si="20"/>
        <v>0</v>
      </c>
      <c r="AH57" s="216" t="str">
        <f t="shared" si="21"/>
        <v/>
      </c>
      <c r="AI57" s="216" t="str">
        <f t="shared" si="22"/>
        <v/>
      </c>
      <c r="AJ57" s="216"/>
      <c r="AK57" s="131">
        <f t="shared" si="1"/>
        <v>0</v>
      </c>
      <c r="AL57" s="5">
        <f t="shared" si="23"/>
        <v>0</v>
      </c>
      <c r="AM57" s="124">
        <f t="shared" si="2"/>
        <v>0</v>
      </c>
      <c r="AN57" s="5">
        <f t="shared" si="24"/>
        <v>0</v>
      </c>
      <c r="AO57" s="124">
        <f t="shared" si="3"/>
        <v>0</v>
      </c>
      <c r="AP57" s="5">
        <f t="shared" si="25"/>
        <v>0</v>
      </c>
      <c r="AQ57" s="124">
        <f t="shared" si="4"/>
        <v>0</v>
      </c>
      <c r="AR57" s="5">
        <f t="shared" si="26"/>
        <v>0</v>
      </c>
      <c r="AS57" s="124">
        <f t="shared" si="5"/>
        <v>0</v>
      </c>
      <c r="AT57" s="5">
        <f t="shared" si="27"/>
        <v>0</v>
      </c>
      <c r="AU57" s="124">
        <f t="shared" si="6"/>
        <v>0</v>
      </c>
      <c r="AV57" s="132">
        <f t="shared" si="28"/>
        <v>0</v>
      </c>
      <c r="AY57" s="55"/>
      <c r="BF57" s="57"/>
      <c r="BG57" s="57"/>
      <c r="BH57" s="57"/>
      <c r="BI57" s="57"/>
      <c r="BJ57" s="157"/>
      <c r="CB57" s="58"/>
    </row>
    <row r="58" spans="1:80" ht="12.75" customHeight="1" x14ac:dyDescent="0.2">
      <c r="A58" s="3"/>
      <c r="B58" s="5">
        <f t="shared" si="29"/>
        <v>17</v>
      </c>
      <c r="C58" s="354"/>
      <c r="D58" s="355"/>
      <c r="E58" s="151"/>
      <c r="F58" s="79"/>
      <c r="G58" s="103"/>
      <c r="H58" s="79"/>
      <c r="I58" s="103">
        <f t="shared" si="7"/>
        <v>0</v>
      </c>
      <c r="J58" s="79"/>
      <c r="K58" s="103"/>
      <c r="L58" s="79"/>
      <c r="M58" s="103">
        <f t="shared" si="8"/>
        <v>0</v>
      </c>
      <c r="N58" s="79"/>
      <c r="O58" s="103">
        <f t="shared" si="9"/>
        <v>0</v>
      </c>
      <c r="P58" s="79"/>
      <c r="Q58" s="103">
        <f t="shared" si="10"/>
        <v>0</v>
      </c>
      <c r="R58" s="79"/>
      <c r="S58" s="103">
        <f t="shared" si="11"/>
        <v>0</v>
      </c>
      <c r="T58" s="79"/>
      <c r="U58" s="103">
        <f t="shared" si="12"/>
        <v>0</v>
      </c>
      <c r="V58" s="79"/>
      <c r="W58" s="103">
        <f t="shared" si="13"/>
        <v>0</v>
      </c>
      <c r="X58" s="79"/>
      <c r="Y58" s="103">
        <f t="shared" si="14"/>
        <v>0</v>
      </c>
      <c r="Z58" s="79"/>
      <c r="AA58" s="103">
        <f t="shared" si="15"/>
        <v>0</v>
      </c>
      <c r="AB58" s="79"/>
      <c r="AC58" s="103">
        <f t="shared" si="16"/>
        <v>0</v>
      </c>
      <c r="AD58" s="5">
        <f t="shared" si="17"/>
        <v>0</v>
      </c>
      <c r="AE58" s="124">
        <f t="shared" si="18"/>
        <v>0</v>
      </c>
      <c r="AF58" s="12">
        <f t="shared" si="19"/>
        <v>2</v>
      </c>
      <c r="AG58" s="5">
        <f t="shared" si="20"/>
        <v>0</v>
      </c>
      <c r="AH58" s="216" t="str">
        <f t="shared" si="21"/>
        <v/>
      </c>
      <c r="AI58" s="216" t="str">
        <f t="shared" si="22"/>
        <v/>
      </c>
      <c r="AJ58" s="216"/>
      <c r="AK58" s="131">
        <f t="shared" si="1"/>
        <v>0</v>
      </c>
      <c r="AL58" s="5">
        <f t="shared" si="23"/>
        <v>0</v>
      </c>
      <c r="AM58" s="124">
        <f t="shared" si="2"/>
        <v>0</v>
      </c>
      <c r="AN58" s="5">
        <f t="shared" si="24"/>
        <v>0</v>
      </c>
      <c r="AO58" s="124">
        <f t="shared" si="3"/>
        <v>0</v>
      </c>
      <c r="AP58" s="5">
        <f t="shared" si="25"/>
        <v>0</v>
      </c>
      <c r="AQ58" s="124">
        <f t="shared" si="4"/>
        <v>0</v>
      </c>
      <c r="AR58" s="5">
        <f t="shared" si="26"/>
        <v>0</v>
      </c>
      <c r="AS58" s="124">
        <f t="shared" si="5"/>
        <v>0</v>
      </c>
      <c r="AT58" s="5">
        <f t="shared" si="27"/>
        <v>0</v>
      </c>
      <c r="AU58" s="124">
        <f t="shared" si="6"/>
        <v>0</v>
      </c>
      <c r="AV58" s="132">
        <f t="shared" si="28"/>
        <v>0</v>
      </c>
      <c r="AY58" s="55"/>
      <c r="BF58" s="57"/>
      <c r="BG58" s="57"/>
      <c r="BH58" s="57"/>
      <c r="BI58" s="57"/>
      <c r="BJ58" s="157"/>
      <c r="CB58" s="58"/>
    </row>
    <row r="59" spans="1:80" ht="12.75" customHeight="1" x14ac:dyDescent="0.2">
      <c r="A59" s="3"/>
      <c r="B59" s="5">
        <f t="shared" si="29"/>
        <v>18</v>
      </c>
      <c r="C59" s="354"/>
      <c r="D59" s="355"/>
      <c r="E59" s="151"/>
      <c r="F59" s="79"/>
      <c r="G59" s="103"/>
      <c r="H59" s="79"/>
      <c r="I59" s="103">
        <f t="shared" si="7"/>
        <v>0</v>
      </c>
      <c r="J59" s="79"/>
      <c r="K59" s="103"/>
      <c r="L59" s="79"/>
      <c r="M59" s="103">
        <f t="shared" si="8"/>
        <v>0</v>
      </c>
      <c r="N59" s="79"/>
      <c r="O59" s="103">
        <f t="shared" si="9"/>
        <v>0</v>
      </c>
      <c r="P59" s="79"/>
      <c r="Q59" s="103">
        <f t="shared" si="10"/>
        <v>0</v>
      </c>
      <c r="R59" s="79"/>
      <c r="S59" s="103">
        <f t="shared" si="11"/>
        <v>0</v>
      </c>
      <c r="T59" s="79"/>
      <c r="U59" s="103">
        <f t="shared" si="12"/>
        <v>0</v>
      </c>
      <c r="V59" s="79"/>
      <c r="W59" s="103">
        <f t="shared" si="13"/>
        <v>0</v>
      </c>
      <c r="X59" s="79"/>
      <c r="Y59" s="103">
        <f t="shared" si="14"/>
        <v>0</v>
      </c>
      <c r="Z59" s="79"/>
      <c r="AA59" s="103">
        <f t="shared" si="15"/>
        <v>0</v>
      </c>
      <c r="AB59" s="79"/>
      <c r="AC59" s="103">
        <f t="shared" si="16"/>
        <v>0</v>
      </c>
      <c r="AD59" s="5">
        <f t="shared" si="17"/>
        <v>0</v>
      </c>
      <c r="AE59" s="124">
        <f t="shared" si="18"/>
        <v>0</v>
      </c>
      <c r="AF59" s="12">
        <f t="shared" si="19"/>
        <v>2</v>
      </c>
      <c r="AG59" s="5">
        <f t="shared" si="20"/>
        <v>0</v>
      </c>
      <c r="AH59" s="216" t="str">
        <f t="shared" si="21"/>
        <v/>
      </c>
      <c r="AI59" s="216" t="str">
        <f t="shared" si="22"/>
        <v/>
      </c>
      <c r="AJ59" s="216"/>
      <c r="AK59" s="131">
        <f t="shared" si="1"/>
        <v>0</v>
      </c>
      <c r="AL59" s="5">
        <f t="shared" si="23"/>
        <v>0</v>
      </c>
      <c r="AM59" s="124">
        <f t="shared" si="2"/>
        <v>0</v>
      </c>
      <c r="AN59" s="5">
        <f t="shared" si="24"/>
        <v>0</v>
      </c>
      <c r="AO59" s="124">
        <f t="shared" si="3"/>
        <v>0</v>
      </c>
      <c r="AP59" s="5">
        <f t="shared" si="25"/>
        <v>0</v>
      </c>
      <c r="AQ59" s="124">
        <f t="shared" si="4"/>
        <v>0</v>
      </c>
      <c r="AR59" s="5">
        <f t="shared" si="26"/>
        <v>0</v>
      </c>
      <c r="AS59" s="124">
        <f t="shared" si="5"/>
        <v>0</v>
      </c>
      <c r="AT59" s="5">
        <f t="shared" si="27"/>
        <v>0</v>
      </c>
      <c r="AU59" s="124">
        <f t="shared" si="6"/>
        <v>0</v>
      </c>
      <c r="AV59" s="132">
        <f t="shared" si="28"/>
        <v>0</v>
      </c>
      <c r="AY59" s="55"/>
      <c r="BF59" s="57"/>
      <c r="BG59" s="57"/>
      <c r="BH59" s="57"/>
      <c r="BI59" s="57"/>
      <c r="BJ59" s="157"/>
      <c r="CB59" s="58"/>
    </row>
    <row r="60" spans="1:80" ht="12.75" customHeight="1" x14ac:dyDescent="0.2">
      <c r="A60" s="3"/>
      <c r="B60" s="5">
        <f t="shared" si="29"/>
        <v>19</v>
      </c>
      <c r="C60" s="354"/>
      <c r="D60" s="355"/>
      <c r="E60" s="151"/>
      <c r="F60" s="79"/>
      <c r="G60" s="103"/>
      <c r="H60" s="79"/>
      <c r="I60" s="103">
        <f t="shared" si="7"/>
        <v>0</v>
      </c>
      <c r="J60" s="79"/>
      <c r="K60" s="103"/>
      <c r="L60" s="79"/>
      <c r="M60" s="103">
        <f t="shared" si="8"/>
        <v>0</v>
      </c>
      <c r="N60" s="79"/>
      <c r="O60" s="103">
        <f t="shared" si="9"/>
        <v>0</v>
      </c>
      <c r="P60" s="79"/>
      <c r="Q60" s="103">
        <f t="shared" si="10"/>
        <v>0</v>
      </c>
      <c r="R60" s="79"/>
      <c r="S60" s="103">
        <f t="shared" si="11"/>
        <v>0</v>
      </c>
      <c r="T60" s="79"/>
      <c r="U60" s="103">
        <f t="shared" si="12"/>
        <v>0</v>
      </c>
      <c r="V60" s="79"/>
      <c r="W60" s="103">
        <f t="shared" si="13"/>
        <v>0</v>
      </c>
      <c r="X60" s="79"/>
      <c r="Y60" s="103">
        <f t="shared" si="14"/>
        <v>0</v>
      </c>
      <c r="Z60" s="79"/>
      <c r="AA60" s="103">
        <f t="shared" si="15"/>
        <v>0</v>
      </c>
      <c r="AB60" s="79"/>
      <c r="AC60" s="103">
        <f t="shared" si="16"/>
        <v>0</v>
      </c>
      <c r="AD60" s="5">
        <f t="shared" si="17"/>
        <v>0</v>
      </c>
      <c r="AE60" s="124">
        <f t="shared" si="18"/>
        <v>0</v>
      </c>
      <c r="AF60" s="12">
        <f t="shared" si="19"/>
        <v>2</v>
      </c>
      <c r="AG60" s="5">
        <f t="shared" si="20"/>
        <v>0</v>
      </c>
      <c r="AH60" s="216" t="str">
        <f t="shared" si="21"/>
        <v/>
      </c>
      <c r="AI60" s="216" t="str">
        <f t="shared" si="22"/>
        <v/>
      </c>
      <c r="AJ60" s="216"/>
      <c r="AK60" s="131">
        <f t="shared" si="1"/>
        <v>0</v>
      </c>
      <c r="AL60" s="5">
        <f t="shared" si="23"/>
        <v>0</v>
      </c>
      <c r="AM60" s="124">
        <f t="shared" si="2"/>
        <v>0</v>
      </c>
      <c r="AN60" s="5">
        <f t="shared" si="24"/>
        <v>0</v>
      </c>
      <c r="AO60" s="124">
        <f t="shared" si="3"/>
        <v>0</v>
      </c>
      <c r="AP60" s="5">
        <f t="shared" si="25"/>
        <v>0</v>
      </c>
      <c r="AQ60" s="124">
        <f t="shared" si="4"/>
        <v>0</v>
      </c>
      <c r="AR60" s="5">
        <f t="shared" si="26"/>
        <v>0</v>
      </c>
      <c r="AS60" s="124">
        <f t="shared" si="5"/>
        <v>0</v>
      </c>
      <c r="AT60" s="5">
        <f t="shared" si="27"/>
        <v>0</v>
      </c>
      <c r="AU60" s="124">
        <f t="shared" si="6"/>
        <v>0</v>
      </c>
      <c r="AV60" s="132">
        <f t="shared" si="28"/>
        <v>0</v>
      </c>
      <c r="AY60" s="55"/>
      <c r="BF60" s="57"/>
      <c r="BG60" s="57"/>
      <c r="BH60" s="57"/>
      <c r="BI60" s="57"/>
      <c r="BJ60" s="157"/>
      <c r="CB60" s="58"/>
    </row>
    <row r="61" spans="1:80" ht="12.75" customHeight="1" x14ac:dyDescent="0.2">
      <c r="A61" s="3"/>
      <c r="B61" s="5">
        <f t="shared" si="29"/>
        <v>20</v>
      </c>
      <c r="C61" s="354"/>
      <c r="D61" s="355"/>
      <c r="E61" s="151"/>
      <c r="F61" s="79"/>
      <c r="G61" s="103"/>
      <c r="H61" s="79"/>
      <c r="I61" s="103">
        <f t="shared" si="7"/>
        <v>0</v>
      </c>
      <c r="J61" s="79"/>
      <c r="K61" s="103"/>
      <c r="L61" s="79"/>
      <c r="M61" s="103">
        <f t="shared" si="8"/>
        <v>0</v>
      </c>
      <c r="N61" s="79"/>
      <c r="O61" s="103">
        <f t="shared" si="9"/>
        <v>0</v>
      </c>
      <c r="P61" s="79"/>
      <c r="Q61" s="103">
        <f t="shared" si="10"/>
        <v>0</v>
      </c>
      <c r="R61" s="79"/>
      <c r="S61" s="103">
        <f t="shared" si="11"/>
        <v>0</v>
      </c>
      <c r="T61" s="79"/>
      <c r="U61" s="103">
        <f t="shared" si="12"/>
        <v>0</v>
      </c>
      <c r="V61" s="79"/>
      <c r="W61" s="103">
        <f t="shared" si="13"/>
        <v>0</v>
      </c>
      <c r="X61" s="79"/>
      <c r="Y61" s="103">
        <f t="shared" si="14"/>
        <v>0</v>
      </c>
      <c r="Z61" s="79"/>
      <c r="AA61" s="103">
        <f t="shared" si="15"/>
        <v>0</v>
      </c>
      <c r="AB61" s="79"/>
      <c r="AC61" s="103">
        <f t="shared" si="16"/>
        <v>0</v>
      </c>
      <c r="AD61" s="5">
        <f t="shared" si="17"/>
        <v>0</v>
      </c>
      <c r="AE61" s="124">
        <f t="shared" si="18"/>
        <v>0</v>
      </c>
      <c r="AF61" s="12">
        <f t="shared" si="19"/>
        <v>2</v>
      </c>
      <c r="AG61" s="5">
        <f t="shared" si="20"/>
        <v>0</v>
      </c>
      <c r="AH61" s="216" t="str">
        <f t="shared" si="21"/>
        <v/>
      </c>
      <c r="AI61" s="216" t="str">
        <f t="shared" si="22"/>
        <v/>
      </c>
      <c r="AJ61" s="216"/>
      <c r="AK61" s="131">
        <f t="shared" si="1"/>
        <v>0</v>
      </c>
      <c r="AL61" s="5">
        <f t="shared" si="23"/>
        <v>0</v>
      </c>
      <c r="AM61" s="124">
        <f t="shared" si="2"/>
        <v>0</v>
      </c>
      <c r="AN61" s="5">
        <f t="shared" si="24"/>
        <v>0</v>
      </c>
      <c r="AO61" s="124">
        <f t="shared" si="3"/>
        <v>0</v>
      </c>
      <c r="AP61" s="5">
        <f t="shared" si="25"/>
        <v>0</v>
      </c>
      <c r="AQ61" s="124">
        <f t="shared" si="4"/>
        <v>0</v>
      </c>
      <c r="AR61" s="5">
        <f t="shared" si="26"/>
        <v>0</v>
      </c>
      <c r="AS61" s="124">
        <f t="shared" si="5"/>
        <v>0</v>
      </c>
      <c r="AT61" s="5">
        <f t="shared" si="27"/>
        <v>0</v>
      </c>
      <c r="AU61" s="124">
        <f t="shared" si="6"/>
        <v>0</v>
      </c>
      <c r="AV61" s="132">
        <f t="shared" si="28"/>
        <v>0</v>
      </c>
      <c r="AY61" s="55"/>
      <c r="BF61" s="57"/>
      <c r="BG61" s="57"/>
      <c r="BH61" s="57"/>
      <c r="BI61" s="57"/>
      <c r="BJ61" s="157"/>
      <c r="CB61" s="58"/>
    </row>
    <row r="62" spans="1:80" ht="12.75" customHeight="1" x14ac:dyDescent="0.2">
      <c r="A62" s="3"/>
      <c r="B62" s="5">
        <f t="shared" si="29"/>
        <v>21</v>
      </c>
      <c r="C62" s="354"/>
      <c r="D62" s="355"/>
      <c r="E62" s="151"/>
      <c r="F62" s="79"/>
      <c r="G62" s="103"/>
      <c r="H62" s="79"/>
      <c r="I62" s="103">
        <f t="shared" si="7"/>
        <v>0</v>
      </c>
      <c r="J62" s="79"/>
      <c r="K62" s="103"/>
      <c r="L62" s="79"/>
      <c r="M62" s="103">
        <f t="shared" si="8"/>
        <v>0</v>
      </c>
      <c r="N62" s="79"/>
      <c r="O62" s="103">
        <f t="shared" si="9"/>
        <v>0</v>
      </c>
      <c r="P62" s="79"/>
      <c r="Q62" s="103">
        <f t="shared" si="10"/>
        <v>0</v>
      </c>
      <c r="R62" s="79"/>
      <c r="S62" s="103">
        <f t="shared" si="11"/>
        <v>0</v>
      </c>
      <c r="T62" s="79"/>
      <c r="U62" s="103">
        <f t="shared" si="12"/>
        <v>0</v>
      </c>
      <c r="V62" s="79"/>
      <c r="W62" s="103">
        <f t="shared" si="13"/>
        <v>0</v>
      </c>
      <c r="X62" s="79"/>
      <c r="Y62" s="103">
        <f t="shared" si="14"/>
        <v>0</v>
      </c>
      <c r="Z62" s="79"/>
      <c r="AA62" s="103">
        <f t="shared" si="15"/>
        <v>0</v>
      </c>
      <c r="AB62" s="79"/>
      <c r="AC62" s="103">
        <f t="shared" si="16"/>
        <v>0</v>
      </c>
      <c r="AD62" s="5">
        <f t="shared" si="17"/>
        <v>0</v>
      </c>
      <c r="AE62" s="124">
        <f t="shared" si="18"/>
        <v>0</v>
      </c>
      <c r="AF62" s="12">
        <f t="shared" si="19"/>
        <v>2</v>
      </c>
      <c r="AG62" s="5">
        <f t="shared" si="20"/>
        <v>0</v>
      </c>
      <c r="AH62" s="216" t="str">
        <f t="shared" si="21"/>
        <v/>
      </c>
      <c r="AI62" s="216" t="str">
        <f t="shared" si="22"/>
        <v/>
      </c>
      <c r="AJ62" s="216"/>
      <c r="AK62" s="131">
        <f t="shared" si="1"/>
        <v>0</v>
      </c>
      <c r="AL62" s="5">
        <f t="shared" si="23"/>
        <v>0</v>
      </c>
      <c r="AM62" s="124">
        <f t="shared" si="2"/>
        <v>0</v>
      </c>
      <c r="AN62" s="5">
        <f t="shared" si="24"/>
        <v>0</v>
      </c>
      <c r="AO62" s="124">
        <f t="shared" si="3"/>
        <v>0</v>
      </c>
      <c r="AP62" s="5">
        <f t="shared" si="25"/>
        <v>0</v>
      </c>
      <c r="AQ62" s="124">
        <f t="shared" si="4"/>
        <v>0</v>
      </c>
      <c r="AR62" s="5">
        <f t="shared" si="26"/>
        <v>0</v>
      </c>
      <c r="AS62" s="124">
        <f t="shared" si="5"/>
        <v>0</v>
      </c>
      <c r="AT62" s="5">
        <f t="shared" si="27"/>
        <v>0</v>
      </c>
      <c r="AU62" s="124">
        <f t="shared" si="6"/>
        <v>0</v>
      </c>
      <c r="AV62" s="132">
        <f t="shared" si="28"/>
        <v>0</v>
      </c>
      <c r="AY62" s="55"/>
      <c r="BF62" s="57"/>
      <c r="BG62" s="57"/>
      <c r="BH62" s="57"/>
      <c r="BI62" s="57"/>
      <c r="BJ62" s="157"/>
      <c r="CB62" s="55"/>
    </row>
    <row r="63" spans="1:80" ht="12.75" customHeight="1" x14ac:dyDescent="0.2">
      <c r="A63" s="3"/>
      <c r="B63" s="5">
        <f t="shared" si="29"/>
        <v>22</v>
      </c>
      <c r="C63" s="354"/>
      <c r="D63" s="355"/>
      <c r="E63" s="151"/>
      <c r="F63" s="79"/>
      <c r="G63" s="103"/>
      <c r="H63" s="79"/>
      <c r="I63" s="103">
        <f t="shared" si="7"/>
        <v>0</v>
      </c>
      <c r="J63" s="79"/>
      <c r="K63" s="103"/>
      <c r="L63" s="79"/>
      <c r="M63" s="103">
        <f t="shared" si="8"/>
        <v>0</v>
      </c>
      <c r="N63" s="79"/>
      <c r="O63" s="103">
        <f t="shared" si="9"/>
        <v>0</v>
      </c>
      <c r="P63" s="79"/>
      <c r="Q63" s="103">
        <f t="shared" si="10"/>
        <v>0</v>
      </c>
      <c r="R63" s="79"/>
      <c r="S63" s="103">
        <f t="shared" si="11"/>
        <v>0</v>
      </c>
      <c r="T63" s="79"/>
      <c r="U63" s="103">
        <f t="shared" si="12"/>
        <v>0</v>
      </c>
      <c r="V63" s="79"/>
      <c r="W63" s="103">
        <f t="shared" si="13"/>
        <v>0</v>
      </c>
      <c r="X63" s="79"/>
      <c r="Y63" s="103">
        <f t="shared" si="14"/>
        <v>0</v>
      </c>
      <c r="Z63" s="79"/>
      <c r="AA63" s="103">
        <f t="shared" si="15"/>
        <v>0</v>
      </c>
      <c r="AB63" s="79"/>
      <c r="AC63" s="103">
        <f t="shared" si="16"/>
        <v>0</v>
      </c>
      <c r="AD63" s="5">
        <f t="shared" si="17"/>
        <v>0</v>
      </c>
      <c r="AE63" s="124">
        <f t="shared" si="18"/>
        <v>0</v>
      </c>
      <c r="AF63" s="12">
        <f t="shared" si="19"/>
        <v>2</v>
      </c>
      <c r="AG63" s="5">
        <f t="shared" si="20"/>
        <v>0</v>
      </c>
      <c r="AH63" s="216" t="str">
        <f t="shared" si="21"/>
        <v/>
      </c>
      <c r="AI63" s="216" t="str">
        <f t="shared" si="22"/>
        <v/>
      </c>
      <c r="AJ63" s="216"/>
      <c r="AK63" s="131">
        <f t="shared" si="1"/>
        <v>0</v>
      </c>
      <c r="AL63" s="5">
        <f t="shared" si="23"/>
        <v>0</v>
      </c>
      <c r="AM63" s="124">
        <f t="shared" si="2"/>
        <v>0</v>
      </c>
      <c r="AN63" s="5">
        <f t="shared" si="24"/>
        <v>0</v>
      </c>
      <c r="AO63" s="124">
        <f t="shared" si="3"/>
        <v>0</v>
      </c>
      <c r="AP63" s="5">
        <f t="shared" si="25"/>
        <v>0</v>
      </c>
      <c r="AQ63" s="124">
        <f t="shared" si="4"/>
        <v>0</v>
      </c>
      <c r="AR63" s="5">
        <f t="shared" si="26"/>
        <v>0</v>
      </c>
      <c r="AS63" s="124">
        <f t="shared" si="5"/>
        <v>0</v>
      </c>
      <c r="AT63" s="5">
        <f t="shared" si="27"/>
        <v>0</v>
      </c>
      <c r="AU63" s="124">
        <f t="shared" si="6"/>
        <v>0</v>
      </c>
      <c r="AV63" s="132">
        <f t="shared" si="28"/>
        <v>0</v>
      </c>
      <c r="AY63" s="55"/>
      <c r="BF63" s="57"/>
      <c r="BG63" s="57"/>
      <c r="BH63" s="57"/>
      <c r="BI63" s="57"/>
      <c r="BJ63" s="157"/>
    </row>
    <row r="64" spans="1:80" ht="12.75" customHeight="1" x14ac:dyDescent="0.2">
      <c r="A64" s="3"/>
      <c r="B64" s="5">
        <f t="shared" si="29"/>
        <v>23</v>
      </c>
      <c r="C64" s="354"/>
      <c r="D64" s="355"/>
      <c r="E64" s="151"/>
      <c r="F64" s="79"/>
      <c r="G64" s="103"/>
      <c r="H64" s="79"/>
      <c r="I64" s="103">
        <f t="shared" si="7"/>
        <v>0</v>
      </c>
      <c r="J64" s="79"/>
      <c r="K64" s="103"/>
      <c r="L64" s="79"/>
      <c r="M64" s="103">
        <f t="shared" si="8"/>
        <v>0</v>
      </c>
      <c r="N64" s="79"/>
      <c r="O64" s="103">
        <f t="shared" si="9"/>
        <v>0</v>
      </c>
      <c r="P64" s="79"/>
      <c r="Q64" s="103">
        <f t="shared" si="10"/>
        <v>0</v>
      </c>
      <c r="R64" s="79"/>
      <c r="S64" s="103">
        <f t="shared" si="11"/>
        <v>0</v>
      </c>
      <c r="T64" s="79"/>
      <c r="U64" s="103">
        <f t="shared" si="12"/>
        <v>0</v>
      </c>
      <c r="V64" s="79"/>
      <c r="W64" s="103">
        <f t="shared" si="13"/>
        <v>0</v>
      </c>
      <c r="X64" s="79"/>
      <c r="Y64" s="103">
        <f t="shared" si="14"/>
        <v>0</v>
      </c>
      <c r="Z64" s="79"/>
      <c r="AA64" s="103">
        <f t="shared" si="15"/>
        <v>0</v>
      </c>
      <c r="AB64" s="79"/>
      <c r="AC64" s="103">
        <f t="shared" si="16"/>
        <v>0</v>
      </c>
      <c r="AD64" s="5">
        <f t="shared" si="17"/>
        <v>0</v>
      </c>
      <c r="AE64" s="124">
        <f t="shared" si="18"/>
        <v>0</v>
      </c>
      <c r="AF64" s="12">
        <f t="shared" si="19"/>
        <v>2</v>
      </c>
      <c r="AG64" s="5">
        <f t="shared" si="20"/>
        <v>0</v>
      </c>
      <c r="AH64" s="216" t="str">
        <f t="shared" si="21"/>
        <v/>
      </c>
      <c r="AI64" s="216" t="str">
        <f t="shared" si="22"/>
        <v/>
      </c>
      <c r="AJ64" s="216"/>
      <c r="AK64" s="131">
        <f t="shared" si="1"/>
        <v>0</v>
      </c>
      <c r="AL64" s="5">
        <f t="shared" si="23"/>
        <v>0</v>
      </c>
      <c r="AM64" s="124">
        <f t="shared" si="2"/>
        <v>0</v>
      </c>
      <c r="AN64" s="5">
        <f t="shared" si="24"/>
        <v>0</v>
      </c>
      <c r="AO64" s="124">
        <f t="shared" si="3"/>
        <v>0</v>
      </c>
      <c r="AP64" s="5">
        <f t="shared" si="25"/>
        <v>0</v>
      </c>
      <c r="AQ64" s="124">
        <f t="shared" si="4"/>
        <v>0</v>
      </c>
      <c r="AR64" s="5">
        <f t="shared" si="26"/>
        <v>0</v>
      </c>
      <c r="AS64" s="124">
        <f t="shared" si="5"/>
        <v>0</v>
      </c>
      <c r="AT64" s="5">
        <f t="shared" si="27"/>
        <v>0</v>
      </c>
      <c r="AU64" s="124">
        <f t="shared" si="6"/>
        <v>0</v>
      </c>
      <c r="AV64" s="132">
        <f t="shared" si="28"/>
        <v>0</v>
      </c>
      <c r="AY64" s="55"/>
      <c r="BF64" s="57"/>
      <c r="BG64" s="57"/>
      <c r="BH64" s="57"/>
      <c r="BI64" s="57"/>
      <c r="BJ64" s="157"/>
    </row>
    <row r="65" spans="1:87" ht="12.75" customHeight="1" x14ac:dyDescent="0.2">
      <c r="A65" s="3"/>
      <c r="B65" s="5">
        <f t="shared" si="29"/>
        <v>24</v>
      </c>
      <c r="C65" s="354"/>
      <c r="D65" s="355"/>
      <c r="E65" s="151"/>
      <c r="F65" s="79"/>
      <c r="G65" s="103"/>
      <c r="H65" s="79"/>
      <c r="I65" s="103">
        <f t="shared" si="7"/>
        <v>0</v>
      </c>
      <c r="J65" s="79"/>
      <c r="K65" s="103"/>
      <c r="L65" s="79"/>
      <c r="M65" s="103">
        <f t="shared" si="8"/>
        <v>0</v>
      </c>
      <c r="N65" s="79"/>
      <c r="O65" s="103">
        <f t="shared" si="9"/>
        <v>0</v>
      </c>
      <c r="P65" s="79"/>
      <c r="Q65" s="103">
        <f t="shared" si="10"/>
        <v>0</v>
      </c>
      <c r="R65" s="79"/>
      <c r="S65" s="103">
        <f t="shared" si="11"/>
        <v>0</v>
      </c>
      <c r="T65" s="79"/>
      <c r="U65" s="103">
        <f t="shared" si="12"/>
        <v>0</v>
      </c>
      <c r="V65" s="79"/>
      <c r="W65" s="103">
        <f t="shared" si="13"/>
        <v>0</v>
      </c>
      <c r="X65" s="79"/>
      <c r="Y65" s="103">
        <f t="shared" si="14"/>
        <v>0</v>
      </c>
      <c r="Z65" s="79"/>
      <c r="AA65" s="103">
        <f t="shared" si="15"/>
        <v>0</v>
      </c>
      <c r="AB65" s="79"/>
      <c r="AC65" s="103">
        <f t="shared" si="16"/>
        <v>0</v>
      </c>
      <c r="AD65" s="5">
        <f t="shared" si="17"/>
        <v>0</v>
      </c>
      <c r="AE65" s="124">
        <f t="shared" si="18"/>
        <v>0</v>
      </c>
      <c r="AF65" s="12">
        <f t="shared" si="19"/>
        <v>2</v>
      </c>
      <c r="AG65" s="5">
        <f t="shared" si="20"/>
        <v>0</v>
      </c>
      <c r="AH65" s="216" t="str">
        <f t="shared" si="21"/>
        <v/>
      </c>
      <c r="AI65" s="216" t="str">
        <f t="shared" si="22"/>
        <v/>
      </c>
      <c r="AJ65" s="216"/>
      <c r="AK65" s="131">
        <f t="shared" si="1"/>
        <v>0</v>
      </c>
      <c r="AL65" s="5">
        <f t="shared" si="23"/>
        <v>0</v>
      </c>
      <c r="AM65" s="124">
        <f t="shared" si="2"/>
        <v>0</v>
      </c>
      <c r="AN65" s="5">
        <f t="shared" si="24"/>
        <v>0</v>
      </c>
      <c r="AO65" s="124">
        <f t="shared" si="3"/>
        <v>0</v>
      </c>
      <c r="AP65" s="5">
        <f t="shared" si="25"/>
        <v>0</v>
      </c>
      <c r="AQ65" s="124">
        <f t="shared" si="4"/>
        <v>0</v>
      </c>
      <c r="AR65" s="5">
        <f t="shared" si="26"/>
        <v>0</v>
      </c>
      <c r="AS65" s="124">
        <f t="shared" si="5"/>
        <v>0</v>
      </c>
      <c r="AT65" s="5">
        <f t="shared" si="27"/>
        <v>0</v>
      </c>
      <c r="AU65" s="124">
        <f t="shared" si="6"/>
        <v>0</v>
      </c>
      <c r="AV65" s="132">
        <f t="shared" si="28"/>
        <v>0</v>
      </c>
      <c r="AY65" s="55"/>
      <c r="BF65" s="57"/>
      <c r="BG65" s="57"/>
      <c r="BH65" s="57"/>
      <c r="BI65" s="57"/>
      <c r="BJ65" s="157"/>
    </row>
    <row r="66" spans="1:87" ht="12.75" customHeight="1" x14ac:dyDescent="0.2">
      <c r="A66" s="3"/>
      <c r="B66" s="5">
        <f t="shared" si="29"/>
        <v>25</v>
      </c>
      <c r="C66" s="354"/>
      <c r="D66" s="355"/>
      <c r="E66" s="151"/>
      <c r="F66" s="79"/>
      <c r="G66" s="103"/>
      <c r="H66" s="79"/>
      <c r="I66" s="103">
        <f t="shared" si="7"/>
        <v>0</v>
      </c>
      <c r="J66" s="79"/>
      <c r="K66" s="103"/>
      <c r="L66" s="79"/>
      <c r="M66" s="103">
        <f t="shared" si="8"/>
        <v>0</v>
      </c>
      <c r="N66" s="79"/>
      <c r="O66" s="103">
        <f t="shared" si="9"/>
        <v>0</v>
      </c>
      <c r="P66" s="79"/>
      <c r="Q66" s="103">
        <f t="shared" si="10"/>
        <v>0</v>
      </c>
      <c r="R66" s="79"/>
      <c r="S66" s="103">
        <f t="shared" si="11"/>
        <v>0</v>
      </c>
      <c r="T66" s="79"/>
      <c r="U66" s="103">
        <f t="shared" si="12"/>
        <v>0</v>
      </c>
      <c r="V66" s="79"/>
      <c r="W66" s="103">
        <f t="shared" si="13"/>
        <v>0</v>
      </c>
      <c r="X66" s="79"/>
      <c r="Y66" s="103">
        <f t="shared" si="14"/>
        <v>0</v>
      </c>
      <c r="Z66" s="79"/>
      <c r="AA66" s="103">
        <f t="shared" si="15"/>
        <v>0</v>
      </c>
      <c r="AB66" s="79"/>
      <c r="AC66" s="103">
        <f t="shared" si="16"/>
        <v>0</v>
      </c>
      <c r="AD66" s="5">
        <f t="shared" si="17"/>
        <v>0</v>
      </c>
      <c r="AE66" s="124">
        <f t="shared" si="18"/>
        <v>0</v>
      </c>
      <c r="AF66" s="12">
        <f t="shared" si="19"/>
        <v>2</v>
      </c>
      <c r="AG66" s="5">
        <f t="shared" si="20"/>
        <v>0</v>
      </c>
      <c r="AH66" s="216" t="str">
        <f t="shared" si="21"/>
        <v/>
      </c>
      <c r="AI66" s="216" t="str">
        <f t="shared" si="22"/>
        <v/>
      </c>
      <c r="AJ66" s="216"/>
      <c r="AK66" s="131">
        <f t="shared" si="1"/>
        <v>0</v>
      </c>
      <c r="AL66" s="5">
        <f t="shared" si="23"/>
        <v>0</v>
      </c>
      <c r="AM66" s="124">
        <f t="shared" si="2"/>
        <v>0</v>
      </c>
      <c r="AN66" s="5">
        <f t="shared" si="24"/>
        <v>0</v>
      </c>
      <c r="AO66" s="124">
        <f t="shared" si="3"/>
        <v>0</v>
      </c>
      <c r="AP66" s="5">
        <f t="shared" si="25"/>
        <v>0</v>
      </c>
      <c r="AQ66" s="124">
        <f t="shared" si="4"/>
        <v>0</v>
      </c>
      <c r="AR66" s="5">
        <f t="shared" si="26"/>
        <v>0</v>
      </c>
      <c r="AS66" s="124">
        <f t="shared" si="5"/>
        <v>0</v>
      </c>
      <c r="AT66" s="5">
        <f t="shared" si="27"/>
        <v>0</v>
      </c>
      <c r="AU66" s="124">
        <f t="shared" si="6"/>
        <v>0</v>
      </c>
      <c r="AV66" s="132">
        <f t="shared" si="28"/>
        <v>0</v>
      </c>
      <c r="AY66" s="55"/>
      <c r="BF66" s="57"/>
      <c r="BG66" s="57"/>
      <c r="BH66" s="57"/>
      <c r="BI66" s="57"/>
      <c r="BJ66" s="157"/>
      <c r="CD66" s="45" t="str">
        <f>P22</f>
        <v>1) Comprensión de la información y los procesos sociales.</v>
      </c>
      <c r="CE66" s="45"/>
      <c r="CF66" s="45"/>
      <c r="CG66" s="45"/>
      <c r="CH66" s="45"/>
      <c r="CI66" s="45"/>
    </row>
    <row r="67" spans="1:87" ht="12.75" customHeight="1" x14ac:dyDescent="0.2">
      <c r="A67" s="3"/>
      <c r="B67" s="5">
        <f t="shared" si="29"/>
        <v>26</v>
      </c>
      <c r="C67" s="354"/>
      <c r="D67" s="355"/>
      <c r="E67" s="151"/>
      <c r="F67" s="79"/>
      <c r="G67" s="103"/>
      <c r="H67" s="79"/>
      <c r="I67" s="103">
        <f t="shared" si="7"/>
        <v>0</v>
      </c>
      <c r="J67" s="79"/>
      <c r="K67" s="103"/>
      <c r="L67" s="79"/>
      <c r="M67" s="103">
        <f t="shared" si="8"/>
        <v>0</v>
      </c>
      <c r="N67" s="79"/>
      <c r="O67" s="103">
        <f t="shared" si="9"/>
        <v>0</v>
      </c>
      <c r="P67" s="79"/>
      <c r="Q67" s="103">
        <f t="shared" si="10"/>
        <v>0</v>
      </c>
      <c r="R67" s="79"/>
      <c r="S67" s="103">
        <f t="shared" si="11"/>
        <v>0</v>
      </c>
      <c r="T67" s="79"/>
      <c r="U67" s="103">
        <f t="shared" si="12"/>
        <v>0</v>
      </c>
      <c r="V67" s="79"/>
      <c r="W67" s="103">
        <f t="shared" si="13"/>
        <v>0</v>
      </c>
      <c r="X67" s="79"/>
      <c r="Y67" s="103">
        <f t="shared" si="14"/>
        <v>0</v>
      </c>
      <c r="Z67" s="79"/>
      <c r="AA67" s="103">
        <f t="shared" si="15"/>
        <v>0</v>
      </c>
      <c r="AB67" s="79"/>
      <c r="AC67" s="103">
        <f t="shared" si="16"/>
        <v>0</v>
      </c>
      <c r="AD67" s="5">
        <f t="shared" si="17"/>
        <v>0</v>
      </c>
      <c r="AE67" s="124">
        <f t="shared" si="18"/>
        <v>0</v>
      </c>
      <c r="AF67" s="12">
        <f t="shared" si="19"/>
        <v>2</v>
      </c>
      <c r="AG67" s="5">
        <f t="shared" si="20"/>
        <v>0</v>
      </c>
      <c r="AH67" s="216" t="str">
        <f t="shared" si="21"/>
        <v/>
      </c>
      <c r="AI67" s="216" t="str">
        <f t="shared" si="22"/>
        <v/>
      </c>
      <c r="AJ67" s="216"/>
      <c r="AK67" s="131">
        <f t="shared" si="1"/>
        <v>0</v>
      </c>
      <c r="AL67" s="5">
        <f t="shared" si="23"/>
        <v>0</v>
      </c>
      <c r="AM67" s="124">
        <f t="shared" si="2"/>
        <v>0</v>
      </c>
      <c r="AN67" s="5">
        <f t="shared" si="24"/>
        <v>0</v>
      </c>
      <c r="AO67" s="124">
        <f t="shared" si="3"/>
        <v>0</v>
      </c>
      <c r="AP67" s="5">
        <f t="shared" si="25"/>
        <v>0</v>
      </c>
      <c r="AQ67" s="124">
        <f t="shared" si="4"/>
        <v>0</v>
      </c>
      <c r="AR67" s="5">
        <f t="shared" si="26"/>
        <v>0</v>
      </c>
      <c r="AS67" s="124">
        <f t="shared" si="5"/>
        <v>0</v>
      </c>
      <c r="AT67" s="5">
        <f t="shared" si="27"/>
        <v>0</v>
      </c>
      <c r="AU67" s="124">
        <f t="shared" si="6"/>
        <v>0</v>
      </c>
      <c r="AV67" s="132">
        <f t="shared" si="28"/>
        <v>0</v>
      </c>
      <c r="AY67" s="55"/>
      <c r="BF67" s="57"/>
      <c r="BG67" s="57"/>
      <c r="BH67" s="57"/>
      <c r="BI67" s="57"/>
      <c r="BJ67" s="157"/>
      <c r="CD67" s="45" t="str">
        <f>P19</f>
        <v xml:space="preserve"> 2) Comunicación y Valoración de los derechos y deberes ciudadanos.</v>
      </c>
      <c r="CE67" s="45"/>
      <c r="CF67" s="45"/>
      <c r="CG67" s="45"/>
      <c r="CH67" s="45"/>
      <c r="CI67" s="45"/>
    </row>
    <row r="68" spans="1:87" ht="12.75" customHeight="1" x14ac:dyDescent="0.2">
      <c r="A68" s="3"/>
      <c r="B68" s="5">
        <f t="shared" si="29"/>
        <v>27</v>
      </c>
      <c r="C68" s="354"/>
      <c r="D68" s="355"/>
      <c r="E68" s="151"/>
      <c r="F68" s="79"/>
      <c r="G68" s="103"/>
      <c r="H68" s="79"/>
      <c r="I68" s="103">
        <f t="shared" si="7"/>
        <v>0</v>
      </c>
      <c r="J68" s="79"/>
      <c r="K68" s="103"/>
      <c r="L68" s="79"/>
      <c r="M68" s="103">
        <f t="shared" si="8"/>
        <v>0</v>
      </c>
      <c r="N68" s="79"/>
      <c r="O68" s="103">
        <f t="shared" si="9"/>
        <v>0</v>
      </c>
      <c r="P68" s="79"/>
      <c r="Q68" s="103">
        <f t="shared" si="10"/>
        <v>0</v>
      </c>
      <c r="R68" s="79"/>
      <c r="S68" s="103">
        <f t="shared" si="11"/>
        <v>0</v>
      </c>
      <c r="T68" s="79"/>
      <c r="U68" s="103">
        <f t="shared" si="12"/>
        <v>0</v>
      </c>
      <c r="V68" s="79"/>
      <c r="W68" s="103">
        <f t="shared" si="13"/>
        <v>0</v>
      </c>
      <c r="X68" s="79"/>
      <c r="Y68" s="103">
        <f t="shared" si="14"/>
        <v>0</v>
      </c>
      <c r="Z68" s="79"/>
      <c r="AA68" s="103">
        <f t="shared" si="15"/>
        <v>0</v>
      </c>
      <c r="AB68" s="79"/>
      <c r="AC68" s="103">
        <f t="shared" si="16"/>
        <v>0</v>
      </c>
      <c r="AD68" s="5">
        <f t="shared" si="17"/>
        <v>0</v>
      </c>
      <c r="AE68" s="124">
        <f t="shared" si="18"/>
        <v>0</v>
      </c>
      <c r="AF68" s="12">
        <f t="shared" si="19"/>
        <v>2</v>
      </c>
      <c r="AG68" s="5">
        <f t="shared" si="20"/>
        <v>0</v>
      </c>
      <c r="AH68" s="216" t="str">
        <f t="shared" si="21"/>
        <v/>
      </c>
      <c r="AI68" s="216" t="str">
        <f t="shared" si="22"/>
        <v/>
      </c>
      <c r="AJ68" s="216"/>
      <c r="AK68" s="131">
        <f t="shared" si="1"/>
        <v>0</v>
      </c>
      <c r="AL68" s="5">
        <f t="shared" si="23"/>
        <v>0</v>
      </c>
      <c r="AM68" s="124">
        <f t="shared" si="2"/>
        <v>0</v>
      </c>
      <c r="AN68" s="5">
        <f t="shared" si="24"/>
        <v>0</v>
      </c>
      <c r="AO68" s="124">
        <f t="shared" si="3"/>
        <v>0</v>
      </c>
      <c r="AP68" s="5">
        <f t="shared" si="25"/>
        <v>0</v>
      </c>
      <c r="AQ68" s="124">
        <f t="shared" si="4"/>
        <v>0</v>
      </c>
      <c r="AR68" s="5">
        <f t="shared" si="26"/>
        <v>0</v>
      </c>
      <c r="AS68" s="124">
        <f t="shared" si="5"/>
        <v>0</v>
      </c>
      <c r="AT68" s="5">
        <f t="shared" si="27"/>
        <v>0</v>
      </c>
      <c r="AU68" s="124">
        <f t="shared" si="6"/>
        <v>0</v>
      </c>
      <c r="AV68" s="132">
        <f t="shared" si="28"/>
        <v>0</v>
      </c>
      <c r="AY68" s="55"/>
      <c r="BF68" s="57"/>
      <c r="BG68" s="57"/>
      <c r="BH68" s="57"/>
      <c r="BI68" s="57"/>
      <c r="BJ68" s="157"/>
      <c r="CD68" s="45" t="str">
        <f>P20</f>
        <v>3) Evaluación y participación en una sociedad plural.</v>
      </c>
      <c r="CE68" s="45"/>
      <c r="CF68" s="45"/>
      <c r="CG68" s="45"/>
      <c r="CH68" s="45"/>
      <c r="CI68" s="45"/>
    </row>
    <row r="69" spans="1:87" ht="12.75" customHeight="1" x14ac:dyDescent="0.2">
      <c r="A69" s="3"/>
      <c r="B69" s="5">
        <f t="shared" si="29"/>
        <v>28</v>
      </c>
      <c r="C69" s="354"/>
      <c r="D69" s="355"/>
      <c r="E69" s="151"/>
      <c r="F69" s="79"/>
      <c r="G69" s="103"/>
      <c r="H69" s="79"/>
      <c r="I69" s="103">
        <f t="shared" si="7"/>
        <v>0</v>
      </c>
      <c r="J69" s="79"/>
      <c r="K69" s="103"/>
      <c r="L69" s="79"/>
      <c r="M69" s="103">
        <f t="shared" si="8"/>
        <v>0</v>
      </c>
      <c r="N69" s="79"/>
      <c r="O69" s="103">
        <f t="shared" si="9"/>
        <v>0</v>
      </c>
      <c r="P69" s="79"/>
      <c r="Q69" s="103">
        <f t="shared" si="10"/>
        <v>0</v>
      </c>
      <c r="R69" s="79"/>
      <c r="S69" s="103">
        <f t="shared" si="11"/>
        <v>0</v>
      </c>
      <c r="T69" s="79"/>
      <c r="U69" s="103">
        <f t="shared" si="12"/>
        <v>0</v>
      </c>
      <c r="V69" s="79"/>
      <c r="W69" s="103">
        <f t="shared" si="13"/>
        <v>0</v>
      </c>
      <c r="X69" s="79"/>
      <c r="Y69" s="103">
        <f t="shared" si="14"/>
        <v>0</v>
      </c>
      <c r="Z69" s="79"/>
      <c r="AA69" s="103">
        <f t="shared" si="15"/>
        <v>0</v>
      </c>
      <c r="AB69" s="79"/>
      <c r="AC69" s="103">
        <f t="shared" si="16"/>
        <v>0</v>
      </c>
      <c r="AD69" s="5">
        <f t="shared" si="17"/>
        <v>0</v>
      </c>
      <c r="AE69" s="124">
        <f t="shared" si="18"/>
        <v>0</v>
      </c>
      <c r="AF69" s="12">
        <f t="shared" si="19"/>
        <v>2</v>
      </c>
      <c r="AG69" s="5">
        <f t="shared" si="20"/>
        <v>0</v>
      </c>
      <c r="AH69" s="216" t="str">
        <f t="shared" si="21"/>
        <v/>
      </c>
      <c r="AI69" s="216" t="str">
        <f t="shared" si="22"/>
        <v/>
      </c>
      <c r="AJ69" s="216"/>
      <c r="AK69" s="131">
        <f t="shared" si="1"/>
        <v>0</v>
      </c>
      <c r="AL69" s="5">
        <f t="shared" si="23"/>
        <v>0</v>
      </c>
      <c r="AM69" s="124">
        <f t="shared" si="2"/>
        <v>0</v>
      </c>
      <c r="AN69" s="5">
        <f t="shared" si="24"/>
        <v>0</v>
      </c>
      <c r="AO69" s="124">
        <f t="shared" si="3"/>
        <v>0</v>
      </c>
      <c r="AP69" s="5">
        <f t="shared" si="25"/>
        <v>0</v>
      </c>
      <c r="AQ69" s="124">
        <f t="shared" si="4"/>
        <v>0</v>
      </c>
      <c r="AR69" s="5">
        <f t="shared" si="26"/>
        <v>0</v>
      </c>
      <c r="AS69" s="124">
        <f t="shared" si="5"/>
        <v>0</v>
      </c>
      <c r="AT69" s="5">
        <f t="shared" si="27"/>
        <v>0</v>
      </c>
      <c r="AU69" s="124">
        <f t="shared" si="6"/>
        <v>0</v>
      </c>
      <c r="AV69" s="132">
        <f t="shared" si="28"/>
        <v>0</v>
      </c>
      <c r="AY69" s="55"/>
      <c r="BF69" s="57"/>
      <c r="BG69" s="396" t="s">
        <v>48</v>
      </c>
      <c r="BH69" s="396" t="s">
        <v>49</v>
      </c>
      <c r="BI69" s="396" t="s">
        <v>50</v>
      </c>
      <c r="BJ69" s="396" t="s">
        <v>51</v>
      </c>
    </row>
    <row r="70" spans="1:87" ht="12.75" customHeight="1" x14ac:dyDescent="0.2">
      <c r="A70" s="3"/>
      <c r="B70" s="5">
        <f t="shared" si="29"/>
        <v>29</v>
      </c>
      <c r="C70" s="354"/>
      <c r="D70" s="355"/>
      <c r="E70" s="151"/>
      <c r="F70" s="79"/>
      <c r="G70" s="103"/>
      <c r="H70" s="79"/>
      <c r="I70" s="103">
        <f t="shared" si="7"/>
        <v>0</v>
      </c>
      <c r="J70" s="79"/>
      <c r="K70" s="103"/>
      <c r="L70" s="79"/>
      <c r="M70" s="103">
        <f t="shared" si="8"/>
        <v>0</v>
      </c>
      <c r="N70" s="79"/>
      <c r="O70" s="103">
        <f t="shared" si="9"/>
        <v>0</v>
      </c>
      <c r="P70" s="79"/>
      <c r="Q70" s="103">
        <f t="shared" si="10"/>
        <v>0</v>
      </c>
      <c r="R70" s="79"/>
      <c r="S70" s="103">
        <f t="shared" si="11"/>
        <v>0</v>
      </c>
      <c r="T70" s="79"/>
      <c r="U70" s="103">
        <f t="shared" si="12"/>
        <v>0</v>
      </c>
      <c r="V70" s="79"/>
      <c r="W70" s="103">
        <f t="shared" si="13"/>
        <v>0</v>
      </c>
      <c r="X70" s="79"/>
      <c r="Y70" s="103">
        <f t="shared" si="14"/>
        <v>0</v>
      </c>
      <c r="Z70" s="79"/>
      <c r="AA70" s="103">
        <f t="shared" si="15"/>
        <v>0</v>
      </c>
      <c r="AB70" s="79"/>
      <c r="AC70" s="103">
        <f t="shared" si="16"/>
        <v>0</v>
      </c>
      <c r="AD70" s="5">
        <f t="shared" si="17"/>
        <v>0</v>
      </c>
      <c r="AE70" s="124">
        <f t="shared" si="18"/>
        <v>0</v>
      </c>
      <c r="AF70" s="12">
        <f t="shared" si="19"/>
        <v>2</v>
      </c>
      <c r="AG70" s="5">
        <f t="shared" si="20"/>
        <v>0</v>
      </c>
      <c r="AH70" s="216" t="str">
        <f t="shared" si="21"/>
        <v/>
      </c>
      <c r="AI70" s="216" t="str">
        <f t="shared" si="22"/>
        <v/>
      </c>
      <c r="AJ70" s="216"/>
      <c r="AK70" s="131">
        <f t="shared" si="1"/>
        <v>0</v>
      </c>
      <c r="AL70" s="5">
        <f t="shared" si="23"/>
        <v>0</v>
      </c>
      <c r="AM70" s="124">
        <f t="shared" si="2"/>
        <v>0</v>
      </c>
      <c r="AN70" s="5">
        <f t="shared" si="24"/>
        <v>0</v>
      </c>
      <c r="AO70" s="124">
        <f t="shared" si="3"/>
        <v>0</v>
      </c>
      <c r="AP70" s="5">
        <f t="shared" si="25"/>
        <v>0</v>
      </c>
      <c r="AQ70" s="124">
        <f t="shared" si="4"/>
        <v>0</v>
      </c>
      <c r="AR70" s="5">
        <f t="shared" si="26"/>
        <v>0</v>
      </c>
      <c r="AS70" s="124">
        <f t="shared" si="5"/>
        <v>0</v>
      </c>
      <c r="AT70" s="5">
        <f t="shared" si="27"/>
        <v>0</v>
      </c>
      <c r="AU70" s="124">
        <f t="shared" si="6"/>
        <v>0</v>
      </c>
      <c r="AV70" s="132">
        <f t="shared" si="28"/>
        <v>0</v>
      </c>
      <c r="AY70" s="55"/>
      <c r="BF70" s="57"/>
      <c r="BG70" s="396"/>
      <c r="BH70" s="396"/>
      <c r="BI70" s="396"/>
      <c r="BJ70" s="396"/>
    </row>
    <row r="71" spans="1:87" ht="12.75" customHeight="1" x14ac:dyDescent="0.2">
      <c r="A71" s="3"/>
      <c r="B71" s="5">
        <f t="shared" si="29"/>
        <v>30</v>
      </c>
      <c r="C71" s="354"/>
      <c r="D71" s="355"/>
      <c r="E71" s="151"/>
      <c r="F71" s="79"/>
      <c r="G71" s="103"/>
      <c r="H71" s="79"/>
      <c r="I71" s="103">
        <f t="shared" si="7"/>
        <v>0</v>
      </c>
      <c r="J71" s="79"/>
      <c r="K71" s="103"/>
      <c r="L71" s="79"/>
      <c r="M71" s="103">
        <f t="shared" si="8"/>
        <v>0</v>
      </c>
      <c r="N71" s="79"/>
      <c r="O71" s="103">
        <f t="shared" si="9"/>
        <v>0</v>
      </c>
      <c r="P71" s="79"/>
      <c r="Q71" s="103">
        <f t="shared" si="10"/>
        <v>0</v>
      </c>
      <c r="R71" s="79"/>
      <c r="S71" s="103">
        <f t="shared" si="11"/>
        <v>0</v>
      </c>
      <c r="T71" s="79"/>
      <c r="U71" s="103">
        <f t="shared" si="12"/>
        <v>0</v>
      </c>
      <c r="V71" s="79"/>
      <c r="W71" s="103">
        <f t="shared" si="13"/>
        <v>0</v>
      </c>
      <c r="X71" s="79"/>
      <c r="Y71" s="103">
        <f t="shared" si="14"/>
        <v>0</v>
      </c>
      <c r="Z71" s="79"/>
      <c r="AA71" s="103">
        <f t="shared" si="15"/>
        <v>0</v>
      </c>
      <c r="AB71" s="79"/>
      <c r="AC71" s="103">
        <f t="shared" si="16"/>
        <v>0</v>
      </c>
      <c r="AD71" s="5">
        <f t="shared" si="17"/>
        <v>0</v>
      </c>
      <c r="AE71" s="124">
        <f t="shared" si="18"/>
        <v>0</v>
      </c>
      <c r="AF71" s="12">
        <f t="shared" si="19"/>
        <v>2</v>
      </c>
      <c r="AG71" s="5">
        <f t="shared" si="20"/>
        <v>0</v>
      </c>
      <c r="AH71" s="216" t="str">
        <f t="shared" si="21"/>
        <v/>
      </c>
      <c r="AI71" s="216" t="str">
        <f t="shared" si="22"/>
        <v/>
      </c>
      <c r="AJ71" s="216"/>
      <c r="AK71" s="131">
        <f t="shared" si="1"/>
        <v>0</v>
      </c>
      <c r="AL71" s="5">
        <f t="shared" si="23"/>
        <v>0</v>
      </c>
      <c r="AM71" s="124">
        <f t="shared" si="2"/>
        <v>0</v>
      </c>
      <c r="AN71" s="5">
        <f t="shared" si="24"/>
        <v>0</v>
      </c>
      <c r="AO71" s="124">
        <f t="shared" si="3"/>
        <v>0</v>
      </c>
      <c r="AP71" s="5">
        <f t="shared" si="25"/>
        <v>0</v>
      </c>
      <c r="AQ71" s="124">
        <f t="shared" si="4"/>
        <v>0</v>
      </c>
      <c r="AR71" s="5">
        <f t="shared" si="26"/>
        <v>0</v>
      </c>
      <c r="AS71" s="124">
        <f t="shared" si="5"/>
        <v>0</v>
      </c>
      <c r="AT71" s="5">
        <f t="shared" si="27"/>
        <v>0</v>
      </c>
      <c r="AU71" s="124">
        <f t="shared" si="6"/>
        <v>0</v>
      </c>
      <c r="AV71" s="132">
        <f t="shared" si="28"/>
        <v>0</v>
      </c>
      <c r="AY71" s="55"/>
      <c r="BF71" s="57"/>
      <c r="BG71" s="396"/>
      <c r="BH71" s="396"/>
      <c r="BI71" s="396"/>
      <c r="BJ71" s="396"/>
    </row>
    <row r="72" spans="1:87" ht="12.75" customHeight="1" x14ac:dyDescent="0.2">
      <c r="A72" s="3"/>
      <c r="B72" s="5">
        <f t="shared" si="29"/>
        <v>31</v>
      </c>
      <c r="C72" s="354"/>
      <c r="D72" s="355"/>
      <c r="E72" s="151"/>
      <c r="F72" s="79"/>
      <c r="G72" s="103"/>
      <c r="H72" s="79"/>
      <c r="I72" s="103">
        <f t="shared" si="7"/>
        <v>0</v>
      </c>
      <c r="J72" s="79"/>
      <c r="K72" s="103"/>
      <c r="L72" s="79"/>
      <c r="M72" s="103">
        <f t="shared" si="8"/>
        <v>0</v>
      </c>
      <c r="N72" s="79"/>
      <c r="O72" s="103">
        <f t="shared" si="9"/>
        <v>0</v>
      </c>
      <c r="P72" s="79"/>
      <c r="Q72" s="103">
        <f t="shared" si="10"/>
        <v>0</v>
      </c>
      <c r="R72" s="79"/>
      <c r="S72" s="103">
        <f t="shared" si="11"/>
        <v>0</v>
      </c>
      <c r="T72" s="79"/>
      <c r="U72" s="103">
        <f t="shared" si="12"/>
        <v>0</v>
      </c>
      <c r="V72" s="79"/>
      <c r="W72" s="103">
        <f t="shared" si="13"/>
        <v>0</v>
      </c>
      <c r="X72" s="79"/>
      <c r="Y72" s="103">
        <f t="shared" si="14"/>
        <v>0</v>
      </c>
      <c r="Z72" s="79"/>
      <c r="AA72" s="103">
        <f t="shared" si="15"/>
        <v>0</v>
      </c>
      <c r="AB72" s="79"/>
      <c r="AC72" s="103">
        <f t="shared" si="16"/>
        <v>0</v>
      </c>
      <c r="AD72" s="5">
        <f t="shared" si="17"/>
        <v>0</v>
      </c>
      <c r="AE72" s="124">
        <f t="shared" si="18"/>
        <v>0</v>
      </c>
      <c r="AF72" s="12">
        <f t="shared" si="19"/>
        <v>2</v>
      </c>
      <c r="AG72" s="5">
        <f t="shared" si="20"/>
        <v>0</v>
      </c>
      <c r="AH72" s="216" t="str">
        <f t="shared" si="21"/>
        <v/>
      </c>
      <c r="AI72" s="216" t="str">
        <f t="shared" si="22"/>
        <v/>
      </c>
      <c r="AJ72" s="216"/>
      <c r="AK72" s="131">
        <f t="shared" si="1"/>
        <v>0</v>
      </c>
      <c r="AL72" s="5">
        <f t="shared" si="23"/>
        <v>0</v>
      </c>
      <c r="AM72" s="124">
        <f t="shared" si="2"/>
        <v>0</v>
      </c>
      <c r="AN72" s="5">
        <f t="shared" si="24"/>
        <v>0</v>
      </c>
      <c r="AO72" s="124">
        <f t="shared" si="3"/>
        <v>0</v>
      </c>
      <c r="AP72" s="5">
        <f t="shared" si="25"/>
        <v>0</v>
      </c>
      <c r="AQ72" s="124">
        <f t="shared" si="4"/>
        <v>0</v>
      </c>
      <c r="AR72" s="5">
        <f t="shared" si="26"/>
        <v>0</v>
      </c>
      <c r="AS72" s="124">
        <f t="shared" si="5"/>
        <v>0</v>
      </c>
      <c r="AT72" s="5">
        <f t="shared" si="27"/>
        <v>0</v>
      </c>
      <c r="AU72" s="124">
        <f t="shared" si="6"/>
        <v>0</v>
      </c>
      <c r="AV72" s="132">
        <f t="shared" si="28"/>
        <v>0</v>
      </c>
      <c r="AY72" s="55"/>
      <c r="BF72" s="57"/>
      <c r="BG72" s="396"/>
      <c r="BH72" s="396"/>
      <c r="BI72" s="396"/>
      <c r="BJ72" s="396"/>
    </row>
    <row r="73" spans="1:87" ht="12.75" customHeight="1" x14ac:dyDescent="0.2">
      <c r="A73" s="3"/>
      <c r="B73" s="5">
        <f t="shared" si="29"/>
        <v>32</v>
      </c>
      <c r="C73" s="354"/>
      <c r="D73" s="355"/>
      <c r="E73" s="151"/>
      <c r="F73" s="79"/>
      <c r="G73" s="103"/>
      <c r="H73" s="79"/>
      <c r="I73" s="103">
        <f t="shared" si="7"/>
        <v>0</v>
      </c>
      <c r="J73" s="79"/>
      <c r="K73" s="103"/>
      <c r="L73" s="79"/>
      <c r="M73" s="103">
        <f t="shared" si="8"/>
        <v>0</v>
      </c>
      <c r="N73" s="79"/>
      <c r="O73" s="103">
        <f t="shared" si="9"/>
        <v>0</v>
      </c>
      <c r="P73" s="79"/>
      <c r="Q73" s="103">
        <f t="shared" si="10"/>
        <v>0</v>
      </c>
      <c r="R73" s="79"/>
      <c r="S73" s="103">
        <f t="shared" si="11"/>
        <v>0</v>
      </c>
      <c r="T73" s="79"/>
      <c r="U73" s="103">
        <f t="shared" si="12"/>
        <v>0</v>
      </c>
      <c r="V73" s="79"/>
      <c r="W73" s="103">
        <f t="shared" si="13"/>
        <v>0</v>
      </c>
      <c r="X73" s="79"/>
      <c r="Y73" s="103">
        <f t="shared" si="14"/>
        <v>0</v>
      </c>
      <c r="Z73" s="79"/>
      <c r="AA73" s="103">
        <f t="shared" si="15"/>
        <v>0</v>
      </c>
      <c r="AB73" s="79"/>
      <c r="AC73" s="103">
        <f t="shared" si="16"/>
        <v>0</v>
      </c>
      <c r="AD73" s="5">
        <f t="shared" si="17"/>
        <v>0</v>
      </c>
      <c r="AE73" s="124">
        <f t="shared" si="18"/>
        <v>0</v>
      </c>
      <c r="AF73" s="12">
        <f t="shared" si="19"/>
        <v>2</v>
      </c>
      <c r="AG73" s="5">
        <f t="shared" si="20"/>
        <v>0</v>
      </c>
      <c r="AH73" s="216" t="str">
        <f t="shared" si="21"/>
        <v/>
      </c>
      <c r="AI73" s="216" t="str">
        <f t="shared" si="22"/>
        <v/>
      </c>
      <c r="AJ73" s="216"/>
      <c r="AK73" s="131">
        <f t="shared" si="1"/>
        <v>0</v>
      </c>
      <c r="AL73" s="5">
        <f t="shared" si="23"/>
        <v>0</v>
      </c>
      <c r="AM73" s="124">
        <f t="shared" si="2"/>
        <v>0</v>
      </c>
      <c r="AN73" s="5">
        <f t="shared" si="24"/>
        <v>0</v>
      </c>
      <c r="AO73" s="124">
        <f t="shared" si="3"/>
        <v>0</v>
      </c>
      <c r="AP73" s="5">
        <f t="shared" si="25"/>
        <v>0</v>
      </c>
      <c r="AQ73" s="124">
        <f t="shared" si="4"/>
        <v>0</v>
      </c>
      <c r="AR73" s="5">
        <f t="shared" si="26"/>
        <v>0</v>
      </c>
      <c r="AS73" s="124">
        <f t="shared" si="5"/>
        <v>0</v>
      </c>
      <c r="AT73" s="5">
        <f t="shared" si="27"/>
        <v>0</v>
      </c>
      <c r="AU73" s="124">
        <f t="shared" si="6"/>
        <v>0</v>
      </c>
      <c r="AV73" s="132">
        <f t="shared" si="28"/>
        <v>0</v>
      </c>
      <c r="AY73" s="55"/>
      <c r="BF73" s="57"/>
      <c r="BG73" s="181">
        <f>COUNTIF($AG$42:$AG$88,"B")</f>
        <v>0</v>
      </c>
      <c r="BH73" s="181">
        <f>COUNTIF($AG$42:$AG$88,"MB")</f>
        <v>0</v>
      </c>
      <c r="BI73" s="181">
        <f>COUNTIF($AG$42:$AG$88,"MA")</f>
        <v>0</v>
      </c>
      <c r="BJ73" s="181">
        <f>COUNTIF($AG$42:$AG$88,"A")</f>
        <v>0</v>
      </c>
    </row>
    <row r="74" spans="1:87" ht="12.75" customHeight="1" x14ac:dyDescent="0.2">
      <c r="A74" s="3"/>
      <c r="B74" s="5">
        <f t="shared" si="29"/>
        <v>33</v>
      </c>
      <c r="C74" s="354"/>
      <c r="D74" s="355"/>
      <c r="E74" s="151"/>
      <c r="F74" s="79"/>
      <c r="G74" s="103"/>
      <c r="H74" s="79"/>
      <c r="I74" s="103">
        <f t="shared" si="7"/>
        <v>0</v>
      </c>
      <c r="J74" s="79"/>
      <c r="K74" s="103"/>
      <c r="L74" s="79"/>
      <c r="M74" s="103">
        <f t="shared" si="8"/>
        <v>0</v>
      </c>
      <c r="N74" s="79"/>
      <c r="O74" s="103">
        <f t="shared" si="9"/>
        <v>0</v>
      </c>
      <c r="P74" s="79"/>
      <c r="Q74" s="103">
        <f t="shared" si="10"/>
        <v>0</v>
      </c>
      <c r="R74" s="79"/>
      <c r="S74" s="103">
        <f t="shared" si="11"/>
        <v>0</v>
      </c>
      <c r="T74" s="79"/>
      <c r="U74" s="103">
        <f t="shared" si="12"/>
        <v>0</v>
      </c>
      <c r="V74" s="79"/>
      <c r="W74" s="103">
        <f t="shared" si="13"/>
        <v>0</v>
      </c>
      <c r="X74" s="79"/>
      <c r="Y74" s="103">
        <f t="shared" si="14"/>
        <v>0</v>
      </c>
      <c r="Z74" s="79"/>
      <c r="AA74" s="103">
        <f t="shared" si="15"/>
        <v>0</v>
      </c>
      <c r="AB74" s="79"/>
      <c r="AC74" s="103">
        <f t="shared" si="16"/>
        <v>0</v>
      </c>
      <c r="AD74" s="5">
        <f t="shared" si="17"/>
        <v>0</v>
      </c>
      <c r="AE74" s="124">
        <f t="shared" si="18"/>
        <v>0</v>
      </c>
      <c r="AF74" s="12">
        <f t="shared" si="19"/>
        <v>2</v>
      </c>
      <c r="AG74" s="5">
        <f t="shared" si="20"/>
        <v>0</v>
      </c>
      <c r="AH74" s="216" t="str">
        <f t="shared" si="21"/>
        <v/>
      </c>
      <c r="AI74" s="216" t="str">
        <f t="shared" si="22"/>
        <v/>
      </c>
      <c r="AJ74" s="216"/>
      <c r="AK74" s="131">
        <f t="shared" si="1"/>
        <v>0</v>
      </c>
      <c r="AL74" s="5">
        <f t="shared" si="23"/>
        <v>0</v>
      </c>
      <c r="AM74" s="124">
        <f t="shared" si="2"/>
        <v>0</v>
      </c>
      <c r="AN74" s="5">
        <f t="shared" si="24"/>
        <v>0</v>
      </c>
      <c r="AO74" s="124">
        <f t="shared" si="3"/>
        <v>0</v>
      </c>
      <c r="AP74" s="5">
        <f t="shared" si="25"/>
        <v>0</v>
      </c>
      <c r="AQ74" s="124">
        <f t="shared" si="4"/>
        <v>0</v>
      </c>
      <c r="AR74" s="5">
        <f t="shared" si="26"/>
        <v>0</v>
      </c>
      <c r="AS74" s="124">
        <f t="shared" si="5"/>
        <v>0</v>
      </c>
      <c r="AT74" s="5">
        <f t="shared" si="27"/>
        <v>0</v>
      </c>
      <c r="AU74" s="124">
        <f t="shared" si="6"/>
        <v>0</v>
      </c>
      <c r="AV74" s="132">
        <f t="shared" si="28"/>
        <v>0</v>
      </c>
      <c r="AY74" s="55"/>
      <c r="BF74" s="57"/>
      <c r="BG74" s="97" t="e">
        <f>BG73/$F$11</f>
        <v>#DIV/0!</v>
      </c>
      <c r="BH74" s="97" t="e">
        <f>BH73/$F$11</f>
        <v>#DIV/0!</v>
      </c>
      <c r="BI74" s="97" t="e">
        <f>BI73/$F$11</f>
        <v>#DIV/0!</v>
      </c>
      <c r="BJ74" s="97" t="e">
        <f>BJ73/$F$11</f>
        <v>#DIV/0!</v>
      </c>
    </row>
    <row r="75" spans="1:87" ht="12.75" customHeight="1" x14ac:dyDescent="0.2">
      <c r="A75" s="3"/>
      <c r="B75" s="5">
        <f t="shared" si="29"/>
        <v>34</v>
      </c>
      <c r="C75" s="354"/>
      <c r="D75" s="355"/>
      <c r="E75" s="151"/>
      <c r="F75" s="79"/>
      <c r="G75" s="103"/>
      <c r="H75" s="79"/>
      <c r="I75" s="103">
        <f t="shared" si="7"/>
        <v>0</v>
      </c>
      <c r="J75" s="79"/>
      <c r="K75" s="103"/>
      <c r="L75" s="79"/>
      <c r="M75" s="103">
        <f t="shared" si="8"/>
        <v>0</v>
      </c>
      <c r="N75" s="79"/>
      <c r="O75" s="103">
        <f t="shared" si="9"/>
        <v>0</v>
      </c>
      <c r="P75" s="79"/>
      <c r="Q75" s="103">
        <f t="shared" si="10"/>
        <v>0</v>
      </c>
      <c r="R75" s="79"/>
      <c r="S75" s="103">
        <f t="shared" si="11"/>
        <v>0</v>
      </c>
      <c r="T75" s="79"/>
      <c r="U75" s="103">
        <f t="shared" si="12"/>
        <v>0</v>
      </c>
      <c r="V75" s="79"/>
      <c r="W75" s="103">
        <f t="shared" si="13"/>
        <v>0</v>
      </c>
      <c r="X75" s="79"/>
      <c r="Y75" s="103">
        <f t="shared" si="14"/>
        <v>0</v>
      </c>
      <c r="Z75" s="79"/>
      <c r="AA75" s="103">
        <f t="shared" si="15"/>
        <v>0</v>
      </c>
      <c r="AB75" s="79"/>
      <c r="AC75" s="103">
        <f t="shared" si="16"/>
        <v>0</v>
      </c>
      <c r="AD75" s="5">
        <f t="shared" si="17"/>
        <v>0</v>
      </c>
      <c r="AE75" s="124">
        <f t="shared" si="18"/>
        <v>0</v>
      </c>
      <c r="AF75" s="12">
        <f t="shared" si="19"/>
        <v>2</v>
      </c>
      <c r="AG75" s="5">
        <f t="shared" si="20"/>
        <v>0</v>
      </c>
      <c r="AH75" s="216" t="str">
        <f t="shared" si="21"/>
        <v/>
      </c>
      <c r="AI75" s="216" t="str">
        <f t="shared" si="22"/>
        <v/>
      </c>
      <c r="AJ75" s="216"/>
      <c r="AK75" s="131">
        <f t="shared" si="1"/>
        <v>0</v>
      </c>
      <c r="AL75" s="5">
        <f t="shared" si="23"/>
        <v>0</v>
      </c>
      <c r="AM75" s="124">
        <f t="shared" si="2"/>
        <v>0</v>
      </c>
      <c r="AN75" s="5">
        <f t="shared" si="24"/>
        <v>0</v>
      </c>
      <c r="AO75" s="124">
        <f t="shared" si="3"/>
        <v>0</v>
      </c>
      <c r="AP75" s="5">
        <f t="shared" si="25"/>
        <v>0</v>
      </c>
      <c r="AQ75" s="124">
        <f t="shared" si="4"/>
        <v>0</v>
      </c>
      <c r="AR75" s="5">
        <f t="shared" si="26"/>
        <v>0</v>
      </c>
      <c r="AS75" s="124">
        <f t="shared" si="5"/>
        <v>0</v>
      </c>
      <c r="AT75" s="5">
        <f t="shared" si="27"/>
        <v>0</v>
      </c>
      <c r="AU75" s="124">
        <f t="shared" si="6"/>
        <v>0</v>
      </c>
      <c r="AV75" s="132">
        <f t="shared" si="28"/>
        <v>0</v>
      </c>
      <c r="AY75" s="55"/>
      <c r="BF75" s="57"/>
      <c r="BG75" s="57"/>
      <c r="BH75" s="57"/>
      <c r="BI75" s="57"/>
      <c r="BJ75" s="157"/>
    </row>
    <row r="76" spans="1:87" ht="12.75" customHeight="1" x14ac:dyDescent="0.2">
      <c r="A76" s="3"/>
      <c r="B76" s="5">
        <f t="shared" si="29"/>
        <v>35</v>
      </c>
      <c r="C76" s="354"/>
      <c r="D76" s="355"/>
      <c r="E76" s="151"/>
      <c r="F76" s="79"/>
      <c r="G76" s="103"/>
      <c r="H76" s="79"/>
      <c r="I76" s="103">
        <f t="shared" si="7"/>
        <v>0</v>
      </c>
      <c r="J76" s="79"/>
      <c r="K76" s="103"/>
      <c r="L76" s="79"/>
      <c r="M76" s="103">
        <f t="shared" si="8"/>
        <v>0</v>
      </c>
      <c r="N76" s="79"/>
      <c r="O76" s="103">
        <f t="shared" si="9"/>
        <v>0</v>
      </c>
      <c r="P76" s="79"/>
      <c r="Q76" s="103">
        <f t="shared" si="10"/>
        <v>0</v>
      </c>
      <c r="R76" s="79"/>
      <c r="S76" s="103">
        <f t="shared" si="11"/>
        <v>0</v>
      </c>
      <c r="T76" s="79"/>
      <c r="U76" s="103">
        <f t="shared" si="12"/>
        <v>0</v>
      </c>
      <c r="V76" s="79"/>
      <c r="W76" s="103">
        <f t="shared" si="13"/>
        <v>0</v>
      </c>
      <c r="X76" s="79"/>
      <c r="Y76" s="103">
        <f t="shared" si="14"/>
        <v>0</v>
      </c>
      <c r="Z76" s="79"/>
      <c r="AA76" s="103">
        <f t="shared" si="15"/>
        <v>0</v>
      </c>
      <c r="AB76" s="79"/>
      <c r="AC76" s="103">
        <f t="shared" si="16"/>
        <v>0</v>
      </c>
      <c r="AD76" s="5">
        <f t="shared" si="17"/>
        <v>0</v>
      </c>
      <c r="AE76" s="124">
        <f t="shared" si="18"/>
        <v>0</v>
      </c>
      <c r="AF76" s="12">
        <f t="shared" si="19"/>
        <v>2</v>
      </c>
      <c r="AG76" s="5">
        <f t="shared" si="20"/>
        <v>0</v>
      </c>
      <c r="AH76" s="216" t="str">
        <f t="shared" si="21"/>
        <v/>
      </c>
      <c r="AI76" s="216" t="str">
        <f t="shared" si="22"/>
        <v/>
      </c>
      <c r="AJ76" s="216"/>
      <c r="AK76" s="131">
        <f t="shared" si="1"/>
        <v>0</v>
      </c>
      <c r="AL76" s="5">
        <f t="shared" si="23"/>
        <v>0</v>
      </c>
      <c r="AM76" s="124">
        <f t="shared" si="2"/>
        <v>0</v>
      </c>
      <c r="AN76" s="5">
        <f t="shared" si="24"/>
        <v>0</v>
      </c>
      <c r="AO76" s="124">
        <f t="shared" si="3"/>
        <v>0</v>
      </c>
      <c r="AP76" s="5">
        <f t="shared" si="25"/>
        <v>0</v>
      </c>
      <c r="AQ76" s="124">
        <f t="shared" si="4"/>
        <v>0</v>
      </c>
      <c r="AR76" s="5">
        <f t="shared" si="26"/>
        <v>0</v>
      </c>
      <c r="AS76" s="124">
        <f t="shared" si="5"/>
        <v>0</v>
      </c>
      <c r="AT76" s="5">
        <f t="shared" si="27"/>
        <v>0</v>
      </c>
      <c r="AU76" s="124">
        <f t="shared" si="6"/>
        <v>0</v>
      </c>
      <c r="AV76" s="132">
        <f t="shared" si="28"/>
        <v>0</v>
      </c>
      <c r="AY76" s="55"/>
      <c r="BF76" s="57"/>
      <c r="BG76" s="57"/>
      <c r="BH76" s="57"/>
      <c r="BI76" s="57"/>
      <c r="BJ76" s="157"/>
    </row>
    <row r="77" spans="1:87" ht="12.75" customHeight="1" x14ac:dyDescent="0.2">
      <c r="A77" s="3"/>
      <c r="B77" s="5">
        <f t="shared" si="29"/>
        <v>36</v>
      </c>
      <c r="C77" s="354"/>
      <c r="D77" s="355"/>
      <c r="E77" s="151"/>
      <c r="F77" s="79"/>
      <c r="G77" s="103"/>
      <c r="H77" s="79"/>
      <c r="I77" s="103">
        <f t="shared" si="7"/>
        <v>0</v>
      </c>
      <c r="J77" s="79"/>
      <c r="K77" s="103"/>
      <c r="L77" s="79"/>
      <c r="M77" s="103">
        <f t="shared" si="8"/>
        <v>0</v>
      </c>
      <c r="N77" s="79"/>
      <c r="O77" s="103">
        <f t="shared" si="9"/>
        <v>0</v>
      </c>
      <c r="P77" s="79"/>
      <c r="Q77" s="103">
        <f t="shared" si="10"/>
        <v>0</v>
      </c>
      <c r="R77" s="79"/>
      <c r="S77" s="103">
        <f t="shared" si="11"/>
        <v>0</v>
      </c>
      <c r="T77" s="79"/>
      <c r="U77" s="103">
        <f t="shared" si="12"/>
        <v>0</v>
      </c>
      <c r="V77" s="79"/>
      <c r="W77" s="103">
        <f t="shared" si="13"/>
        <v>0</v>
      </c>
      <c r="X77" s="79"/>
      <c r="Y77" s="103">
        <f t="shared" si="14"/>
        <v>0</v>
      </c>
      <c r="Z77" s="79"/>
      <c r="AA77" s="103">
        <f t="shared" si="15"/>
        <v>0</v>
      </c>
      <c r="AB77" s="79"/>
      <c r="AC77" s="103">
        <f t="shared" si="16"/>
        <v>0</v>
      </c>
      <c r="AD77" s="5">
        <f t="shared" si="17"/>
        <v>0</v>
      </c>
      <c r="AE77" s="124">
        <f t="shared" si="18"/>
        <v>0</v>
      </c>
      <c r="AF77" s="12">
        <f t="shared" si="19"/>
        <v>2</v>
      </c>
      <c r="AG77" s="5">
        <f t="shared" si="20"/>
        <v>0</v>
      </c>
      <c r="AH77" s="216" t="str">
        <f t="shared" si="21"/>
        <v/>
      </c>
      <c r="AI77" s="216" t="str">
        <f t="shared" si="22"/>
        <v/>
      </c>
      <c r="AJ77" s="216"/>
      <c r="AK77" s="131">
        <f t="shared" si="1"/>
        <v>0</v>
      </c>
      <c r="AL77" s="5">
        <f t="shared" si="23"/>
        <v>0</v>
      </c>
      <c r="AM77" s="124">
        <f t="shared" si="2"/>
        <v>0</v>
      </c>
      <c r="AN77" s="5">
        <f t="shared" si="24"/>
        <v>0</v>
      </c>
      <c r="AO77" s="124">
        <f t="shared" si="3"/>
        <v>0</v>
      </c>
      <c r="AP77" s="5">
        <f t="shared" si="25"/>
        <v>0</v>
      </c>
      <c r="AQ77" s="124">
        <f t="shared" si="4"/>
        <v>0</v>
      </c>
      <c r="AR77" s="5">
        <f t="shared" si="26"/>
        <v>0</v>
      </c>
      <c r="AS77" s="124">
        <f t="shared" si="5"/>
        <v>0</v>
      </c>
      <c r="AT77" s="5">
        <f t="shared" si="27"/>
        <v>0</v>
      </c>
      <c r="AU77" s="124">
        <f t="shared" si="6"/>
        <v>0</v>
      </c>
      <c r="AV77" s="132">
        <f t="shared" si="28"/>
        <v>0</v>
      </c>
      <c r="AY77" s="55"/>
      <c r="BF77" s="57"/>
      <c r="BG77" s="57"/>
      <c r="BH77" s="57"/>
      <c r="BI77" s="57"/>
      <c r="BJ77" s="157"/>
    </row>
    <row r="78" spans="1:87" ht="12.75" customHeight="1" x14ac:dyDescent="0.2">
      <c r="A78" s="3"/>
      <c r="B78" s="5">
        <f t="shared" si="29"/>
        <v>37</v>
      </c>
      <c r="C78" s="354"/>
      <c r="D78" s="355"/>
      <c r="E78" s="151"/>
      <c r="F78" s="79"/>
      <c r="G78" s="103"/>
      <c r="H78" s="79"/>
      <c r="I78" s="103">
        <f t="shared" si="7"/>
        <v>0</v>
      </c>
      <c r="J78" s="79"/>
      <c r="K78" s="103"/>
      <c r="L78" s="79"/>
      <c r="M78" s="103">
        <f t="shared" si="8"/>
        <v>0</v>
      </c>
      <c r="N78" s="79"/>
      <c r="O78" s="103">
        <f t="shared" si="9"/>
        <v>0</v>
      </c>
      <c r="P78" s="79"/>
      <c r="Q78" s="103">
        <f t="shared" si="10"/>
        <v>0</v>
      </c>
      <c r="R78" s="79"/>
      <c r="S78" s="103">
        <f t="shared" si="11"/>
        <v>0</v>
      </c>
      <c r="T78" s="79"/>
      <c r="U78" s="103">
        <f t="shared" si="12"/>
        <v>0</v>
      </c>
      <c r="V78" s="79"/>
      <c r="W78" s="103">
        <f t="shared" si="13"/>
        <v>0</v>
      </c>
      <c r="X78" s="79"/>
      <c r="Y78" s="103">
        <f t="shared" si="14"/>
        <v>0</v>
      </c>
      <c r="Z78" s="79"/>
      <c r="AA78" s="103">
        <f t="shared" si="15"/>
        <v>0</v>
      </c>
      <c r="AB78" s="79"/>
      <c r="AC78" s="103">
        <f t="shared" si="16"/>
        <v>0</v>
      </c>
      <c r="AD78" s="5">
        <f t="shared" si="17"/>
        <v>0</v>
      </c>
      <c r="AE78" s="124">
        <f t="shared" si="18"/>
        <v>0</v>
      </c>
      <c r="AF78" s="12">
        <f t="shared" si="19"/>
        <v>2</v>
      </c>
      <c r="AG78" s="5">
        <f t="shared" si="20"/>
        <v>0</v>
      </c>
      <c r="AH78" s="216" t="str">
        <f t="shared" si="21"/>
        <v/>
      </c>
      <c r="AI78" s="216" t="str">
        <f t="shared" si="22"/>
        <v/>
      </c>
      <c r="AJ78" s="216"/>
      <c r="AK78" s="131">
        <f t="shared" si="1"/>
        <v>0</v>
      </c>
      <c r="AL78" s="5">
        <f t="shared" si="23"/>
        <v>0</v>
      </c>
      <c r="AM78" s="124">
        <f t="shared" si="2"/>
        <v>0</v>
      </c>
      <c r="AN78" s="5">
        <f t="shared" si="24"/>
        <v>0</v>
      </c>
      <c r="AO78" s="124">
        <f t="shared" si="3"/>
        <v>0</v>
      </c>
      <c r="AP78" s="5">
        <f t="shared" si="25"/>
        <v>0</v>
      </c>
      <c r="AQ78" s="124">
        <f t="shared" si="4"/>
        <v>0</v>
      </c>
      <c r="AR78" s="5">
        <f t="shared" si="26"/>
        <v>0</v>
      </c>
      <c r="AS78" s="124">
        <f t="shared" si="5"/>
        <v>0</v>
      </c>
      <c r="AT78" s="5">
        <f t="shared" si="27"/>
        <v>0</v>
      </c>
      <c r="AU78" s="124">
        <f t="shared" si="6"/>
        <v>0</v>
      </c>
      <c r="AV78" s="132">
        <f t="shared" si="28"/>
        <v>0</v>
      </c>
      <c r="AY78" s="55"/>
      <c r="BF78" s="57"/>
      <c r="BG78" s="57"/>
      <c r="BH78" s="57"/>
      <c r="BI78" s="57"/>
      <c r="BJ78" s="157"/>
    </row>
    <row r="79" spans="1:87" ht="12.75" customHeight="1" x14ac:dyDescent="0.2">
      <c r="A79" s="3"/>
      <c r="B79" s="5">
        <f t="shared" si="29"/>
        <v>38</v>
      </c>
      <c r="C79" s="354"/>
      <c r="D79" s="355"/>
      <c r="E79" s="151"/>
      <c r="F79" s="79"/>
      <c r="G79" s="103"/>
      <c r="H79" s="79"/>
      <c r="I79" s="103">
        <f t="shared" si="7"/>
        <v>0</v>
      </c>
      <c r="J79" s="79"/>
      <c r="K79" s="103"/>
      <c r="L79" s="79"/>
      <c r="M79" s="103">
        <f t="shared" si="8"/>
        <v>0</v>
      </c>
      <c r="N79" s="79"/>
      <c r="O79" s="103">
        <f t="shared" si="9"/>
        <v>0</v>
      </c>
      <c r="P79" s="79"/>
      <c r="Q79" s="103">
        <f t="shared" si="10"/>
        <v>0</v>
      </c>
      <c r="R79" s="79"/>
      <c r="S79" s="103">
        <f t="shared" si="11"/>
        <v>0</v>
      </c>
      <c r="T79" s="79"/>
      <c r="U79" s="103">
        <f t="shared" si="12"/>
        <v>0</v>
      </c>
      <c r="V79" s="79"/>
      <c r="W79" s="103">
        <f t="shared" si="13"/>
        <v>0</v>
      </c>
      <c r="X79" s="79"/>
      <c r="Y79" s="103">
        <f t="shared" si="14"/>
        <v>0</v>
      </c>
      <c r="Z79" s="79"/>
      <c r="AA79" s="103">
        <f t="shared" si="15"/>
        <v>0</v>
      </c>
      <c r="AB79" s="79"/>
      <c r="AC79" s="103">
        <f t="shared" si="16"/>
        <v>0</v>
      </c>
      <c r="AD79" s="5">
        <f t="shared" si="17"/>
        <v>0</v>
      </c>
      <c r="AE79" s="124">
        <f t="shared" si="18"/>
        <v>0</v>
      </c>
      <c r="AF79" s="12">
        <f t="shared" si="19"/>
        <v>2</v>
      </c>
      <c r="AG79" s="5">
        <f t="shared" si="20"/>
        <v>0</v>
      </c>
      <c r="AH79" s="216" t="str">
        <f t="shared" si="21"/>
        <v/>
      </c>
      <c r="AI79" s="216" t="str">
        <f t="shared" si="22"/>
        <v/>
      </c>
      <c r="AJ79" s="216"/>
      <c r="AK79" s="131">
        <f t="shared" si="1"/>
        <v>0</v>
      </c>
      <c r="AL79" s="5">
        <f t="shared" si="23"/>
        <v>0</v>
      </c>
      <c r="AM79" s="124">
        <f t="shared" si="2"/>
        <v>0</v>
      </c>
      <c r="AN79" s="5">
        <f t="shared" si="24"/>
        <v>0</v>
      </c>
      <c r="AO79" s="124">
        <f t="shared" si="3"/>
        <v>0</v>
      </c>
      <c r="AP79" s="5">
        <f t="shared" si="25"/>
        <v>0</v>
      </c>
      <c r="AQ79" s="124">
        <f t="shared" si="4"/>
        <v>0</v>
      </c>
      <c r="AR79" s="5">
        <f t="shared" si="26"/>
        <v>0</v>
      </c>
      <c r="AS79" s="124">
        <f t="shared" si="5"/>
        <v>0</v>
      </c>
      <c r="AT79" s="5">
        <f t="shared" si="27"/>
        <v>0</v>
      </c>
      <c r="AU79" s="124">
        <f t="shared" si="6"/>
        <v>0</v>
      </c>
      <c r="AV79" s="132">
        <f t="shared" si="28"/>
        <v>0</v>
      </c>
      <c r="AY79" s="55"/>
      <c r="BF79" s="57"/>
      <c r="BG79" s="57"/>
      <c r="BH79" s="57"/>
      <c r="BI79" s="57"/>
      <c r="BJ79" s="157"/>
    </row>
    <row r="80" spans="1:87" ht="12.75" customHeight="1" x14ac:dyDescent="0.2">
      <c r="A80" s="3"/>
      <c r="B80" s="5">
        <f t="shared" si="29"/>
        <v>39</v>
      </c>
      <c r="C80" s="354"/>
      <c r="D80" s="355"/>
      <c r="E80" s="151"/>
      <c r="F80" s="79"/>
      <c r="G80" s="103"/>
      <c r="H80" s="79"/>
      <c r="I80" s="103">
        <f t="shared" si="7"/>
        <v>0</v>
      </c>
      <c r="J80" s="79"/>
      <c r="K80" s="103"/>
      <c r="L80" s="79"/>
      <c r="M80" s="103">
        <f t="shared" si="8"/>
        <v>0</v>
      </c>
      <c r="N80" s="79"/>
      <c r="O80" s="103">
        <f t="shared" si="9"/>
        <v>0</v>
      </c>
      <c r="P80" s="79"/>
      <c r="Q80" s="103">
        <f t="shared" si="10"/>
        <v>0</v>
      </c>
      <c r="R80" s="79"/>
      <c r="S80" s="103">
        <f t="shared" si="11"/>
        <v>0</v>
      </c>
      <c r="T80" s="79"/>
      <c r="U80" s="103">
        <f t="shared" si="12"/>
        <v>0</v>
      </c>
      <c r="V80" s="79"/>
      <c r="W80" s="103">
        <f t="shared" si="13"/>
        <v>0</v>
      </c>
      <c r="X80" s="79"/>
      <c r="Y80" s="103">
        <f t="shared" si="14"/>
        <v>0</v>
      </c>
      <c r="Z80" s="79"/>
      <c r="AA80" s="103">
        <f t="shared" si="15"/>
        <v>0</v>
      </c>
      <c r="AB80" s="79"/>
      <c r="AC80" s="103">
        <f t="shared" si="16"/>
        <v>0</v>
      </c>
      <c r="AD80" s="5">
        <f t="shared" si="17"/>
        <v>0</v>
      </c>
      <c r="AE80" s="124">
        <f t="shared" si="18"/>
        <v>0</v>
      </c>
      <c r="AF80" s="12">
        <f t="shared" si="19"/>
        <v>2</v>
      </c>
      <c r="AG80" s="5">
        <f t="shared" si="20"/>
        <v>0</v>
      </c>
      <c r="AH80" s="216" t="str">
        <f t="shared" si="21"/>
        <v/>
      </c>
      <c r="AI80" s="216" t="str">
        <f t="shared" si="22"/>
        <v/>
      </c>
      <c r="AJ80" s="216"/>
      <c r="AK80" s="131">
        <f t="shared" si="1"/>
        <v>0</v>
      </c>
      <c r="AL80" s="5">
        <f t="shared" si="23"/>
        <v>0</v>
      </c>
      <c r="AM80" s="124">
        <f t="shared" si="2"/>
        <v>0</v>
      </c>
      <c r="AN80" s="5">
        <f t="shared" si="24"/>
        <v>0</v>
      </c>
      <c r="AO80" s="124">
        <f t="shared" si="3"/>
        <v>0</v>
      </c>
      <c r="AP80" s="5">
        <f t="shared" si="25"/>
        <v>0</v>
      </c>
      <c r="AQ80" s="124">
        <f t="shared" si="4"/>
        <v>0</v>
      </c>
      <c r="AR80" s="5">
        <f t="shared" si="26"/>
        <v>0</v>
      </c>
      <c r="AS80" s="124">
        <f t="shared" si="5"/>
        <v>0</v>
      </c>
      <c r="AT80" s="5">
        <f t="shared" si="27"/>
        <v>0</v>
      </c>
      <c r="AU80" s="124">
        <f t="shared" si="6"/>
        <v>0</v>
      </c>
      <c r="AV80" s="132">
        <f t="shared" si="28"/>
        <v>0</v>
      </c>
      <c r="AY80" s="55"/>
      <c r="BF80" s="57"/>
      <c r="BG80" s="57"/>
      <c r="BH80" s="57"/>
      <c r="BI80" s="57"/>
      <c r="BJ80" s="157"/>
    </row>
    <row r="81" spans="1:62" ht="12.75" customHeight="1" x14ac:dyDescent="0.2">
      <c r="A81" s="3"/>
      <c r="B81" s="5">
        <f t="shared" si="29"/>
        <v>40</v>
      </c>
      <c r="C81" s="354"/>
      <c r="D81" s="355"/>
      <c r="E81" s="151"/>
      <c r="F81" s="79"/>
      <c r="G81" s="103"/>
      <c r="H81" s="79"/>
      <c r="I81" s="103">
        <f t="shared" si="7"/>
        <v>0</v>
      </c>
      <c r="J81" s="79"/>
      <c r="K81" s="103"/>
      <c r="L81" s="79"/>
      <c r="M81" s="103">
        <f t="shared" si="8"/>
        <v>0</v>
      </c>
      <c r="N81" s="79"/>
      <c r="O81" s="103">
        <f t="shared" si="9"/>
        <v>0</v>
      </c>
      <c r="P81" s="79"/>
      <c r="Q81" s="103">
        <f t="shared" si="10"/>
        <v>0</v>
      </c>
      <c r="R81" s="79"/>
      <c r="S81" s="103">
        <f t="shared" si="11"/>
        <v>0</v>
      </c>
      <c r="T81" s="79"/>
      <c r="U81" s="103">
        <f t="shared" si="12"/>
        <v>0</v>
      </c>
      <c r="V81" s="79"/>
      <c r="W81" s="103">
        <f t="shared" si="13"/>
        <v>0</v>
      </c>
      <c r="X81" s="79"/>
      <c r="Y81" s="103">
        <f t="shared" si="14"/>
        <v>0</v>
      </c>
      <c r="Z81" s="79"/>
      <c r="AA81" s="103">
        <f t="shared" si="15"/>
        <v>0</v>
      </c>
      <c r="AB81" s="79"/>
      <c r="AC81" s="103">
        <f t="shared" si="16"/>
        <v>0</v>
      </c>
      <c r="AD81" s="5">
        <f t="shared" si="17"/>
        <v>0</v>
      </c>
      <c r="AE81" s="124">
        <f t="shared" si="18"/>
        <v>0</v>
      </c>
      <c r="AF81" s="12">
        <f t="shared" si="19"/>
        <v>2</v>
      </c>
      <c r="AG81" s="5">
        <f t="shared" si="20"/>
        <v>0</v>
      </c>
      <c r="AH81" s="216" t="str">
        <f t="shared" si="21"/>
        <v/>
      </c>
      <c r="AI81" s="216" t="str">
        <f t="shared" si="22"/>
        <v/>
      </c>
      <c r="AJ81" s="216"/>
      <c r="AK81" s="131">
        <f t="shared" si="1"/>
        <v>0</v>
      </c>
      <c r="AL81" s="5">
        <f t="shared" si="23"/>
        <v>0</v>
      </c>
      <c r="AM81" s="124">
        <f t="shared" si="2"/>
        <v>0</v>
      </c>
      <c r="AN81" s="5">
        <f t="shared" si="24"/>
        <v>0</v>
      </c>
      <c r="AO81" s="124">
        <f t="shared" si="3"/>
        <v>0</v>
      </c>
      <c r="AP81" s="5">
        <f t="shared" si="25"/>
        <v>0</v>
      </c>
      <c r="AQ81" s="124">
        <f t="shared" si="4"/>
        <v>0</v>
      </c>
      <c r="AR81" s="5">
        <f t="shared" si="26"/>
        <v>0</v>
      </c>
      <c r="AS81" s="124">
        <f t="shared" si="5"/>
        <v>0</v>
      </c>
      <c r="AT81" s="5">
        <f t="shared" si="27"/>
        <v>0</v>
      </c>
      <c r="AU81" s="124">
        <f t="shared" si="6"/>
        <v>0</v>
      </c>
      <c r="AV81" s="132">
        <f t="shared" si="28"/>
        <v>0</v>
      </c>
      <c r="AY81" s="55"/>
      <c r="BF81" s="57"/>
      <c r="BG81" s="57"/>
      <c r="BH81" s="57"/>
      <c r="BI81" s="57"/>
      <c r="BJ81" s="157"/>
    </row>
    <row r="82" spans="1:62" ht="12.75" customHeight="1" x14ac:dyDescent="0.2">
      <c r="A82" s="3"/>
      <c r="B82" s="5">
        <f t="shared" si="29"/>
        <v>41</v>
      </c>
      <c r="C82" s="354"/>
      <c r="D82" s="355"/>
      <c r="E82" s="151"/>
      <c r="F82" s="79"/>
      <c r="G82" s="103"/>
      <c r="H82" s="79"/>
      <c r="I82" s="103">
        <f t="shared" si="7"/>
        <v>0</v>
      </c>
      <c r="J82" s="79"/>
      <c r="K82" s="103"/>
      <c r="L82" s="79"/>
      <c r="M82" s="103">
        <f t="shared" si="8"/>
        <v>0</v>
      </c>
      <c r="N82" s="79"/>
      <c r="O82" s="103">
        <f t="shared" si="9"/>
        <v>0</v>
      </c>
      <c r="P82" s="79"/>
      <c r="Q82" s="103">
        <f t="shared" si="10"/>
        <v>0</v>
      </c>
      <c r="R82" s="79"/>
      <c r="S82" s="103">
        <f t="shared" si="11"/>
        <v>0</v>
      </c>
      <c r="T82" s="79"/>
      <c r="U82" s="103">
        <f t="shared" si="12"/>
        <v>0</v>
      </c>
      <c r="V82" s="79"/>
      <c r="W82" s="103">
        <f t="shared" si="13"/>
        <v>0</v>
      </c>
      <c r="X82" s="79"/>
      <c r="Y82" s="103">
        <f t="shared" si="14"/>
        <v>0</v>
      </c>
      <c r="Z82" s="79"/>
      <c r="AA82" s="103">
        <f t="shared" si="15"/>
        <v>0</v>
      </c>
      <c r="AB82" s="79"/>
      <c r="AC82" s="103">
        <f t="shared" si="16"/>
        <v>0</v>
      </c>
      <c r="AD82" s="5">
        <f t="shared" si="17"/>
        <v>0</v>
      </c>
      <c r="AE82" s="124">
        <f t="shared" si="18"/>
        <v>0</v>
      </c>
      <c r="AF82" s="12">
        <f t="shared" si="19"/>
        <v>2</v>
      </c>
      <c r="AG82" s="5">
        <f t="shared" si="20"/>
        <v>0</v>
      </c>
      <c r="AH82" s="216" t="str">
        <f t="shared" si="21"/>
        <v/>
      </c>
      <c r="AI82" s="216" t="str">
        <f t="shared" si="22"/>
        <v/>
      </c>
      <c r="AJ82" s="216"/>
      <c r="AK82" s="131">
        <f t="shared" si="1"/>
        <v>0</v>
      </c>
      <c r="AL82" s="5">
        <f t="shared" si="23"/>
        <v>0</v>
      </c>
      <c r="AM82" s="124">
        <f t="shared" si="2"/>
        <v>0</v>
      </c>
      <c r="AN82" s="5">
        <f t="shared" si="24"/>
        <v>0</v>
      </c>
      <c r="AO82" s="124">
        <f t="shared" si="3"/>
        <v>0</v>
      </c>
      <c r="AP82" s="5">
        <f t="shared" si="25"/>
        <v>0</v>
      </c>
      <c r="AQ82" s="124">
        <f t="shared" si="4"/>
        <v>0</v>
      </c>
      <c r="AR82" s="5">
        <f t="shared" si="26"/>
        <v>0</v>
      </c>
      <c r="AS82" s="124">
        <f t="shared" si="5"/>
        <v>0</v>
      </c>
      <c r="AT82" s="5">
        <f t="shared" si="27"/>
        <v>0</v>
      </c>
      <c r="AU82" s="124">
        <f t="shared" si="6"/>
        <v>0</v>
      </c>
      <c r="AV82" s="132">
        <f t="shared" si="28"/>
        <v>0</v>
      </c>
      <c r="AY82" s="55"/>
      <c r="BF82" s="57"/>
      <c r="BG82" s="57"/>
      <c r="BH82" s="57"/>
      <c r="BI82" s="57"/>
      <c r="BJ82" s="157"/>
    </row>
    <row r="83" spans="1:62" ht="12.75" customHeight="1" x14ac:dyDescent="0.2">
      <c r="A83" s="3"/>
      <c r="B83" s="5">
        <f t="shared" si="29"/>
        <v>42</v>
      </c>
      <c r="C83" s="354"/>
      <c r="D83" s="355"/>
      <c r="E83" s="151"/>
      <c r="F83" s="79"/>
      <c r="G83" s="103"/>
      <c r="H83" s="79"/>
      <c r="I83" s="103">
        <f t="shared" si="7"/>
        <v>0</v>
      </c>
      <c r="J83" s="79"/>
      <c r="K83" s="103"/>
      <c r="L83" s="79"/>
      <c r="M83" s="103">
        <f t="shared" si="8"/>
        <v>0</v>
      </c>
      <c r="N83" s="79"/>
      <c r="O83" s="103">
        <f t="shared" si="9"/>
        <v>0</v>
      </c>
      <c r="P83" s="79"/>
      <c r="Q83" s="103">
        <f t="shared" si="10"/>
        <v>0</v>
      </c>
      <c r="R83" s="79"/>
      <c r="S83" s="103">
        <f t="shared" si="11"/>
        <v>0</v>
      </c>
      <c r="T83" s="79"/>
      <c r="U83" s="103">
        <f t="shared" si="12"/>
        <v>0</v>
      </c>
      <c r="V83" s="79"/>
      <c r="W83" s="103">
        <f t="shared" si="13"/>
        <v>0</v>
      </c>
      <c r="X83" s="79"/>
      <c r="Y83" s="103">
        <f t="shared" si="14"/>
        <v>0</v>
      </c>
      <c r="Z83" s="79"/>
      <c r="AA83" s="103">
        <f t="shared" si="15"/>
        <v>0</v>
      </c>
      <c r="AB83" s="79"/>
      <c r="AC83" s="103">
        <f t="shared" si="16"/>
        <v>0</v>
      </c>
      <c r="AD83" s="5">
        <f t="shared" si="17"/>
        <v>0</v>
      </c>
      <c r="AE83" s="124">
        <f t="shared" si="18"/>
        <v>0</v>
      </c>
      <c r="AF83" s="12">
        <f t="shared" si="19"/>
        <v>2</v>
      </c>
      <c r="AG83" s="5">
        <f t="shared" si="20"/>
        <v>0</v>
      </c>
      <c r="AH83" s="216" t="str">
        <f t="shared" si="21"/>
        <v/>
      </c>
      <c r="AI83" s="216" t="str">
        <f t="shared" si="22"/>
        <v/>
      </c>
      <c r="AJ83" s="216"/>
      <c r="AK83" s="131">
        <f t="shared" si="1"/>
        <v>0</v>
      </c>
      <c r="AL83" s="5">
        <f t="shared" si="23"/>
        <v>0</v>
      </c>
      <c r="AM83" s="124">
        <f t="shared" si="2"/>
        <v>0</v>
      </c>
      <c r="AN83" s="5">
        <f t="shared" si="24"/>
        <v>0</v>
      </c>
      <c r="AO83" s="124">
        <f t="shared" si="3"/>
        <v>0</v>
      </c>
      <c r="AP83" s="5">
        <f t="shared" si="25"/>
        <v>0</v>
      </c>
      <c r="AQ83" s="124">
        <f t="shared" si="4"/>
        <v>0</v>
      </c>
      <c r="AR83" s="5">
        <f t="shared" si="26"/>
        <v>0</v>
      </c>
      <c r="AS83" s="124">
        <f t="shared" si="5"/>
        <v>0</v>
      </c>
      <c r="AT83" s="5">
        <f t="shared" si="27"/>
        <v>0</v>
      </c>
      <c r="AU83" s="124">
        <f t="shared" si="6"/>
        <v>0</v>
      </c>
      <c r="AV83" s="132">
        <f t="shared" si="28"/>
        <v>0</v>
      </c>
      <c r="AY83" s="55"/>
      <c r="BF83" s="57"/>
      <c r="BG83" s="57"/>
      <c r="BH83" s="57"/>
      <c r="BI83" s="57"/>
      <c r="BJ83" s="157"/>
    </row>
    <row r="84" spans="1:62" ht="12.75" customHeight="1" x14ac:dyDescent="0.2">
      <c r="A84" s="3"/>
      <c r="B84" s="5">
        <f t="shared" si="29"/>
        <v>43</v>
      </c>
      <c r="C84" s="354"/>
      <c r="D84" s="355"/>
      <c r="E84" s="151"/>
      <c r="F84" s="79"/>
      <c r="G84" s="103"/>
      <c r="H84" s="79"/>
      <c r="I84" s="103">
        <f t="shared" si="7"/>
        <v>0</v>
      </c>
      <c r="J84" s="79"/>
      <c r="K84" s="103"/>
      <c r="L84" s="79"/>
      <c r="M84" s="103">
        <f t="shared" si="8"/>
        <v>0</v>
      </c>
      <c r="N84" s="79"/>
      <c r="O84" s="103">
        <f t="shared" si="9"/>
        <v>0</v>
      </c>
      <c r="P84" s="79"/>
      <c r="Q84" s="103">
        <f t="shared" si="10"/>
        <v>0</v>
      </c>
      <c r="R84" s="79"/>
      <c r="S84" s="103">
        <f t="shared" si="11"/>
        <v>0</v>
      </c>
      <c r="T84" s="79"/>
      <c r="U84" s="103">
        <f t="shared" si="12"/>
        <v>0</v>
      </c>
      <c r="V84" s="79"/>
      <c r="W84" s="103">
        <f t="shared" si="13"/>
        <v>0</v>
      </c>
      <c r="X84" s="79"/>
      <c r="Y84" s="103">
        <f t="shared" si="14"/>
        <v>0</v>
      </c>
      <c r="Z84" s="79"/>
      <c r="AA84" s="103">
        <f t="shared" si="15"/>
        <v>0</v>
      </c>
      <c r="AB84" s="79"/>
      <c r="AC84" s="103">
        <f t="shared" si="16"/>
        <v>0</v>
      </c>
      <c r="AD84" s="5">
        <f t="shared" si="17"/>
        <v>0</v>
      </c>
      <c r="AE84" s="124">
        <f t="shared" si="18"/>
        <v>0</v>
      </c>
      <c r="AF84" s="12">
        <f t="shared" si="19"/>
        <v>2</v>
      </c>
      <c r="AG84" s="5">
        <f t="shared" si="20"/>
        <v>0</v>
      </c>
      <c r="AH84" s="216" t="str">
        <f t="shared" si="21"/>
        <v/>
      </c>
      <c r="AI84" s="216" t="str">
        <f t="shared" si="22"/>
        <v/>
      </c>
      <c r="AJ84" s="216"/>
      <c r="AK84" s="131">
        <f t="shared" si="1"/>
        <v>0</v>
      </c>
      <c r="AL84" s="5">
        <f t="shared" si="23"/>
        <v>0</v>
      </c>
      <c r="AM84" s="124">
        <f t="shared" si="2"/>
        <v>0</v>
      </c>
      <c r="AN84" s="5">
        <f t="shared" si="24"/>
        <v>0</v>
      </c>
      <c r="AO84" s="124">
        <f t="shared" si="3"/>
        <v>0</v>
      </c>
      <c r="AP84" s="5">
        <f t="shared" si="25"/>
        <v>0</v>
      </c>
      <c r="AQ84" s="124">
        <f t="shared" si="4"/>
        <v>0</v>
      </c>
      <c r="AR84" s="5">
        <f t="shared" si="26"/>
        <v>0</v>
      </c>
      <c r="AS84" s="124">
        <f t="shared" si="5"/>
        <v>0</v>
      </c>
      <c r="AT84" s="5">
        <f t="shared" si="27"/>
        <v>0</v>
      </c>
      <c r="AU84" s="124">
        <f t="shared" si="6"/>
        <v>0</v>
      </c>
      <c r="AV84" s="132">
        <f t="shared" si="28"/>
        <v>0</v>
      </c>
      <c r="AY84" s="55"/>
      <c r="BF84" s="57"/>
      <c r="BG84" s="57"/>
      <c r="BH84" s="57"/>
      <c r="BI84" s="57"/>
      <c r="BJ84" s="157"/>
    </row>
    <row r="85" spans="1:62" ht="12.75" customHeight="1" x14ac:dyDescent="0.2">
      <c r="A85" s="3"/>
      <c r="B85" s="5">
        <f t="shared" si="29"/>
        <v>44</v>
      </c>
      <c r="C85" s="354"/>
      <c r="D85" s="355"/>
      <c r="E85" s="151"/>
      <c r="F85" s="79"/>
      <c r="G85" s="103"/>
      <c r="H85" s="79"/>
      <c r="I85" s="103">
        <f t="shared" si="7"/>
        <v>0</v>
      </c>
      <c r="J85" s="79"/>
      <c r="K85" s="103"/>
      <c r="L85" s="79"/>
      <c r="M85" s="103">
        <f t="shared" si="8"/>
        <v>0</v>
      </c>
      <c r="N85" s="79"/>
      <c r="O85" s="103">
        <f t="shared" si="9"/>
        <v>0</v>
      </c>
      <c r="P85" s="79"/>
      <c r="Q85" s="103">
        <f t="shared" si="10"/>
        <v>0</v>
      </c>
      <c r="R85" s="79"/>
      <c r="S85" s="103">
        <f t="shared" si="11"/>
        <v>0</v>
      </c>
      <c r="T85" s="79"/>
      <c r="U85" s="103">
        <f t="shared" si="12"/>
        <v>0</v>
      </c>
      <c r="V85" s="79"/>
      <c r="W85" s="103">
        <f t="shared" si="13"/>
        <v>0</v>
      </c>
      <c r="X85" s="79"/>
      <c r="Y85" s="103">
        <f t="shared" si="14"/>
        <v>0</v>
      </c>
      <c r="Z85" s="79"/>
      <c r="AA85" s="103">
        <f t="shared" si="15"/>
        <v>0</v>
      </c>
      <c r="AB85" s="79"/>
      <c r="AC85" s="103">
        <f t="shared" si="16"/>
        <v>0</v>
      </c>
      <c r="AD85" s="5">
        <f t="shared" si="17"/>
        <v>0</v>
      </c>
      <c r="AE85" s="124">
        <f t="shared" si="18"/>
        <v>0</v>
      </c>
      <c r="AF85" s="12">
        <f t="shared" si="19"/>
        <v>2</v>
      </c>
      <c r="AG85" s="5">
        <f t="shared" si="20"/>
        <v>0</v>
      </c>
      <c r="AH85" s="216" t="str">
        <f t="shared" si="21"/>
        <v/>
      </c>
      <c r="AI85" s="216" t="str">
        <f t="shared" si="22"/>
        <v/>
      </c>
      <c r="AJ85" s="216"/>
      <c r="AK85" s="131">
        <f t="shared" si="1"/>
        <v>0</v>
      </c>
      <c r="AL85" s="5">
        <f t="shared" si="23"/>
        <v>0</v>
      </c>
      <c r="AM85" s="124">
        <f t="shared" si="2"/>
        <v>0</v>
      </c>
      <c r="AN85" s="5">
        <f t="shared" si="24"/>
        <v>0</v>
      </c>
      <c r="AO85" s="124">
        <f t="shared" si="3"/>
        <v>0</v>
      </c>
      <c r="AP85" s="5">
        <f t="shared" si="25"/>
        <v>0</v>
      </c>
      <c r="AQ85" s="124">
        <f t="shared" si="4"/>
        <v>0</v>
      </c>
      <c r="AR85" s="5">
        <f t="shared" si="26"/>
        <v>0</v>
      </c>
      <c r="AS85" s="124">
        <f t="shared" si="5"/>
        <v>0</v>
      </c>
      <c r="AT85" s="5">
        <f t="shared" si="27"/>
        <v>0</v>
      </c>
      <c r="AU85" s="124">
        <f t="shared" si="6"/>
        <v>0</v>
      </c>
      <c r="AV85" s="132">
        <f t="shared" si="28"/>
        <v>0</v>
      </c>
      <c r="AY85" s="55"/>
      <c r="BF85" s="57"/>
      <c r="BG85" s="57"/>
      <c r="BH85" s="57"/>
      <c r="BI85" s="57"/>
      <c r="BJ85" s="157"/>
    </row>
    <row r="86" spans="1:62" ht="12.75" customHeight="1" x14ac:dyDescent="0.2">
      <c r="A86" s="3"/>
      <c r="B86" s="5">
        <f t="shared" si="29"/>
        <v>45</v>
      </c>
      <c r="C86" s="354"/>
      <c r="D86" s="355"/>
      <c r="E86" s="151"/>
      <c r="F86" s="79"/>
      <c r="G86" s="103"/>
      <c r="H86" s="79"/>
      <c r="I86" s="103">
        <f t="shared" si="7"/>
        <v>0</v>
      </c>
      <c r="J86" s="79"/>
      <c r="K86" s="103"/>
      <c r="L86" s="79"/>
      <c r="M86" s="103">
        <f t="shared" si="8"/>
        <v>0</v>
      </c>
      <c r="N86" s="79"/>
      <c r="O86" s="103">
        <f t="shared" si="9"/>
        <v>0</v>
      </c>
      <c r="P86" s="79"/>
      <c r="Q86" s="103">
        <f t="shared" si="10"/>
        <v>0</v>
      </c>
      <c r="R86" s="79"/>
      <c r="S86" s="103">
        <f t="shared" si="11"/>
        <v>0</v>
      </c>
      <c r="T86" s="79"/>
      <c r="U86" s="103">
        <f t="shared" si="12"/>
        <v>0</v>
      </c>
      <c r="V86" s="79"/>
      <c r="W86" s="103">
        <f t="shared" si="13"/>
        <v>0</v>
      </c>
      <c r="X86" s="79"/>
      <c r="Y86" s="103">
        <f t="shared" si="14"/>
        <v>0</v>
      </c>
      <c r="Z86" s="79"/>
      <c r="AA86" s="103">
        <f t="shared" si="15"/>
        <v>0</v>
      </c>
      <c r="AB86" s="79"/>
      <c r="AC86" s="103">
        <f t="shared" si="16"/>
        <v>0</v>
      </c>
      <c r="AD86" s="5">
        <f t="shared" si="17"/>
        <v>0</v>
      </c>
      <c r="AE86" s="124">
        <f t="shared" si="18"/>
        <v>0</v>
      </c>
      <c r="AF86" s="12">
        <f t="shared" si="19"/>
        <v>2</v>
      </c>
      <c r="AG86" s="5">
        <f t="shared" si="20"/>
        <v>0</v>
      </c>
      <c r="AH86" s="216" t="str">
        <f t="shared" si="21"/>
        <v/>
      </c>
      <c r="AI86" s="216" t="str">
        <f t="shared" si="22"/>
        <v/>
      </c>
      <c r="AJ86" s="216"/>
      <c r="AK86" s="131">
        <f t="shared" si="1"/>
        <v>0</v>
      </c>
      <c r="AL86" s="5">
        <f t="shared" si="23"/>
        <v>0</v>
      </c>
      <c r="AM86" s="124">
        <f t="shared" si="2"/>
        <v>0</v>
      </c>
      <c r="AN86" s="5">
        <f t="shared" si="24"/>
        <v>0</v>
      </c>
      <c r="AO86" s="124">
        <f t="shared" si="3"/>
        <v>0</v>
      </c>
      <c r="AP86" s="5">
        <f t="shared" si="25"/>
        <v>0</v>
      </c>
      <c r="AQ86" s="124">
        <f t="shared" si="4"/>
        <v>0</v>
      </c>
      <c r="AR86" s="5">
        <f t="shared" si="26"/>
        <v>0</v>
      </c>
      <c r="AS86" s="124">
        <f t="shared" si="5"/>
        <v>0</v>
      </c>
      <c r="AT86" s="5">
        <f t="shared" si="27"/>
        <v>0</v>
      </c>
      <c r="AU86" s="124">
        <f t="shared" si="6"/>
        <v>0</v>
      </c>
      <c r="AV86" s="132">
        <f t="shared" si="28"/>
        <v>0</v>
      </c>
      <c r="AY86" s="55"/>
      <c r="BF86" s="57"/>
      <c r="BG86" s="57"/>
      <c r="BH86" s="57"/>
      <c r="BI86" s="57"/>
      <c r="BJ86" s="157"/>
    </row>
    <row r="87" spans="1:62" ht="12.75" customHeight="1" x14ac:dyDescent="0.2">
      <c r="A87" s="3"/>
      <c r="B87" s="5">
        <f t="shared" si="29"/>
        <v>46</v>
      </c>
      <c r="C87" s="354"/>
      <c r="D87" s="355"/>
      <c r="E87" s="151"/>
      <c r="F87" s="79"/>
      <c r="G87" s="103"/>
      <c r="H87" s="79"/>
      <c r="I87" s="103">
        <f t="shared" si="7"/>
        <v>0</v>
      </c>
      <c r="J87" s="79"/>
      <c r="K87" s="103"/>
      <c r="L87" s="79"/>
      <c r="M87" s="103">
        <f t="shared" si="8"/>
        <v>0</v>
      </c>
      <c r="N87" s="79"/>
      <c r="O87" s="103">
        <f t="shared" si="9"/>
        <v>0</v>
      </c>
      <c r="P87" s="79"/>
      <c r="Q87" s="103">
        <f t="shared" si="10"/>
        <v>0</v>
      </c>
      <c r="R87" s="79"/>
      <c r="S87" s="103">
        <f t="shared" si="11"/>
        <v>0</v>
      </c>
      <c r="T87" s="79"/>
      <c r="U87" s="103">
        <f t="shared" si="12"/>
        <v>0</v>
      </c>
      <c r="V87" s="79"/>
      <c r="W87" s="103">
        <f t="shared" si="13"/>
        <v>0</v>
      </c>
      <c r="X87" s="79"/>
      <c r="Y87" s="103">
        <f t="shared" si="14"/>
        <v>0</v>
      </c>
      <c r="Z87" s="79"/>
      <c r="AA87" s="103">
        <f t="shared" si="15"/>
        <v>0</v>
      </c>
      <c r="AB87" s="79"/>
      <c r="AC87" s="103">
        <f t="shared" si="16"/>
        <v>0</v>
      </c>
      <c r="AD87" s="5">
        <f t="shared" si="17"/>
        <v>0</v>
      </c>
      <c r="AE87" s="124">
        <f t="shared" si="18"/>
        <v>0</v>
      </c>
      <c r="AF87" s="12">
        <f t="shared" si="19"/>
        <v>2</v>
      </c>
      <c r="AG87" s="5">
        <f t="shared" si="20"/>
        <v>0</v>
      </c>
      <c r="AH87" s="216" t="str">
        <f t="shared" si="21"/>
        <v/>
      </c>
      <c r="AI87" s="216" t="str">
        <f t="shared" si="22"/>
        <v/>
      </c>
      <c r="AJ87" s="216"/>
      <c r="AK87" s="131">
        <f t="shared" si="1"/>
        <v>0</v>
      </c>
      <c r="AL87" s="5">
        <f t="shared" si="23"/>
        <v>0</v>
      </c>
      <c r="AM87" s="124">
        <f t="shared" si="2"/>
        <v>0</v>
      </c>
      <c r="AN87" s="5">
        <f t="shared" si="24"/>
        <v>0</v>
      </c>
      <c r="AO87" s="124">
        <f t="shared" si="3"/>
        <v>0</v>
      </c>
      <c r="AP87" s="5">
        <f t="shared" si="25"/>
        <v>0</v>
      </c>
      <c r="AQ87" s="124">
        <f t="shared" si="4"/>
        <v>0</v>
      </c>
      <c r="AR87" s="5">
        <f t="shared" si="26"/>
        <v>0</v>
      </c>
      <c r="AS87" s="124">
        <f t="shared" si="5"/>
        <v>0</v>
      </c>
      <c r="AT87" s="5">
        <f t="shared" si="27"/>
        <v>0</v>
      </c>
      <c r="AU87" s="124">
        <f t="shared" si="6"/>
        <v>0</v>
      </c>
      <c r="AV87" s="132">
        <f t="shared" si="28"/>
        <v>0</v>
      </c>
      <c r="AY87" s="55"/>
      <c r="BF87" s="57"/>
      <c r="BG87" s="57"/>
      <c r="BH87" s="57"/>
      <c r="BI87" s="57"/>
      <c r="BJ87" s="157"/>
    </row>
    <row r="88" spans="1:62" ht="12.75" customHeight="1" thickBot="1" x14ac:dyDescent="0.25">
      <c r="A88" s="3"/>
      <c r="B88" s="5">
        <v>47</v>
      </c>
      <c r="C88" s="354"/>
      <c r="D88" s="355"/>
      <c r="E88" s="151"/>
      <c r="F88" s="79"/>
      <c r="G88" s="103"/>
      <c r="H88" s="79"/>
      <c r="I88" s="103">
        <f t="shared" si="7"/>
        <v>0</v>
      </c>
      <c r="J88" s="79"/>
      <c r="K88" s="103"/>
      <c r="L88" s="79"/>
      <c r="M88" s="103">
        <f t="shared" si="8"/>
        <v>0</v>
      </c>
      <c r="N88" s="79"/>
      <c r="O88" s="103">
        <f t="shared" si="9"/>
        <v>0</v>
      </c>
      <c r="P88" s="79"/>
      <c r="Q88" s="103">
        <f t="shared" si="10"/>
        <v>0</v>
      </c>
      <c r="R88" s="79"/>
      <c r="S88" s="103">
        <f t="shared" si="11"/>
        <v>0</v>
      </c>
      <c r="T88" s="79"/>
      <c r="U88" s="103">
        <f t="shared" si="12"/>
        <v>0</v>
      </c>
      <c r="V88" s="79"/>
      <c r="W88" s="103">
        <f t="shared" si="13"/>
        <v>0</v>
      </c>
      <c r="X88" s="79"/>
      <c r="Y88" s="103">
        <f t="shared" si="14"/>
        <v>0</v>
      </c>
      <c r="Z88" s="79"/>
      <c r="AA88" s="103">
        <f t="shared" si="15"/>
        <v>0</v>
      </c>
      <c r="AB88" s="79"/>
      <c r="AC88" s="103">
        <f t="shared" si="16"/>
        <v>0</v>
      </c>
      <c r="AD88" s="5">
        <f t="shared" si="17"/>
        <v>0</v>
      </c>
      <c r="AE88" s="124">
        <f t="shared" si="18"/>
        <v>0</v>
      </c>
      <c r="AF88" s="12">
        <f t="shared" si="19"/>
        <v>2</v>
      </c>
      <c r="AG88" s="5">
        <f t="shared" si="20"/>
        <v>0</v>
      </c>
      <c r="AH88" s="216" t="str">
        <f t="shared" si="21"/>
        <v/>
      </c>
      <c r="AI88" s="216" t="str">
        <f t="shared" si="22"/>
        <v/>
      </c>
      <c r="AJ88" s="216"/>
      <c r="AK88" s="133">
        <f t="shared" si="1"/>
        <v>0</v>
      </c>
      <c r="AL88" s="134">
        <f t="shared" si="23"/>
        <v>0</v>
      </c>
      <c r="AM88" s="135">
        <f t="shared" si="2"/>
        <v>0</v>
      </c>
      <c r="AN88" s="134">
        <f t="shared" si="24"/>
        <v>0</v>
      </c>
      <c r="AO88" s="135">
        <f t="shared" si="3"/>
        <v>0</v>
      </c>
      <c r="AP88" s="134">
        <f t="shared" si="25"/>
        <v>0</v>
      </c>
      <c r="AQ88" s="135">
        <f t="shared" si="4"/>
        <v>0</v>
      </c>
      <c r="AR88" s="134">
        <f t="shared" si="26"/>
        <v>0</v>
      </c>
      <c r="AS88" s="135">
        <f t="shared" si="5"/>
        <v>0</v>
      </c>
      <c r="AT88" s="134">
        <f t="shared" si="27"/>
        <v>0</v>
      </c>
      <c r="AU88" s="135">
        <f t="shared" si="6"/>
        <v>0</v>
      </c>
      <c r="AV88" s="136">
        <f t="shared" si="28"/>
        <v>0</v>
      </c>
      <c r="AY88" s="55"/>
      <c r="BF88" s="57"/>
      <c r="BG88" s="57"/>
      <c r="BH88" s="57"/>
      <c r="BI88" s="57"/>
      <c r="BJ88" s="157"/>
    </row>
    <row r="89" spans="1:62" ht="12.75" customHeight="1" x14ac:dyDescent="0.2">
      <c r="B89" s="9"/>
      <c r="C89" s="413"/>
      <c r="D89" s="413"/>
      <c r="E89" s="20"/>
      <c r="F89" s="315">
        <v>1</v>
      </c>
      <c r="G89" s="316"/>
      <c r="H89" s="315">
        <v>2</v>
      </c>
      <c r="I89" s="315"/>
      <c r="J89" s="315">
        <v>3</v>
      </c>
      <c r="K89" s="315"/>
      <c r="L89" s="315">
        <v>4</v>
      </c>
      <c r="M89" s="315"/>
      <c r="N89" s="315">
        <v>5</v>
      </c>
      <c r="O89" s="315"/>
      <c r="P89" s="315">
        <v>6</v>
      </c>
      <c r="Q89" s="315"/>
      <c r="R89" s="315">
        <v>7</v>
      </c>
      <c r="S89" s="315"/>
      <c r="T89" s="315">
        <v>8</v>
      </c>
      <c r="U89" s="315"/>
      <c r="V89" s="315">
        <v>9</v>
      </c>
      <c r="W89" s="315"/>
      <c r="X89" s="315">
        <v>10</v>
      </c>
      <c r="Y89" s="315"/>
      <c r="Z89" s="315">
        <v>11</v>
      </c>
      <c r="AA89" s="315"/>
      <c r="AB89" s="315">
        <v>12</v>
      </c>
      <c r="AC89" s="104"/>
      <c r="AD89" s="9"/>
      <c r="AE89" s="10"/>
      <c r="AF89" s="10"/>
      <c r="AG89" s="9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Y89" s="55"/>
      <c r="BF89" s="157"/>
      <c r="BG89" s="157"/>
      <c r="BH89" s="157"/>
      <c r="BI89" s="157"/>
    </row>
    <row r="90" spans="1:62" ht="12.75" customHeight="1" x14ac:dyDescent="0.2">
      <c r="B90" s="3"/>
      <c r="C90" s="369" t="s">
        <v>3</v>
      </c>
      <c r="D90" s="414"/>
      <c r="E90" s="370"/>
      <c r="F90" s="81">
        <f>SUMIF($E$42:$E$88,"=P",F42:F88)</f>
        <v>0</v>
      </c>
      <c r="G90" s="81"/>
      <c r="H90" s="81">
        <f>SUMIF($E$42:$E$88,"=P",I42:I88)</f>
        <v>0</v>
      </c>
      <c r="I90" s="81"/>
      <c r="J90" s="81">
        <f>SUMIF($E$42:$E$88,"=P",J42:J88)</f>
        <v>0</v>
      </c>
      <c r="K90" s="80"/>
      <c r="L90" s="81">
        <f>SUMIF($E$42:$E$88,"=P",M42:M88)</f>
        <v>0</v>
      </c>
      <c r="M90" s="81"/>
      <c r="N90" s="81">
        <f>SUMIF($E$42:$E$88,"=P",O42:O88)</f>
        <v>0</v>
      </c>
      <c r="O90" s="82"/>
      <c r="P90" s="82">
        <f>SUMIF($E$42:$E$88,"=P",Q42:Q88)</f>
        <v>0</v>
      </c>
      <c r="Q90" s="82"/>
      <c r="R90" s="81">
        <f>SUMIF($E$42:$E$88,"=P",S42:S88)</f>
        <v>0</v>
      </c>
      <c r="S90" s="82"/>
      <c r="T90" s="81">
        <f>SUMIF($E$42:$E$88,"=P",U42:U88)</f>
        <v>0</v>
      </c>
      <c r="U90" s="81"/>
      <c r="V90" s="81">
        <f>SUMIF($E$42:$E$88,"=P",W42:W88)</f>
        <v>0</v>
      </c>
      <c r="W90" s="81"/>
      <c r="X90" s="80">
        <f>SUMIF($E$42:$E$88,"=P",Y42:Y88)</f>
        <v>0</v>
      </c>
      <c r="Y90" s="80"/>
      <c r="Z90" s="82">
        <f>SUMIF($E$42:$E$88,"=P",AA42:AA88)</f>
        <v>0</v>
      </c>
      <c r="AA90" s="82"/>
      <c r="AB90" s="82">
        <f>SUMIF($E$42:$E$88,"=P",AC42:AC88)</f>
        <v>0</v>
      </c>
      <c r="AC90" s="82"/>
      <c r="AD90" s="6"/>
      <c r="AE90" s="13" t="s">
        <v>28</v>
      </c>
      <c r="AF90" s="13" t="s">
        <v>27</v>
      </c>
      <c r="AG90" s="8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Y90" s="55"/>
      <c r="BF90" s="157"/>
      <c r="BG90" s="157"/>
      <c r="BH90" s="157"/>
      <c r="BI90" s="157"/>
    </row>
    <row r="91" spans="1:62" ht="12.75" customHeight="1" x14ac:dyDescent="0.2">
      <c r="B91" s="3"/>
      <c r="C91" s="359" t="s">
        <v>32</v>
      </c>
      <c r="D91" s="359"/>
      <c r="E91" s="359"/>
      <c r="F91" s="11" t="e">
        <f>(F90*100)/(C19*$F$11)</f>
        <v>#DIV/0!</v>
      </c>
      <c r="G91" s="43"/>
      <c r="H91" s="11" t="e">
        <f>(H90*100)/(C20*F11)</f>
        <v>#DIV/0!</v>
      </c>
      <c r="I91" s="11"/>
      <c r="J91" s="11" t="e">
        <f>(J90*100)/(C21*F11)</f>
        <v>#DIV/0!</v>
      </c>
      <c r="K91" s="11"/>
      <c r="L91" s="11" t="e">
        <f>(L90*100)/(C22*F11)</f>
        <v>#DIV/0!</v>
      </c>
      <c r="M91" s="11"/>
      <c r="N91" s="11" t="e">
        <f>(N90*100)/(C23*F11)</f>
        <v>#DIV/0!</v>
      </c>
      <c r="O91" s="11"/>
      <c r="P91" s="11" t="e">
        <f>(P90*100)/(C24*F11)</f>
        <v>#DIV/0!</v>
      </c>
      <c r="Q91" s="11"/>
      <c r="R91" s="11" t="e">
        <f>(R90*100)/(C25*F11)</f>
        <v>#DIV/0!</v>
      </c>
      <c r="S91" s="11"/>
      <c r="T91" s="11" t="e">
        <f>(T90*100)/(C26*F11)</f>
        <v>#DIV/0!</v>
      </c>
      <c r="U91" s="11"/>
      <c r="V91" s="11" t="e">
        <f>(V90*100)/(C27*F11)</f>
        <v>#DIV/0!</v>
      </c>
      <c r="W91" s="11"/>
      <c r="X91" s="11" t="e">
        <f>(X90*100)/(C28*F11)</f>
        <v>#DIV/0!</v>
      </c>
      <c r="Y91" s="11"/>
      <c r="Z91" s="11" t="e">
        <f>(Z90*100)/(C29*F11)</f>
        <v>#DIV/0!</v>
      </c>
      <c r="AA91" s="11"/>
      <c r="AB91" s="11" t="e">
        <f>(AB90*100)/(C30*F11)</f>
        <v>#DIV/0!</v>
      </c>
      <c r="AC91" s="11"/>
      <c r="AD91" s="6"/>
      <c r="AE91" s="183" t="e">
        <f>SUM(AE42:AE88)/COUNTIF(AE42:AE88,"&gt;0")</f>
        <v>#DIV/0!</v>
      </c>
      <c r="AF91" s="14" t="e">
        <f>SUMIF($E$42:$E$88,"=P",$AF$42:$AF$88)/COUNTIF($E$42:$E$88,"=P")</f>
        <v>#DIV/0!</v>
      </c>
      <c r="AG91" s="8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Y91" s="55"/>
      <c r="BF91" s="157"/>
      <c r="BG91" s="157"/>
      <c r="BH91" s="157"/>
      <c r="BI91" s="157"/>
    </row>
    <row r="92" spans="1:62" s="37" customFormat="1" ht="12.75" customHeight="1" x14ac:dyDescent="0.2">
      <c r="C92" s="415"/>
      <c r="D92" s="416"/>
      <c r="E92" s="416"/>
      <c r="F92" s="38"/>
      <c r="G92" s="157"/>
      <c r="H92" s="157"/>
      <c r="I92" s="157"/>
      <c r="J92" s="157"/>
      <c r="K92" s="157"/>
      <c r="L92" s="157"/>
      <c r="M92" s="159"/>
      <c r="N92" s="406"/>
      <c r="O92" s="407"/>
      <c r="P92" s="407"/>
      <c r="Q92" s="407"/>
      <c r="R92" s="407"/>
      <c r="S92" s="159"/>
      <c r="T92" s="158"/>
      <c r="U92" s="159"/>
      <c r="V92" s="406"/>
      <c r="W92" s="407"/>
      <c r="X92" s="407"/>
      <c r="Y92" s="407"/>
      <c r="Z92" s="407"/>
      <c r="AA92" s="159"/>
      <c r="AB92" s="157"/>
      <c r="AC92" s="157"/>
      <c r="AE92" s="157"/>
      <c r="AF92" s="157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3"/>
      <c r="AX92" s="53"/>
      <c r="AY92" s="55"/>
      <c r="AZ92" s="53"/>
      <c r="BA92" s="53"/>
      <c r="BB92" s="53"/>
      <c r="BC92" s="53"/>
      <c r="BD92" s="53"/>
      <c r="BE92" s="53"/>
      <c r="BF92" s="56"/>
      <c r="BG92" s="56"/>
      <c r="BH92" s="56"/>
      <c r="BI92" s="56"/>
      <c r="BJ92" s="56"/>
    </row>
    <row r="93" spans="1:62" ht="12.75" customHeight="1" x14ac:dyDescent="0.25">
      <c r="C93" s="356" t="s">
        <v>34</v>
      </c>
      <c r="D93" s="357"/>
      <c r="E93" s="358"/>
      <c r="F93" s="46" t="e">
        <f>AVERAGE(N91,T91,X91)</f>
        <v>#DIV/0!</v>
      </c>
      <c r="G93" s="46"/>
      <c r="H93" s="46" t="e">
        <f>AVERAGE(L91,V91,AB91)</f>
        <v>#DIV/0!</v>
      </c>
      <c r="I93" s="46"/>
      <c r="J93" s="46" t="e">
        <f>AVERAGE(F91,P91,Z91)</f>
        <v>#DIV/0!</v>
      </c>
      <c r="K93" s="46"/>
      <c r="L93" s="46" t="e">
        <f>AVERAGE(R91)</f>
        <v>#DIV/0!</v>
      </c>
      <c r="M93" s="46"/>
      <c r="N93" s="46" t="e">
        <f>AVERAGE(J91)</f>
        <v>#DIV/0!</v>
      </c>
      <c r="O93" s="46"/>
      <c r="P93" s="46" t="e">
        <f>AVERAGE(H91)</f>
        <v>#DIV/0!</v>
      </c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G93" s="67"/>
      <c r="AH93" s="67"/>
      <c r="AI93" s="67"/>
      <c r="AJ93" s="67"/>
      <c r="AK93" s="411"/>
      <c r="AL93" s="412"/>
      <c r="AM93" s="412"/>
      <c r="AN93" s="412"/>
      <c r="AO93" s="412"/>
      <c r="AP93" s="412"/>
      <c r="AQ93" s="412"/>
      <c r="AR93" s="412"/>
      <c r="AS93" s="412"/>
      <c r="AT93" s="412"/>
      <c r="AU93" s="412"/>
      <c r="AV93" s="412"/>
      <c r="AY93" s="55"/>
    </row>
    <row r="94" spans="1:62" ht="12.75" customHeight="1" x14ac:dyDescent="0.25">
      <c r="C94" s="48"/>
      <c r="D94" s="48"/>
      <c r="E94" s="49"/>
      <c r="F94" s="360"/>
      <c r="G94" s="360"/>
      <c r="H94" s="360"/>
      <c r="I94" s="154"/>
      <c r="J94" s="49"/>
      <c r="K94" s="49"/>
      <c r="L94" s="49"/>
      <c r="M94" s="49"/>
      <c r="N94" s="49"/>
      <c r="O94" s="49"/>
      <c r="P94" s="52"/>
      <c r="Q94" s="52"/>
      <c r="R94" s="52"/>
      <c r="S94" s="52"/>
      <c r="T94" s="52"/>
      <c r="U94" s="52"/>
      <c r="V94" s="52"/>
      <c r="W94" s="45"/>
      <c r="X94" s="45"/>
      <c r="AG94" s="67"/>
      <c r="AH94" s="67"/>
      <c r="AI94" s="67"/>
      <c r="AJ94" s="67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Y94" s="55"/>
      <c r="BF94" s="147"/>
    </row>
    <row r="95" spans="1:62" ht="12.75" customHeight="1" x14ac:dyDescent="0.25">
      <c r="C95" s="356" t="s">
        <v>47</v>
      </c>
      <c r="D95" s="357"/>
      <c r="E95" s="358"/>
      <c r="F95" s="46" t="e">
        <f>AVERAGE(L91:N91,T91:X91,AB91)</f>
        <v>#DIV/0!</v>
      </c>
      <c r="G95" s="47"/>
      <c r="H95" s="46" t="e">
        <f>AVERAGE(F91,P91,R91,Z91)</f>
        <v>#DIV/0!</v>
      </c>
      <c r="I95" s="46"/>
      <c r="J95" s="46" t="e">
        <f>AVERAGE(H91:J91)</f>
        <v>#DIV/0!</v>
      </c>
      <c r="K95" s="51"/>
      <c r="L95" s="51"/>
      <c r="M95" s="51"/>
      <c r="N95" s="51"/>
      <c r="O95" s="52"/>
      <c r="P95" s="51"/>
      <c r="Q95" s="49"/>
      <c r="R95" s="49"/>
      <c r="S95" s="49"/>
      <c r="T95" s="49"/>
      <c r="U95" s="49"/>
      <c r="V95" s="49"/>
      <c r="W95" s="45"/>
      <c r="X95" s="45"/>
      <c r="AG95" s="67"/>
      <c r="AH95" s="67"/>
      <c r="AI95" s="67"/>
      <c r="AJ95" s="67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Y95" s="55"/>
      <c r="BF95" s="147"/>
    </row>
    <row r="96" spans="1:62" ht="12.75" customHeight="1" x14ac:dyDescent="0.25">
      <c r="AG96" s="67"/>
      <c r="AH96" s="67"/>
      <c r="AI96" s="67"/>
      <c r="AJ96" s="67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Y96" s="55"/>
      <c r="BF96" s="147"/>
    </row>
    <row r="97" spans="33:58" ht="12.75" customHeight="1" x14ac:dyDescent="0.2">
      <c r="AG97" s="68"/>
      <c r="AH97" s="68"/>
      <c r="AI97" s="68"/>
      <c r="AJ97" s="68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Z97" s="69"/>
      <c r="BA97" s="69"/>
      <c r="BB97" s="69"/>
      <c r="BC97" s="69"/>
      <c r="BD97" s="69"/>
      <c r="BE97" s="69"/>
      <c r="BF97" s="69"/>
    </row>
    <row r="98" spans="33:58" ht="12.75" customHeight="1" x14ac:dyDescent="0.25">
      <c r="AG98" s="353"/>
      <c r="AH98" s="353"/>
      <c r="AI98" s="353"/>
      <c r="AJ98" s="353"/>
      <c r="AK98" s="70"/>
      <c r="AL98" s="71"/>
      <c r="AM98" s="70"/>
      <c r="AN98" s="71"/>
      <c r="AO98" s="70"/>
      <c r="AP98" s="71"/>
      <c r="AQ98" s="70"/>
      <c r="AR98" s="71"/>
      <c r="AS98" s="70"/>
      <c r="AT98" s="71"/>
      <c r="AU98" s="70"/>
      <c r="AV98" s="71"/>
      <c r="AW98" s="71"/>
      <c r="AX98" s="71"/>
      <c r="AZ98" s="70"/>
      <c r="BA98" s="71"/>
      <c r="BB98" s="70"/>
      <c r="BC98" s="71"/>
      <c r="BD98" s="70"/>
      <c r="BE98" s="71"/>
      <c r="BF98" s="71"/>
    </row>
    <row r="99" spans="33:58" ht="12.75" customHeight="1" x14ac:dyDescent="0.25">
      <c r="AG99" s="353"/>
      <c r="AH99" s="353"/>
      <c r="AI99" s="353"/>
      <c r="AJ99" s="353"/>
      <c r="AK99" s="70"/>
      <c r="AL99" s="71"/>
      <c r="AM99" s="70"/>
      <c r="AN99" s="71"/>
      <c r="AO99" s="70"/>
      <c r="AP99" s="71"/>
      <c r="AQ99" s="70"/>
      <c r="AR99" s="71"/>
      <c r="AS99" s="70"/>
      <c r="AT99" s="71"/>
      <c r="AU99" s="70"/>
      <c r="AV99" s="71"/>
      <c r="AW99" s="71"/>
      <c r="AX99" s="71"/>
      <c r="AZ99" s="70"/>
      <c r="BA99" s="71"/>
      <c r="BB99" s="70"/>
      <c r="BC99" s="71"/>
      <c r="BD99" s="70"/>
      <c r="BE99" s="71"/>
      <c r="BF99" s="71"/>
    </row>
    <row r="100" spans="33:58" ht="12.75" customHeight="1" x14ac:dyDescent="0.25">
      <c r="AG100" s="353"/>
      <c r="AH100" s="353"/>
      <c r="AI100" s="353"/>
      <c r="AJ100" s="353"/>
      <c r="AK100" s="70"/>
      <c r="AL100" s="71"/>
      <c r="AM100" s="70"/>
      <c r="AN100" s="71"/>
      <c r="AO100" s="70"/>
      <c r="AP100" s="71"/>
      <c r="AQ100" s="70"/>
      <c r="AR100" s="71"/>
      <c r="AS100" s="70"/>
      <c r="AT100" s="71"/>
      <c r="AU100" s="70"/>
      <c r="AV100" s="71"/>
      <c r="AW100" s="71"/>
      <c r="AX100" s="71"/>
      <c r="AZ100" s="70"/>
      <c r="BA100" s="71"/>
      <c r="BB100" s="70"/>
      <c r="BC100" s="71"/>
      <c r="BD100" s="70"/>
      <c r="BE100" s="71"/>
      <c r="BF100" s="71"/>
    </row>
    <row r="101" spans="33:58" ht="12.75" customHeight="1" x14ac:dyDescent="0.25">
      <c r="AG101" s="353"/>
      <c r="AH101" s="353"/>
      <c r="AI101" s="353"/>
      <c r="AJ101" s="353"/>
      <c r="AK101" s="70"/>
      <c r="AL101" s="71"/>
      <c r="AM101" s="70"/>
      <c r="AN101" s="71"/>
      <c r="AO101" s="70"/>
      <c r="AP101" s="71"/>
      <c r="AQ101" s="70"/>
      <c r="AR101" s="71"/>
      <c r="AS101" s="70"/>
      <c r="AT101" s="71"/>
      <c r="AU101" s="70"/>
      <c r="AV101" s="71"/>
      <c r="AW101" s="71"/>
      <c r="AX101" s="71"/>
      <c r="AZ101" s="70"/>
      <c r="BA101" s="71"/>
      <c r="BB101" s="70"/>
      <c r="BC101" s="71"/>
      <c r="BD101" s="70"/>
      <c r="BE101" s="71"/>
      <c r="BF101" s="71"/>
    </row>
  </sheetData>
  <sheetProtection password="88B8" sheet="1" scenarios="1" selectLockedCells="1"/>
  <dataConsolidate/>
  <mergeCells count="131">
    <mergeCell ref="C2:N2"/>
    <mergeCell ref="C3:N3"/>
    <mergeCell ref="C5:N5"/>
    <mergeCell ref="D7:H7"/>
    <mergeCell ref="N7:P7"/>
    <mergeCell ref="D8:H8"/>
    <mergeCell ref="AB18:AE18"/>
    <mergeCell ref="D19:N19"/>
    <mergeCell ref="P19:AA19"/>
    <mergeCell ref="D9:H9"/>
    <mergeCell ref="C10:E10"/>
    <mergeCell ref="F10:H10"/>
    <mergeCell ref="C11:E11"/>
    <mergeCell ref="F11:H11"/>
    <mergeCell ref="C12:E12"/>
    <mergeCell ref="F12:H12"/>
    <mergeCell ref="D20:N20"/>
    <mergeCell ref="P20:AA21"/>
    <mergeCell ref="D21:N21"/>
    <mergeCell ref="D22:N22"/>
    <mergeCell ref="P22:AA23"/>
    <mergeCell ref="D23:N23"/>
    <mergeCell ref="B17:Z17"/>
    <mergeCell ref="D18:N18"/>
    <mergeCell ref="P18:AA18"/>
    <mergeCell ref="D24:N24"/>
    <mergeCell ref="P24:AA25"/>
    <mergeCell ref="D25:N25"/>
    <mergeCell ref="AK25:AV26"/>
    <mergeCell ref="D26:N26"/>
    <mergeCell ref="P26:AA28"/>
    <mergeCell ref="D27:N27"/>
    <mergeCell ref="AK27:AL29"/>
    <mergeCell ref="AM27:AN29"/>
    <mergeCell ref="AO27:AP29"/>
    <mergeCell ref="D30:N30"/>
    <mergeCell ref="P30:AA30"/>
    <mergeCell ref="F31:AF31"/>
    <mergeCell ref="D34:E34"/>
    <mergeCell ref="H34:O34"/>
    <mergeCell ref="D35:E35"/>
    <mergeCell ref="AQ27:AR29"/>
    <mergeCell ref="AS27:AT29"/>
    <mergeCell ref="AU27:AV29"/>
    <mergeCell ref="D28:N28"/>
    <mergeCell ref="D29:N29"/>
    <mergeCell ref="P29:AA29"/>
    <mergeCell ref="AK37:AV37"/>
    <mergeCell ref="F38:AC38"/>
    <mergeCell ref="AD38:AD41"/>
    <mergeCell ref="AE38:AE41"/>
    <mergeCell ref="AF38:AF41"/>
    <mergeCell ref="AG38:AG41"/>
    <mergeCell ref="AK38:AL40"/>
    <mergeCell ref="AM38:AN40"/>
    <mergeCell ref="AO38:AP40"/>
    <mergeCell ref="AQ38:AR40"/>
    <mergeCell ref="C45:D45"/>
    <mergeCell ref="C46:D46"/>
    <mergeCell ref="C47:D47"/>
    <mergeCell ref="C48:D48"/>
    <mergeCell ref="C49:D49"/>
    <mergeCell ref="C50:D50"/>
    <mergeCell ref="AS38:AT40"/>
    <mergeCell ref="AU38:AV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BG69:BG72"/>
    <mergeCell ref="BH69:BH72"/>
    <mergeCell ref="BI69:BI72"/>
    <mergeCell ref="BJ69:BJ72"/>
    <mergeCell ref="C70:D70"/>
    <mergeCell ref="C71:D71"/>
    <mergeCell ref="C72:D72"/>
    <mergeCell ref="C63:D63"/>
    <mergeCell ref="C64:D64"/>
    <mergeCell ref="C65:D65"/>
    <mergeCell ref="C66:D66"/>
    <mergeCell ref="C67:D67"/>
    <mergeCell ref="C68:D68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E91"/>
    <mergeCell ref="C92:E92"/>
    <mergeCell ref="N92:R92"/>
    <mergeCell ref="V92:Z92"/>
    <mergeCell ref="C93:E93"/>
    <mergeCell ref="AK93:AV93"/>
    <mergeCell ref="C85:D85"/>
    <mergeCell ref="C86:D86"/>
    <mergeCell ref="C87:D87"/>
    <mergeCell ref="C88:D88"/>
    <mergeCell ref="C89:D89"/>
    <mergeCell ref="C90:E90"/>
    <mergeCell ref="AU94:AV96"/>
    <mergeCell ref="C95:E95"/>
    <mergeCell ref="AG98:AJ98"/>
    <mergeCell ref="AG99:AJ99"/>
    <mergeCell ref="AG100:AJ100"/>
    <mergeCell ref="AG101:AJ101"/>
    <mergeCell ref="F94:H94"/>
    <mergeCell ref="AK94:AL96"/>
    <mergeCell ref="AM94:AN96"/>
    <mergeCell ref="AO94:AP96"/>
    <mergeCell ref="AQ94:AR96"/>
    <mergeCell ref="AS94:AT96"/>
  </mergeCells>
  <conditionalFormatting sqref="AF91">
    <cfRule type="cellIs" dxfId="34" priority="28" stopIfTrue="1" operator="greaterThanOrEqual">
      <formula>3.95</formula>
    </cfRule>
    <cfRule type="cellIs" dxfId="33" priority="29" stopIfTrue="1" operator="between">
      <formula>2.05</formula>
      <formula>3.94</formula>
    </cfRule>
    <cfRule type="cellIs" dxfId="32" priority="30" stopIfTrue="1" operator="lessThanOrEqual">
      <formula>2</formula>
    </cfRule>
  </conditionalFormatting>
  <conditionalFormatting sqref="AF42:AF88">
    <cfRule type="cellIs" dxfId="31" priority="25" stopIfTrue="1" operator="greaterThanOrEqual">
      <formula>3.95</formula>
    </cfRule>
    <cfRule type="cellIs" dxfId="30" priority="26" stopIfTrue="1" operator="between">
      <formula>2.05</formula>
      <formula>3.94</formula>
    </cfRule>
    <cfRule type="cellIs" dxfId="29" priority="27" stopIfTrue="1" operator="lessThanOrEqual">
      <formula>2</formula>
    </cfRule>
  </conditionalFormatting>
  <conditionalFormatting sqref="P42:P88">
    <cfRule type="cellIs" dxfId="28" priority="23" stopIfTrue="1" operator="equal">
      <formula>$P$39</formula>
    </cfRule>
    <cfRule type="cellIs" dxfId="27" priority="24" stopIfTrue="1" operator="notEqual">
      <formula>$P$39</formula>
    </cfRule>
  </conditionalFormatting>
  <conditionalFormatting sqref="V42:V88">
    <cfRule type="cellIs" dxfId="26" priority="21" stopIfTrue="1" operator="equal">
      <formula>$V$39</formula>
    </cfRule>
    <cfRule type="cellIs" dxfId="25" priority="22" stopIfTrue="1" operator="notEqual">
      <formula>$V$39</formula>
    </cfRule>
  </conditionalFormatting>
  <conditionalFormatting sqref="X42:X88">
    <cfRule type="cellIs" dxfId="24" priority="19" stopIfTrue="1" operator="equal">
      <formula>$X$39</formula>
    </cfRule>
    <cfRule type="cellIs" dxfId="23" priority="20" stopIfTrue="1" operator="notEqual">
      <formula>$X$39</formula>
    </cfRule>
  </conditionalFormatting>
  <conditionalFormatting sqref="Z42:Z88">
    <cfRule type="cellIs" dxfId="22" priority="17" stopIfTrue="1" operator="equal">
      <formula>$Z$39</formula>
    </cfRule>
    <cfRule type="cellIs" dxfId="21" priority="18" stopIfTrue="1" operator="notEqual">
      <formula>$Z$39</formula>
    </cfRule>
  </conditionalFormatting>
  <conditionalFormatting sqref="L42:L88">
    <cfRule type="cellIs" dxfId="20" priority="15" stopIfTrue="1" operator="equal">
      <formula>$L$39</formula>
    </cfRule>
    <cfRule type="cellIs" dxfId="19" priority="16" stopIfTrue="1" operator="notEqual">
      <formula>$L$39</formula>
    </cfRule>
  </conditionalFormatting>
  <conditionalFormatting sqref="T42:T88">
    <cfRule type="cellIs" dxfId="18" priority="13" stopIfTrue="1" operator="equal">
      <formula>$T$39</formula>
    </cfRule>
    <cfRule type="cellIs" dxfId="17" priority="14" stopIfTrue="1" operator="notEqual">
      <formula>$T$39</formula>
    </cfRule>
  </conditionalFormatting>
  <conditionalFormatting sqref="AB42:AB88">
    <cfRule type="cellIs" dxfId="16" priority="11" stopIfTrue="1" operator="equal">
      <formula>$AB$39</formula>
    </cfRule>
    <cfRule type="cellIs" dxfId="15" priority="12" stopIfTrue="1" operator="notEqual">
      <formula>$AB$39</formula>
    </cfRule>
  </conditionalFormatting>
  <conditionalFormatting sqref="F42:F88">
    <cfRule type="cellIs" dxfId="14" priority="9" stopIfTrue="1" operator="equal">
      <formula>2</formula>
    </cfRule>
    <cfRule type="cellIs" dxfId="13" priority="10" stopIfTrue="1" operator="notEqual">
      <formula>2</formula>
    </cfRule>
  </conditionalFormatting>
  <conditionalFormatting sqref="J42:J88">
    <cfRule type="cellIs" dxfId="12" priority="7" stopIfTrue="1" operator="equal">
      <formula>2</formula>
    </cfRule>
    <cfRule type="cellIs" dxfId="11" priority="8" stopIfTrue="1" operator="notEqual">
      <formula>2</formula>
    </cfRule>
  </conditionalFormatting>
  <conditionalFormatting sqref="H42:H88">
    <cfRule type="cellIs" dxfId="10" priority="5" stopIfTrue="1" operator="equal">
      <formula>$H$39</formula>
    </cfRule>
    <cfRule type="cellIs" dxfId="9" priority="6" stopIfTrue="1" operator="notEqual">
      <formula>$H$39</formula>
    </cfRule>
  </conditionalFormatting>
  <conditionalFormatting sqref="N42:N88">
    <cfRule type="cellIs" dxfId="8" priority="3" stopIfTrue="1" operator="equal">
      <formula>$N$39</formula>
    </cfRule>
    <cfRule type="cellIs" dxfId="7" priority="4" stopIfTrue="1" operator="notEqual">
      <formula>$N$39</formula>
    </cfRule>
  </conditionalFormatting>
  <conditionalFormatting sqref="R42:R88">
    <cfRule type="cellIs" dxfId="6" priority="1" stopIfTrue="1" operator="equal">
      <formula>$R$39</formula>
    </cfRule>
    <cfRule type="cellIs" dxfId="5" priority="2" stopIfTrue="1" operator="notEqual">
      <formula>$R$39</formula>
    </cfRule>
  </conditionalFormatting>
  <dataValidations count="6">
    <dataValidation type="decimal" allowBlank="1" showInputMessage="1" showErrorMessage="1" errorTitle="ERROR" error="Sólo se admiten valores decimales entre 0 y 2. Ingresar valores con coma decimal y no con punto, por ejemplo: 2,5 y no 2.5" sqref="AC42:AC88 Y42:Y88 AA42:AA88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2:K88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2:W88">
      <formula1>0</formula1>
      <formula2>2.5</formula2>
    </dataValidation>
    <dataValidation type="list" allowBlank="1" showInputMessage="1" showErrorMessage="1" errorTitle="ERROR" error="SOLO SE ADMITEN LAS ALTERNATIVAS: A, B, C y D." sqref="X42:X88 P42:P88 H42:H88 L42:L88 V42:V88 T42:T88 Z42:Z88 N42:N88 R42:R88 AB42:AB88">
      <formula1>$J$8:$J$11</formula1>
    </dataValidation>
    <dataValidation type="list" allowBlank="1" showInputMessage="1" showErrorMessage="1" errorTitle="ERROR" error="PREGUNTA ABIERTA: SOLO SE ADMITEN LAS RESPUESTAS NUMÉRICAS: 0, 1 ó 2." sqref="F42:F88 J42:J88">
      <formula1>$K$8:$K$10</formula1>
    </dataValidation>
    <dataValidation type="list" allowBlank="1" showInputMessage="1" showErrorMessage="1" errorTitle="Error" error="DIGITAR &quot;p o P&quot; SI ALUMNO SE ENCUENTRA PRESENTE O BIEN &quot;a o A&quot;  SI ESTÁ AUSENTE." sqref="E42:E88">
      <formula1>$N$9:$N$10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27" orientation="landscape" horizontalDpi="300" verticalDpi="300" r:id="rId1"/>
  <headerFooter alignWithMargins="0"/>
  <rowBreaks count="1" manualBreakCount="1">
    <brk id="96" max="16383" man="1"/>
  </rowBreaks>
  <colBreaks count="1" manualBreakCount="1">
    <brk id="33" max="9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BT98"/>
  <sheetViews>
    <sheetView showGridLines="0" zoomScale="77" zoomScaleNormal="77" zoomScaleSheetLayoutView="80" workbookViewId="0">
      <selection activeCell="D8" sqref="D8:G8"/>
    </sheetView>
  </sheetViews>
  <sheetFormatPr baseColWidth="10" defaultColWidth="9.140625" defaultRowHeight="12.75" x14ac:dyDescent="0.2"/>
  <cols>
    <col min="2" max="2" width="24" customWidth="1"/>
    <col min="3" max="3" width="26" customWidth="1"/>
    <col min="4" max="4" width="22.28515625" customWidth="1"/>
    <col min="5" max="5" width="30.7109375" style="19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19" customWidth="1"/>
    <col min="11" max="11" width="17.7109375" style="19" customWidth="1"/>
    <col min="12" max="12" width="6" style="19" customWidth="1"/>
    <col min="13" max="13" width="5.7109375" style="19" customWidth="1"/>
    <col min="14" max="22" width="5.7109375" customWidth="1"/>
    <col min="23" max="23" width="12.5703125" style="53" customWidth="1"/>
    <col min="24" max="27" width="8.140625" style="53" customWidth="1"/>
    <col min="28" max="28" width="21.5703125" style="53" customWidth="1"/>
    <col min="29" max="30" width="8.140625" style="53" customWidth="1"/>
    <col min="31" max="31" width="13.140625" style="53" customWidth="1"/>
    <col min="32" max="32" width="13.42578125" style="123" customWidth="1"/>
    <col min="33" max="34" width="17" style="53" customWidth="1"/>
    <col min="35" max="36" width="17" style="123" customWidth="1"/>
    <col min="37" max="43" width="6.140625" style="123" customWidth="1"/>
    <col min="44" max="46" width="6.140625" style="19" customWidth="1"/>
    <col min="47" max="49" width="6.140625" customWidth="1"/>
    <col min="50" max="50" width="7.28515625" customWidth="1"/>
    <col min="51" max="51" width="13.7109375" customWidth="1"/>
    <col min="52" max="52" width="32.5703125" customWidth="1"/>
    <col min="53" max="64" width="9.28515625" customWidth="1"/>
    <col min="65" max="70" width="7.28515625" customWidth="1"/>
  </cols>
  <sheetData>
    <row r="2" spans="2:64" x14ac:dyDescent="0.2">
      <c r="C2" s="384"/>
      <c r="D2" s="384"/>
      <c r="E2" s="384"/>
      <c r="F2" s="384"/>
      <c r="G2" s="384"/>
      <c r="H2" s="384"/>
      <c r="I2" s="384"/>
      <c r="J2" s="384"/>
    </row>
    <row r="3" spans="2:64" ht="14.25" x14ac:dyDescent="0.2">
      <c r="C3" s="389"/>
      <c r="D3" s="390"/>
      <c r="E3" s="390"/>
      <c r="F3" s="390"/>
      <c r="G3" s="390"/>
      <c r="H3" s="390"/>
      <c r="I3" s="390"/>
      <c r="J3" s="390"/>
    </row>
    <row r="4" spans="2:64" x14ac:dyDescent="0.2">
      <c r="C4" s="156"/>
      <c r="D4" s="156"/>
      <c r="E4" s="156"/>
      <c r="F4" s="156"/>
      <c r="G4" s="156"/>
      <c r="H4" s="156"/>
      <c r="I4" s="156"/>
      <c r="J4" s="156"/>
    </row>
    <row r="5" spans="2:64" ht="18.75" thickBot="1" x14ac:dyDescent="0.25">
      <c r="C5" s="493" t="s">
        <v>121</v>
      </c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184"/>
      <c r="AZ5" s="184"/>
      <c r="BA5" s="185"/>
      <c r="BB5" s="185"/>
      <c r="BC5" s="185"/>
      <c r="BD5" s="185"/>
      <c r="BE5" s="185"/>
      <c r="BF5" s="185"/>
      <c r="BG5" s="185"/>
      <c r="BH5" s="185"/>
    </row>
    <row r="6" spans="2:64" ht="32.25" customHeight="1" x14ac:dyDescent="0.2">
      <c r="C6" s="2"/>
      <c r="D6" s="2"/>
      <c r="E6" s="18"/>
      <c r="F6" s="2"/>
      <c r="G6" s="2"/>
      <c r="I6" s="157"/>
      <c r="J6" s="159"/>
      <c r="K6" s="159"/>
      <c r="AE6" s="494" t="s">
        <v>136</v>
      </c>
      <c r="AF6" s="495"/>
      <c r="AI6" s="186"/>
      <c r="AY6" s="184"/>
      <c r="AZ6" s="184"/>
      <c r="BA6" s="496" t="s">
        <v>77</v>
      </c>
      <c r="BB6" s="497"/>
      <c r="BC6" s="497"/>
      <c r="BD6" s="497"/>
      <c r="BE6" s="497"/>
      <c r="BF6" s="497"/>
      <c r="BG6" s="497"/>
      <c r="BH6" s="497"/>
      <c r="BI6" s="497"/>
      <c r="BJ6" s="497"/>
      <c r="BK6" s="497"/>
      <c r="BL6" s="498"/>
    </row>
    <row r="7" spans="2:64" ht="17.25" thickBot="1" x14ac:dyDescent="0.25">
      <c r="B7" s="3"/>
      <c r="C7" s="187" t="s">
        <v>78</v>
      </c>
      <c r="D7" s="502"/>
      <c r="E7" s="502"/>
      <c r="F7" s="502"/>
      <c r="G7" s="502"/>
      <c r="H7" s="63"/>
      <c r="I7" s="33"/>
      <c r="J7" s="33"/>
      <c r="K7" s="188"/>
      <c r="L7" s="33"/>
      <c r="AE7" s="189" t="s">
        <v>79</v>
      </c>
      <c r="AF7" s="189" t="s">
        <v>80</v>
      </c>
      <c r="AI7" s="186"/>
      <c r="AZ7" s="190"/>
      <c r="BA7" s="499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1"/>
    </row>
    <row r="8" spans="2:64" ht="16.5" x14ac:dyDescent="0.2">
      <c r="B8" s="3"/>
      <c r="C8" s="187" t="s">
        <v>1</v>
      </c>
      <c r="D8" s="470"/>
      <c r="E8" s="471"/>
      <c r="F8" s="471"/>
      <c r="G8" s="472"/>
      <c r="H8" s="83"/>
      <c r="I8" s="33"/>
      <c r="J8" s="33"/>
      <c r="K8" s="188"/>
      <c r="L8" s="33"/>
      <c r="M8" s="33"/>
      <c r="N8" s="32"/>
      <c r="O8" s="32"/>
      <c r="P8" s="32"/>
      <c r="Q8" s="32"/>
      <c r="R8" s="32"/>
      <c r="AE8" s="189">
        <v>1</v>
      </c>
      <c r="AF8" s="191" t="str">
        <f>IFERROR(AVERAGEIF(AY19:AY21,"&gt;=0"),"")</f>
        <v/>
      </c>
      <c r="AI8" s="186"/>
      <c r="AY8" s="192"/>
      <c r="AZ8" s="193"/>
      <c r="BA8" s="473" t="s">
        <v>38</v>
      </c>
      <c r="BB8" s="474"/>
      <c r="BC8" s="477" t="s">
        <v>39</v>
      </c>
      <c r="BD8" s="478"/>
      <c r="BE8" s="481" t="s">
        <v>40</v>
      </c>
      <c r="BF8" s="482"/>
      <c r="BG8" s="485" t="s">
        <v>41</v>
      </c>
      <c r="BH8" s="486"/>
      <c r="BI8" s="489" t="s">
        <v>42</v>
      </c>
      <c r="BJ8" s="490"/>
      <c r="BK8" s="457" t="s">
        <v>43</v>
      </c>
      <c r="BL8" s="458"/>
    </row>
    <row r="9" spans="2:64" ht="16.5" x14ac:dyDescent="0.2">
      <c r="B9" s="3"/>
      <c r="C9" s="187" t="s">
        <v>5</v>
      </c>
      <c r="D9" s="461">
        <f ca="1">TODAY()</f>
        <v>42446</v>
      </c>
      <c r="E9" s="462"/>
      <c r="F9" s="462"/>
      <c r="G9" s="463"/>
      <c r="H9" s="83"/>
      <c r="I9" s="33"/>
      <c r="J9" s="33"/>
      <c r="K9" s="188"/>
      <c r="L9" s="33"/>
      <c r="M9" s="33"/>
      <c r="N9" s="32"/>
      <c r="O9" s="32"/>
      <c r="P9" s="32"/>
      <c r="Q9" s="32"/>
      <c r="R9" s="32"/>
      <c r="AE9" s="189">
        <f>AE8+1</f>
        <v>2</v>
      </c>
      <c r="AF9" s="191" t="str">
        <f>IFERROR(AVERAGEIF(AZ19:AZ21,"&gt;=0"),"")</f>
        <v/>
      </c>
      <c r="AI9" s="186"/>
      <c r="AY9" s="192"/>
      <c r="AZ9" s="193"/>
      <c r="BA9" s="475"/>
      <c r="BB9" s="476"/>
      <c r="BC9" s="479"/>
      <c r="BD9" s="480"/>
      <c r="BE9" s="483"/>
      <c r="BF9" s="484"/>
      <c r="BG9" s="487"/>
      <c r="BH9" s="488"/>
      <c r="BI9" s="491"/>
      <c r="BJ9" s="492"/>
      <c r="BK9" s="459"/>
      <c r="BL9" s="460"/>
    </row>
    <row r="10" spans="2:64" ht="16.5" x14ac:dyDescent="0.2">
      <c r="B10" s="3"/>
      <c r="C10" s="464" t="s">
        <v>81</v>
      </c>
      <c r="D10" s="465"/>
      <c r="E10" s="466"/>
      <c r="F10" s="448">
        <f>SUM('8º básico A'!F10:H10,'8º básico B'!F10:H10,'8º básico C'!F10:H10)</f>
        <v>29</v>
      </c>
      <c r="G10" s="449"/>
      <c r="H10" s="194"/>
      <c r="I10" s="33"/>
      <c r="J10" s="33"/>
      <c r="K10" s="188"/>
      <c r="L10" s="33"/>
      <c r="M10" s="33"/>
      <c r="N10" s="32"/>
      <c r="O10" s="32"/>
      <c r="P10" s="32"/>
      <c r="Q10" s="32"/>
      <c r="R10" s="32"/>
      <c r="AE10" s="189">
        <f t="shared" ref="AE10:AE19" si="0">AE9+1</f>
        <v>3</v>
      </c>
      <c r="AF10" s="191" t="str">
        <f>IFERROR(AVERAGEIF(BA19:BA21,"&gt;=0"),"")</f>
        <v/>
      </c>
      <c r="AI10" s="186"/>
      <c r="AY10" s="192"/>
      <c r="AZ10" s="193"/>
      <c r="BA10" s="475"/>
      <c r="BB10" s="476"/>
      <c r="BC10" s="479"/>
      <c r="BD10" s="480"/>
      <c r="BE10" s="483"/>
      <c r="BF10" s="484"/>
      <c r="BG10" s="487"/>
      <c r="BH10" s="488"/>
      <c r="BI10" s="491"/>
      <c r="BJ10" s="492"/>
      <c r="BK10" s="459"/>
      <c r="BL10" s="460"/>
    </row>
    <row r="11" spans="2:64" ht="33.75" thickBot="1" x14ac:dyDescent="0.25">
      <c r="B11" s="3"/>
      <c r="C11" s="467" t="s">
        <v>82</v>
      </c>
      <c r="D11" s="468"/>
      <c r="E11" s="469"/>
      <c r="F11" s="448">
        <f>SUM('8º básico A'!F11:H11,'8º básico B'!F11:H11,'8º básico C'!F11:H11)</f>
        <v>0</v>
      </c>
      <c r="G11" s="449"/>
      <c r="H11" s="83"/>
      <c r="I11" s="33"/>
      <c r="J11" s="33"/>
      <c r="K11" s="33"/>
      <c r="L11" s="33"/>
      <c r="M11" s="33"/>
      <c r="N11" s="32"/>
      <c r="O11" s="32"/>
      <c r="P11" s="32"/>
      <c r="Q11" s="32"/>
      <c r="R11" s="32"/>
      <c r="S11" s="32"/>
      <c r="T11" s="32"/>
      <c r="U11" s="32"/>
      <c r="V11" s="32"/>
      <c r="W11" s="54"/>
      <c r="X11" s="54"/>
      <c r="Y11" s="54"/>
      <c r="Z11" s="54"/>
      <c r="AA11" s="54"/>
      <c r="AB11" s="54"/>
      <c r="AC11" s="54"/>
      <c r="AD11" s="54"/>
      <c r="AE11" s="189">
        <f t="shared" si="0"/>
        <v>4</v>
      </c>
      <c r="AF11" s="191" t="str">
        <f>IFERROR(AVERAGEIF(BB19:BB21,"&gt;=0"),"")</f>
        <v/>
      </c>
      <c r="AG11" s="54"/>
      <c r="AI11" s="186"/>
      <c r="AJ11" s="195"/>
      <c r="AK11" s="195"/>
      <c r="AL11" s="195"/>
      <c r="AM11" s="195"/>
      <c r="AN11" s="195"/>
      <c r="AO11" s="195"/>
      <c r="AP11" s="195"/>
      <c r="AQ11" s="195"/>
      <c r="AY11" s="192"/>
      <c r="AZ11" s="193"/>
      <c r="BA11" s="196" t="s">
        <v>30</v>
      </c>
      <c r="BB11" s="197" t="s">
        <v>31</v>
      </c>
      <c r="BC11" s="198" t="s">
        <v>30</v>
      </c>
      <c r="BD11" s="199" t="s">
        <v>31</v>
      </c>
      <c r="BE11" s="200" t="s">
        <v>30</v>
      </c>
      <c r="BF11" s="201" t="s">
        <v>31</v>
      </c>
      <c r="BG11" s="202" t="s">
        <v>30</v>
      </c>
      <c r="BH11" s="203" t="s">
        <v>31</v>
      </c>
      <c r="BI11" s="204" t="s">
        <v>30</v>
      </c>
      <c r="BJ11" s="205" t="s">
        <v>31</v>
      </c>
      <c r="BK11" s="206" t="s">
        <v>30</v>
      </c>
      <c r="BL11" s="207" t="s">
        <v>31</v>
      </c>
    </row>
    <row r="12" spans="2:64" ht="18.75" x14ac:dyDescent="0.2">
      <c r="B12" s="3"/>
      <c r="C12" s="445" t="s">
        <v>12</v>
      </c>
      <c r="D12" s="446"/>
      <c r="E12" s="447"/>
      <c r="F12" s="448">
        <f>SUM('8º básico A'!F12:H12,'8º básico B'!F12:H12,'8º básico C'!F12:H12)</f>
        <v>0</v>
      </c>
      <c r="G12" s="449"/>
      <c r="H12" s="44"/>
      <c r="I12" s="33"/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32"/>
      <c r="V12" s="32"/>
      <c r="W12" s="54"/>
      <c r="X12" s="54"/>
      <c r="Y12" s="54"/>
      <c r="Z12" s="54"/>
      <c r="AA12" s="54"/>
      <c r="AB12" s="54"/>
      <c r="AC12" s="54"/>
      <c r="AD12" s="54"/>
      <c r="AE12" s="189">
        <f t="shared" si="0"/>
        <v>5</v>
      </c>
      <c r="AF12" s="191" t="str">
        <f>IFERROR(AVERAGEIF(BC19:BC21,"&gt;=0"),"")</f>
        <v/>
      </c>
      <c r="AG12" s="54"/>
      <c r="AI12" s="186"/>
      <c r="AJ12" s="195"/>
      <c r="AK12" s="195"/>
      <c r="AL12" s="195"/>
      <c r="AM12" s="195"/>
      <c r="AN12" s="195"/>
      <c r="AO12" s="195"/>
      <c r="AP12" s="195"/>
      <c r="AQ12" s="195"/>
      <c r="AY12" s="208"/>
      <c r="AZ12" s="209" t="s">
        <v>83</v>
      </c>
      <c r="BA12" s="304">
        <f>SUM('8º básico A'!$AK31,'8º básico B'!AK31,'8º básico C'!AK31)</f>
        <v>0</v>
      </c>
      <c r="BB12" s="300" t="e">
        <f>BA12/$F$11</f>
        <v>#DIV/0!</v>
      </c>
      <c r="BC12" s="305">
        <f>SUM('8º básico A'!AM31,'8º básico B'!AM31,'8º básico C'!AM31)</f>
        <v>0</v>
      </c>
      <c r="BD12" s="300" t="e">
        <f>BC12/$F$11</f>
        <v>#DIV/0!</v>
      </c>
      <c r="BE12" s="305">
        <f>SUM('8º básico A'!AO31,'8º básico B'!AO31,'8º básico C'!AO31)</f>
        <v>0</v>
      </c>
      <c r="BF12" s="300" t="e">
        <f>BE12/$F$11</f>
        <v>#DIV/0!</v>
      </c>
      <c r="BG12" s="301">
        <f>SUM('8º básico A'!AQ31,'8º básico B'!AQ31,'8º básico C'!AQ31)</f>
        <v>0</v>
      </c>
      <c r="BH12" s="210" t="e">
        <f>BG12/$F$11</f>
        <v>#DIV/0!</v>
      </c>
      <c r="BI12" s="312">
        <f>SUM('8º básico A'!AS31,'8º básico B'!AS31,'8º básico C'!AS31)</f>
        <v>0</v>
      </c>
      <c r="BJ12" s="309" t="e">
        <f>BI12/$F$11</f>
        <v>#DIV/0!</v>
      </c>
      <c r="BK12" s="301">
        <f>SUM('8º básico A'!AU31,'8º básico B'!AU31,'8º básico C'!AU31)</f>
        <v>0</v>
      </c>
      <c r="BL12" s="211" t="e">
        <f>BK12/$F$11</f>
        <v>#DIV/0!</v>
      </c>
    </row>
    <row r="13" spans="2:64" ht="37.5" x14ac:dyDescent="0.2">
      <c r="C13" s="9"/>
      <c r="D13" s="9"/>
      <c r="E13" s="212"/>
      <c r="F13" s="9"/>
      <c r="G13" s="9"/>
      <c r="I13" s="33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54"/>
      <c r="X13" s="54"/>
      <c r="Y13" s="54"/>
      <c r="Z13" s="54"/>
      <c r="AA13" s="54"/>
      <c r="AB13" s="54"/>
      <c r="AC13" s="54"/>
      <c r="AD13" s="54"/>
      <c r="AE13" s="189">
        <f t="shared" si="0"/>
        <v>6</v>
      </c>
      <c r="AF13" s="191" t="str">
        <f>IFERROR(AVERAGEIF(BD19:BD21,"&gt;=0"),"")</f>
        <v/>
      </c>
      <c r="AG13" s="54"/>
      <c r="AI13" s="186"/>
      <c r="AJ13" s="195"/>
      <c r="AK13" s="195"/>
      <c r="AL13" s="195"/>
      <c r="AM13" s="195"/>
      <c r="AN13" s="195"/>
      <c r="AO13" s="195"/>
      <c r="AP13" s="195"/>
      <c r="AQ13" s="195"/>
      <c r="AU13" s="182"/>
      <c r="AY13" s="208"/>
      <c r="AZ13" s="213" t="s">
        <v>84</v>
      </c>
      <c r="BA13" s="306">
        <f>SUM('8º básico A'!$AK32,'8º básico B'!AK32,'8º básico C'!AK32)</f>
        <v>0</v>
      </c>
      <c r="BB13" s="297" t="e">
        <f>BA13/$F$11</f>
        <v>#DIV/0!</v>
      </c>
      <c r="BC13" s="298">
        <f>SUM('8º básico A'!AM32,'8º básico B'!AM32,'8º básico C'!AM32)</f>
        <v>0</v>
      </c>
      <c r="BD13" s="297" t="e">
        <f>BC13/$F$11</f>
        <v>#DIV/0!</v>
      </c>
      <c r="BE13" s="298">
        <f>SUM('8º básico A'!AO32,'8º básico B'!AO32,'8º básico C'!AO32)</f>
        <v>0</v>
      </c>
      <c r="BF13" s="297" t="e">
        <f>BE13/$F$11</f>
        <v>#DIV/0!</v>
      </c>
      <c r="BG13" s="299">
        <f>SUM('8º básico A'!AQ32,'8º básico B'!AQ32,'8º básico C'!AQ32)</f>
        <v>0</v>
      </c>
      <c r="BH13" s="214" t="e">
        <f>BG13/$F$11</f>
        <v>#DIV/0!</v>
      </c>
      <c r="BI13" s="313">
        <f>SUM('8º básico A'!AS32,'8º básico B'!AS32,'8º básico C'!AS32)</f>
        <v>0</v>
      </c>
      <c r="BJ13" s="310" t="e">
        <f>BI13/$F$11</f>
        <v>#DIV/0!</v>
      </c>
      <c r="BK13" s="299">
        <f>SUM('8º básico A'!AU32,'8º básico B'!AU32,'8º básico C'!AU32)</f>
        <v>0</v>
      </c>
      <c r="BL13" s="215" t="e">
        <f>BK13/$F$11</f>
        <v>#DIV/0!</v>
      </c>
    </row>
    <row r="14" spans="2:64" ht="37.5" x14ac:dyDescent="0.2">
      <c r="L14" s="216"/>
      <c r="M14" s="216"/>
      <c r="N14" s="45"/>
      <c r="O14" s="45"/>
      <c r="P14" s="45"/>
      <c r="Q14" s="45"/>
      <c r="R14" s="45"/>
      <c r="S14" s="45"/>
      <c r="T14" s="45"/>
      <c r="U14" s="45"/>
      <c r="V14" s="45"/>
      <c r="AE14" s="189">
        <f t="shared" si="0"/>
        <v>7</v>
      </c>
      <c r="AF14" s="191" t="str">
        <f>IFERROR(AVERAGEIF(BE19:BE21,"&gt;=0"),"")</f>
        <v/>
      </c>
      <c r="AI14" s="186"/>
      <c r="AU14" s="40" t="s">
        <v>0</v>
      </c>
      <c r="AY14" s="208"/>
      <c r="AZ14" s="213" t="s">
        <v>85</v>
      </c>
      <c r="BA14" s="306">
        <f>SUM('8º básico A'!$AK33,'8º básico B'!AK33,'8º básico C'!AK33)</f>
        <v>0</v>
      </c>
      <c r="BB14" s="297" t="e">
        <f>BA14/$F$11</f>
        <v>#DIV/0!</v>
      </c>
      <c r="BC14" s="298">
        <f>SUM('8º básico A'!AM33,'8º básico B'!AM33,'8º básico C'!AM33)</f>
        <v>0</v>
      </c>
      <c r="BD14" s="297" t="e">
        <f>BC14/$F$11</f>
        <v>#DIV/0!</v>
      </c>
      <c r="BE14" s="298">
        <f>SUM('8º básico A'!AO33,'8º básico B'!AO33,'8º básico C'!AO33)</f>
        <v>0</v>
      </c>
      <c r="BF14" s="297" t="e">
        <f>BE14/$F$11</f>
        <v>#DIV/0!</v>
      </c>
      <c r="BG14" s="299">
        <f>SUM('8º básico A'!AQ33,'8º básico B'!AQ33,'8º básico C'!AQ33)</f>
        <v>0</v>
      </c>
      <c r="BH14" s="214" t="e">
        <f>BG14/$F$11</f>
        <v>#DIV/0!</v>
      </c>
      <c r="BI14" s="313">
        <f>SUM('8º básico A'!AS33,'8º básico B'!AS33,'8º básico C'!AS33)</f>
        <v>0</v>
      </c>
      <c r="BJ14" s="310" t="e">
        <f>BI14/$F$11</f>
        <v>#DIV/0!</v>
      </c>
      <c r="BK14" s="299">
        <f>SUM('8º básico A'!AU33,'8º básico B'!AU33,'8º básico C'!AU33)</f>
        <v>0</v>
      </c>
      <c r="BL14" s="215" t="e">
        <f>BK14/$F$11</f>
        <v>#DIV/0!</v>
      </c>
    </row>
    <row r="15" spans="2:64" ht="19.5" thickBot="1" x14ac:dyDescent="0.25">
      <c r="B15" s="157"/>
      <c r="C15" s="157"/>
      <c r="D15" s="157" t="s">
        <v>35</v>
      </c>
      <c r="L15" s="216"/>
      <c r="M15" s="216"/>
      <c r="N15" s="45"/>
      <c r="O15" s="45"/>
      <c r="P15" s="45"/>
      <c r="Q15" s="45"/>
      <c r="R15" s="45"/>
      <c r="S15" s="45"/>
      <c r="T15" s="45"/>
      <c r="U15" s="45"/>
      <c r="V15" s="45"/>
      <c r="W15" s="217"/>
      <c r="AE15" s="189">
        <f t="shared" si="0"/>
        <v>8</v>
      </c>
      <c r="AF15" s="191" t="str">
        <f>IFERROR(AVERAGEIF(BF19:BF21,"&gt;=0"),"")</f>
        <v/>
      </c>
      <c r="AU15" s="40" t="s">
        <v>4</v>
      </c>
      <c r="AY15" s="208"/>
      <c r="AZ15" s="218" t="s">
        <v>86</v>
      </c>
      <c r="BA15" s="307">
        <f>SUM('8º básico A'!$AK34,'8º básico B'!AK34,'8º básico C'!AK34)</f>
        <v>0</v>
      </c>
      <c r="BB15" s="302" t="e">
        <f>BA15/$F$11</f>
        <v>#DIV/0!</v>
      </c>
      <c r="BC15" s="308">
        <f>SUM('8º básico A'!AM34,'8º básico B'!AM34,'8º básico C'!AM34)</f>
        <v>0</v>
      </c>
      <c r="BD15" s="302" t="e">
        <f>BC15/$F$11</f>
        <v>#DIV/0!</v>
      </c>
      <c r="BE15" s="308">
        <f>SUM('8º básico A'!AO34,'8º básico B'!AO34,'8º básico C'!AO34)</f>
        <v>0</v>
      </c>
      <c r="BF15" s="302" t="e">
        <f>BE15/$F$11</f>
        <v>#DIV/0!</v>
      </c>
      <c r="BG15" s="303">
        <f>SUM('8º básico A'!AQ34,'8º básico B'!AQ34,'8º básico C'!AQ34)</f>
        <v>0</v>
      </c>
      <c r="BH15" s="219" t="e">
        <f>BG15/$F$11</f>
        <v>#DIV/0!</v>
      </c>
      <c r="BI15" s="314">
        <f>SUM('8º básico A'!AS34,'8º básico B'!AS34,'8º básico C'!AS34)</f>
        <v>0</v>
      </c>
      <c r="BJ15" s="311" t="e">
        <f>BI15/$F$11</f>
        <v>#DIV/0!</v>
      </c>
      <c r="BK15" s="303">
        <f>SUM('8º básico A'!AU34,'8º básico B'!AU34,'8º básico C'!AU34)</f>
        <v>0</v>
      </c>
      <c r="BL15" s="220" t="e">
        <f>BK15/$F$11</f>
        <v>#DIV/0!</v>
      </c>
    </row>
    <row r="16" spans="2:64" ht="18.75" thickBot="1" x14ac:dyDescent="0.25">
      <c r="B16" s="450" t="s">
        <v>125</v>
      </c>
      <c r="C16" s="451"/>
      <c r="D16" s="451"/>
      <c r="E16" s="451"/>
      <c r="F16" s="451"/>
      <c r="G16" s="451"/>
      <c r="H16" s="451"/>
      <c r="I16" s="451"/>
      <c r="J16" s="451"/>
      <c r="K16" s="452"/>
      <c r="L16" s="221"/>
      <c r="M16" s="221"/>
      <c r="N16" s="222"/>
      <c r="O16" s="222"/>
      <c r="P16" s="222"/>
      <c r="Q16" s="222"/>
      <c r="R16" s="222"/>
      <c r="S16" s="223"/>
      <c r="T16" s="223"/>
      <c r="U16" s="223"/>
      <c r="V16" s="45"/>
      <c r="W16" s="217"/>
      <c r="AE16" s="189">
        <f t="shared" si="0"/>
        <v>9</v>
      </c>
      <c r="AF16" s="191" t="str">
        <f>IFERROR(AVERAGEIF(BG19:BG21,"&gt;=0"),"")</f>
        <v/>
      </c>
      <c r="AU16" s="32"/>
    </row>
    <row r="17" spans="2:72" ht="26.25" customHeight="1" thickBot="1" x14ac:dyDescent="0.25">
      <c r="B17" s="224" t="s">
        <v>2</v>
      </c>
      <c r="C17" s="450" t="s">
        <v>87</v>
      </c>
      <c r="D17" s="451"/>
      <c r="E17" s="451"/>
      <c r="F17" s="451"/>
      <c r="G17" s="451"/>
      <c r="H17" s="451"/>
      <c r="I17" s="451"/>
      <c r="J17" s="451"/>
      <c r="K17" s="225" t="s">
        <v>80</v>
      </c>
      <c r="L17" s="216"/>
      <c r="M17" s="216" t="s">
        <v>88</v>
      </c>
      <c r="N17" s="216" t="s">
        <v>89</v>
      </c>
      <c r="O17" s="216" t="s">
        <v>90</v>
      </c>
      <c r="P17" s="216" t="s">
        <v>91</v>
      </c>
      <c r="Q17" s="216" t="s">
        <v>92</v>
      </c>
      <c r="R17" s="216" t="s">
        <v>93</v>
      </c>
      <c r="S17" s="216"/>
      <c r="T17" s="216" t="s">
        <v>94</v>
      </c>
      <c r="U17" s="216" t="s">
        <v>95</v>
      </c>
      <c r="V17" s="216" t="s">
        <v>96</v>
      </c>
      <c r="W17" s="252"/>
      <c r="AE17" s="189">
        <f t="shared" si="0"/>
        <v>10</v>
      </c>
      <c r="AF17" s="191" t="str">
        <f>IFERROR(AVERAGEIF(BH19:BH21,"&gt;=0"),"")</f>
        <v/>
      </c>
      <c r="AN17" s="55"/>
      <c r="AO17" s="55"/>
      <c r="AP17" s="55"/>
      <c r="AQ17" s="55"/>
    </row>
    <row r="18" spans="2:72" ht="27" customHeight="1" x14ac:dyDescent="0.2">
      <c r="B18" s="226" t="s">
        <v>122</v>
      </c>
      <c r="C18" s="453" t="s">
        <v>97</v>
      </c>
      <c r="D18" s="454"/>
      <c r="E18" s="454"/>
      <c r="F18" s="454"/>
      <c r="G18" s="454"/>
      <c r="H18" s="454"/>
      <c r="I18" s="454"/>
      <c r="J18" s="454"/>
      <c r="K18" s="227" t="str">
        <f>IFERROR(AVERAGEIF(M18:M20,"&gt;=0"),"")</f>
        <v/>
      </c>
      <c r="L18" s="228" t="s">
        <v>133</v>
      </c>
      <c r="M18" s="228" t="e">
        <f>'8º básico A'!$F$93</f>
        <v>#DIV/0!</v>
      </c>
      <c r="N18" s="228" t="e">
        <f>'8º básico A'!$H$93</f>
        <v>#DIV/0!</v>
      </c>
      <c r="O18" s="228" t="e">
        <f>'8º básico A'!$J$93</f>
        <v>#DIV/0!</v>
      </c>
      <c r="P18" s="228" t="e">
        <f>'8º básico A'!$L$93</f>
        <v>#DIV/0!</v>
      </c>
      <c r="Q18" s="228" t="e">
        <f>'8º básico A'!$N$93</f>
        <v>#DIV/0!</v>
      </c>
      <c r="R18" s="228" t="e">
        <f>'8º básico A'!$P$93</f>
        <v>#DIV/0!</v>
      </c>
      <c r="S18" s="228" t="s">
        <v>133</v>
      </c>
      <c r="T18" s="228" t="e">
        <f>'8º básico A'!$F$95</f>
        <v>#DIV/0!</v>
      </c>
      <c r="U18" s="229" t="e">
        <f>'8º básico A'!$H$95</f>
        <v>#DIV/0!</v>
      </c>
      <c r="V18" s="228" t="e">
        <f>'8º básico A'!$J$95</f>
        <v>#DIV/0!</v>
      </c>
      <c r="W18" s="252"/>
      <c r="AE18" s="189">
        <f t="shared" si="0"/>
        <v>11</v>
      </c>
      <c r="AF18" s="191" t="str">
        <f>IFERROR(AVERAGEIF(BI19:BI21,"&gt;=0"),"")</f>
        <v/>
      </c>
      <c r="AN18" s="55"/>
      <c r="AO18" s="55"/>
      <c r="AP18" s="55"/>
      <c r="AQ18" s="55"/>
      <c r="AX18" s="294"/>
      <c r="AY18" s="294">
        <v>1</v>
      </c>
      <c r="AZ18" s="294">
        <v>2</v>
      </c>
      <c r="BA18" s="294">
        <v>3</v>
      </c>
      <c r="BB18" s="294">
        <v>4</v>
      </c>
      <c r="BC18" s="294">
        <v>5</v>
      </c>
      <c r="BD18" s="294">
        <v>6</v>
      </c>
      <c r="BE18" s="294">
        <v>7</v>
      </c>
      <c r="BF18" s="294">
        <v>8</v>
      </c>
      <c r="BG18" s="294">
        <v>9</v>
      </c>
      <c r="BH18" s="294">
        <v>10</v>
      </c>
      <c r="BI18" s="294">
        <v>11</v>
      </c>
      <c r="BJ18" s="294">
        <v>12</v>
      </c>
      <c r="BK18" s="230"/>
      <c r="BL18" s="230"/>
      <c r="BM18" s="231"/>
      <c r="BN18" s="231"/>
      <c r="BO18" s="231"/>
      <c r="BP18" s="231"/>
      <c r="BQ18" s="231"/>
      <c r="BR18" s="231"/>
      <c r="BS18" s="232"/>
      <c r="BT18" s="232"/>
    </row>
    <row r="19" spans="2:72" ht="27" customHeight="1" x14ac:dyDescent="0.2">
      <c r="B19" s="233" t="s">
        <v>123</v>
      </c>
      <c r="C19" s="436" t="s">
        <v>98</v>
      </c>
      <c r="D19" s="437"/>
      <c r="E19" s="437"/>
      <c r="F19" s="437"/>
      <c r="G19" s="437"/>
      <c r="H19" s="437"/>
      <c r="I19" s="437"/>
      <c r="J19" s="437"/>
      <c r="K19" s="227" t="str">
        <f>IFERROR(AVERAGEIF(N18:N20,"&gt;=0"),"")</f>
        <v/>
      </c>
      <c r="L19" s="228" t="s">
        <v>134</v>
      </c>
      <c r="M19" s="228" t="e">
        <f>'8º básico B'!$F$93</f>
        <v>#DIV/0!</v>
      </c>
      <c r="N19" s="228" t="e">
        <f>'8º básico B'!$H$93</f>
        <v>#DIV/0!</v>
      </c>
      <c r="O19" s="228" t="e">
        <f>'8º básico B'!$J$93</f>
        <v>#DIV/0!</v>
      </c>
      <c r="P19" s="228" t="e">
        <f>'8º básico B'!$L$93</f>
        <v>#DIV/0!</v>
      </c>
      <c r="Q19" s="228" t="e">
        <f>'8º básico B'!$N$93</f>
        <v>#DIV/0!</v>
      </c>
      <c r="R19" s="228" t="e">
        <f>'8º básico B'!$P$93</f>
        <v>#DIV/0!</v>
      </c>
      <c r="S19" s="228" t="s">
        <v>134</v>
      </c>
      <c r="T19" s="228" t="e">
        <f>'8º básico B'!$F$95</f>
        <v>#DIV/0!</v>
      </c>
      <c r="U19" s="229" t="e">
        <f>'8º básico B'!$H$95</f>
        <v>#DIV/0!</v>
      </c>
      <c r="V19" s="228" t="e">
        <f>'8º básico B'!$J$95</f>
        <v>#DIV/0!</v>
      </c>
      <c r="W19" s="252"/>
      <c r="AE19" s="189">
        <f t="shared" si="0"/>
        <v>12</v>
      </c>
      <c r="AF19" s="191" t="str">
        <f>IFERROR(AVERAGEIF(BJ19:BJ21,"&gt;=0"),"")</f>
        <v/>
      </c>
      <c r="AN19" s="55"/>
      <c r="AO19" s="55"/>
      <c r="AP19" s="55"/>
      <c r="AQ19" s="55"/>
      <c r="AX19" s="295" t="s">
        <v>133</v>
      </c>
      <c r="AY19" s="296" t="e">
        <f>'8º básico A'!$F$91</f>
        <v>#DIV/0!</v>
      </c>
      <c r="AZ19" s="296" t="e">
        <f>'8º básico A'!$H$91</f>
        <v>#DIV/0!</v>
      </c>
      <c r="BA19" s="296" t="e">
        <f>'8º básico A'!$J$91</f>
        <v>#DIV/0!</v>
      </c>
      <c r="BB19" s="296" t="e">
        <f>'8º básico A'!$L$91</f>
        <v>#DIV/0!</v>
      </c>
      <c r="BC19" s="296" t="e">
        <f>'8º básico A'!$N$91</f>
        <v>#DIV/0!</v>
      </c>
      <c r="BD19" s="296" t="e">
        <f>'8º básico A'!$P$91</f>
        <v>#DIV/0!</v>
      </c>
      <c r="BE19" s="296" t="e">
        <f>'8º básico A'!$R$91</f>
        <v>#DIV/0!</v>
      </c>
      <c r="BF19" s="296" t="e">
        <f>'8º básico A'!$T$91</f>
        <v>#DIV/0!</v>
      </c>
      <c r="BG19" s="296" t="e">
        <f>'8º básico A'!$V$91</f>
        <v>#DIV/0!</v>
      </c>
      <c r="BH19" s="296" t="e">
        <f>'8º básico A'!$X$91</f>
        <v>#DIV/0!</v>
      </c>
      <c r="BI19" s="296" t="e">
        <f>'8º básico A'!$Z$91</f>
        <v>#DIV/0!</v>
      </c>
      <c r="BJ19" s="296" t="e">
        <f>'8º básico A'!$AB$91</f>
        <v>#DIV/0!</v>
      </c>
      <c r="BK19" s="234"/>
      <c r="BL19" s="234"/>
      <c r="BM19" s="235"/>
      <c r="BN19" s="235"/>
      <c r="BO19" s="235"/>
      <c r="BP19" s="235"/>
      <c r="BQ19" s="235"/>
      <c r="BR19" s="235"/>
      <c r="BS19" s="232"/>
      <c r="BT19" s="232"/>
    </row>
    <row r="20" spans="2:72" ht="27" customHeight="1" x14ac:dyDescent="0.2">
      <c r="B20" s="233" t="s">
        <v>124</v>
      </c>
      <c r="C20" s="436" t="s">
        <v>99</v>
      </c>
      <c r="D20" s="437"/>
      <c r="E20" s="437"/>
      <c r="F20" s="437"/>
      <c r="G20" s="437"/>
      <c r="H20" s="437"/>
      <c r="I20" s="437"/>
      <c r="J20" s="437"/>
      <c r="K20" s="227" t="str">
        <f>IFERROR(AVERAGEIF(O18:O20,"&gt;=0"),"")</f>
        <v/>
      </c>
      <c r="L20" s="228" t="s">
        <v>135</v>
      </c>
      <c r="M20" s="228" t="e">
        <f>'8º básico C'!$F$93</f>
        <v>#DIV/0!</v>
      </c>
      <c r="N20" s="228" t="e">
        <f>'8º básico C'!$H$93</f>
        <v>#DIV/0!</v>
      </c>
      <c r="O20" s="228" t="e">
        <f>'8º básico C'!$J$93</f>
        <v>#DIV/0!</v>
      </c>
      <c r="P20" s="228" t="e">
        <f>'8º básico C'!$L$93</f>
        <v>#DIV/0!</v>
      </c>
      <c r="Q20" s="228" t="e">
        <f>'8º básico C'!$N$93</f>
        <v>#DIV/0!</v>
      </c>
      <c r="R20" s="228" t="e">
        <f>'8º básico C'!$P$93</f>
        <v>#DIV/0!</v>
      </c>
      <c r="S20" s="228" t="s">
        <v>135</v>
      </c>
      <c r="T20" s="228" t="e">
        <f>'8º básico C'!$F$95</f>
        <v>#DIV/0!</v>
      </c>
      <c r="U20" s="229" t="e">
        <f>'8º básico C'!$H$95</f>
        <v>#DIV/0!</v>
      </c>
      <c r="V20" s="228" t="e">
        <f>'8º básico C'!$J$95</f>
        <v>#DIV/0!</v>
      </c>
      <c r="W20" s="252"/>
      <c r="AE20" s="236"/>
      <c r="AF20" s="237"/>
      <c r="AN20" s="55"/>
      <c r="AO20" s="55"/>
      <c r="AP20" s="55"/>
      <c r="AQ20" s="55"/>
      <c r="AX20" s="295" t="s">
        <v>134</v>
      </c>
      <c r="AY20" s="296" t="e">
        <f>'8º básico B'!$F$91</f>
        <v>#DIV/0!</v>
      </c>
      <c r="AZ20" s="296" t="e">
        <f>'8º básico B'!$H$91</f>
        <v>#DIV/0!</v>
      </c>
      <c r="BA20" s="296" t="e">
        <f>'8º básico B'!$J$91</f>
        <v>#DIV/0!</v>
      </c>
      <c r="BB20" s="296" t="e">
        <f>'8º básico B'!$L$91</f>
        <v>#DIV/0!</v>
      </c>
      <c r="BC20" s="296" t="e">
        <f>'8º básico B'!$N$91</f>
        <v>#DIV/0!</v>
      </c>
      <c r="BD20" s="296" t="e">
        <f>'8º básico B'!$P$91</f>
        <v>#DIV/0!</v>
      </c>
      <c r="BE20" s="296" t="e">
        <f>'8º básico B'!$R$91</f>
        <v>#DIV/0!</v>
      </c>
      <c r="BF20" s="296" t="e">
        <f>'8º básico B'!$T$91</f>
        <v>#DIV/0!</v>
      </c>
      <c r="BG20" s="296" t="e">
        <f>'8º básico B'!$V$91</f>
        <v>#DIV/0!</v>
      </c>
      <c r="BH20" s="296" t="e">
        <f>'8º básico B'!$X$91</f>
        <v>#DIV/0!</v>
      </c>
      <c r="BI20" s="296" t="e">
        <f>'8º básico B'!$Z$91</f>
        <v>#DIV/0!</v>
      </c>
      <c r="BJ20" s="296" t="e">
        <f>'8º básico B'!$AB$91</f>
        <v>#DIV/0!</v>
      </c>
      <c r="BK20" s="234"/>
      <c r="BL20" s="234"/>
      <c r="BM20" s="235"/>
      <c r="BN20" s="235"/>
      <c r="BO20" s="235"/>
      <c r="BP20" s="235"/>
      <c r="BQ20" s="235"/>
      <c r="BR20" s="235"/>
      <c r="BS20" s="232"/>
      <c r="BT20" s="232"/>
    </row>
    <row r="21" spans="2:72" ht="27" customHeight="1" x14ac:dyDescent="0.2">
      <c r="B21" s="233">
        <v>7</v>
      </c>
      <c r="C21" s="436" t="s">
        <v>100</v>
      </c>
      <c r="D21" s="437"/>
      <c r="E21" s="437"/>
      <c r="F21" s="437"/>
      <c r="G21" s="437"/>
      <c r="H21" s="437"/>
      <c r="I21" s="437"/>
      <c r="J21" s="437"/>
      <c r="K21" s="227" t="str">
        <f>IFERROR(AVERAGEIF(P18:P20,"&gt;=0"),"")</f>
        <v/>
      </c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238"/>
      <c r="W21" s="252"/>
      <c r="AE21" s="236"/>
      <c r="AF21" s="237"/>
      <c r="AN21" s="55"/>
      <c r="AO21" s="55"/>
      <c r="AP21" s="55"/>
      <c r="AQ21" s="55"/>
      <c r="AX21" s="295" t="s">
        <v>135</v>
      </c>
      <c r="AY21" s="296" t="e">
        <f>'8º básico C'!$F$91</f>
        <v>#DIV/0!</v>
      </c>
      <c r="AZ21" s="296" t="e">
        <f>'8º básico C'!$H$91</f>
        <v>#DIV/0!</v>
      </c>
      <c r="BA21" s="296" t="e">
        <f>'8º básico C'!$J$91</f>
        <v>#DIV/0!</v>
      </c>
      <c r="BB21" s="296" t="e">
        <f>'8º básico C'!$L$91</f>
        <v>#DIV/0!</v>
      </c>
      <c r="BC21" s="296" t="e">
        <f>'8º básico C'!$N$91</f>
        <v>#DIV/0!</v>
      </c>
      <c r="BD21" s="296" t="e">
        <f>'8º básico C'!$P$91</f>
        <v>#DIV/0!</v>
      </c>
      <c r="BE21" s="296" t="e">
        <f>'8º básico C'!$R$91</f>
        <v>#DIV/0!</v>
      </c>
      <c r="BF21" s="296" t="e">
        <f>'8º básico C'!$T$91</f>
        <v>#DIV/0!</v>
      </c>
      <c r="BG21" s="296" t="e">
        <f>'8º básico C'!$V$91</f>
        <v>#DIV/0!</v>
      </c>
      <c r="BH21" s="296" t="e">
        <f>'8º básico C'!$X$91</f>
        <v>#DIV/0!</v>
      </c>
      <c r="BI21" s="296" t="e">
        <f>'8º básico C'!$Z$91</f>
        <v>#DIV/0!</v>
      </c>
      <c r="BJ21" s="296" t="e">
        <f>'8º básico C'!$AB$91</f>
        <v>#DIV/0!</v>
      </c>
      <c r="BK21" s="234"/>
      <c r="BL21" s="234"/>
      <c r="BM21" s="235"/>
      <c r="BN21" s="235"/>
      <c r="BO21" s="235"/>
      <c r="BP21" s="235"/>
      <c r="BQ21" s="235"/>
      <c r="BR21" s="235"/>
      <c r="BS21" s="232"/>
      <c r="BT21" s="232"/>
    </row>
    <row r="22" spans="2:72" ht="27" customHeight="1" x14ac:dyDescent="0.2">
      <c r="B22" s="240">
        <v>3</v>
      </c>
      <c r="C22" s="436" t="s">
        <v>101</v>
      </c>
      <c r="D22" s="437"/>
      <c r="E22" s="437"/>
      <c r="F22" s="437"/>
      <c r="G22" s="437"/>
      <c r="H22" s="437"/>
      <c r="I22" s="437"/>
      <c r="J22" s="437"/>
      <c r="K22" s="227" t="str">
        <f>IFERROR(AVERAGEIF(Q18:Q20,"&gt;=0"),"")</f>
        <v/>
      </c>
      <c r="L22" s="238"/>
      <c r="M22" s="238"/>
      <c r="N22" s="238"/>
      <c r="O22" s="238"/>
      <c r="P22" s="238"/>
      <c r="Q22" s="238"/>
      <c r="R22" s="238"/>
      <c r="S22" s="238"/>
      <c r="T22" s="238"/>
      <c r="U22" s="239"/>
      <c r="V22" s="238"/>
      <c r="AE22" s="236"/>
      <c r="AF22" s="237"/>
      <c r="AN22" s="55"/>
      <c r="AO22" s="55"/>
      <c r="AP22" s="55"/>
      <c r="AQ22" s="55"/>
      <c r="AX22" s="231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2"/>
      <c r="BT22" s="232"/>
    </row>
    <row r="23" spans="2:72" ht="27" customHeight="1" thickBot="1" x14ac:dyDescent="0.25">
      <c r="B23" s="241">
        <v>2</v>
      </c>
      <c r="C23" s="455" t="s">
        <v>102</v>
      </c>
      <c r="D23" s="456"/>
      <c r="E23" s="456"/>
      <c r="F23" s="456"/>
      <c r="G23" s="456"/>
      <c r="H23" s="456"/>
      <c r="I23" s="456"/>
      <c r="J23" s="456"/>
      <c r="K23" s="242" t="str">
        <f>IFERROR(AVERAGEIF(R18:R20,"&gt;=0"),"")</f>
        <v/>
      </c>
      <c r="L23" s="238"/>
      <c r="M23" s="238"/>
      <c r="N23" s="238"/>
      <c r="O23" s="238"/>
      <c r="P23" s="238"/>
      <c r="Q23" s="238"/>
      <c r="R23" s="238"/>
      <c r="S23" s="238"/>
      <c r="T23" s="238"/>
      <c r="U23" s="239"/>
      <c r="V23" s="238"/>
      <c r="AE23" s="236"/>
      <c r="AF23" s="237"/>
      <c r="AN23" s="55"/>
      <c r="AO23" s="55"/>
      <c r="AP23" s="55"/>
      <c r="AQ23" s="55"/>
      <c r="AX23" s="231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2"/>
      <c r="BT23" s="232"/>
    </row>
    <row r="24" spans="2:72" ht="27" customHeight="1" x14ac:dyDescent="0.2">
      <c r="B24" s="243"/>
      <c r="C24" s="444"/>
      <c r="D24" s="444"/>
      <c r="E24" s="444"/>
      <c r="F24" s="444"/>
      <c r="G24" s="444"/>
      <c r="H24" s="444"/>
      <c r="I24" s="444"/>
      <c r="J24" s="444"/>
      <c r="K24" s="244"/>
      <c r="L24" s="238"/>
      <c r="M24" s="238"/>
      <c r="N24" s="238"/>
      <c r="O24" s="238"/>
      <c r="P24" s="238"/>
      <c r="Q24" s="238"/>
      <c r="R24" s="238"/>
      <c r="S24" s="238"/>
      <c r="T24" s="238"/>
      <c r="U24" s="239"/>
      <c r="V24" s="238"/>
      <c r="AE24" s="236"/>
      <c r="AF24" s="237"/>
      <c r="AN24" s="245"/>
      <c r="AO24" s="245"/>
      <c r="AP24" s="245"/>
      <c r="AQ24" s="245"/>
      <c r="AX24" s="231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2"/>
      <c r="BT24" s="232"/>
    </row>
    <row r="25" spans="2:72" ht="27" customHeight="1" thickBot="1" x14ac:dyDescent="0.25">
      <c r="B25" s="243"/>
      <c r="C25" s="444"/>
      <c r="D25" s="444"/>
      <c r="E25" s="444"/>
      <c r="F25" s="444"/>
      <c r="G25" s="444"/>
      <c r="H25" s="444"/>
      <c r="I25" s="444"/>
      <c r="J25" s="444"/>
      <c r="K25" s="244"/>
      <c r="L25" s="238"/>
      <c r="M25" s="238"/>
      <c r="N25" s="238"/>
      <c r="O25" s="238"/>
      <c r="P25" s="238"/>
      <c r="Q25" s="238"/>
      <c r="R25" s="238"/>
      <c r="S25" s="238"/>
      <c r="T25" s="238"/>
      <c r="U25" s="239"/>
      <c r="V25" s="238"/>
      <c r="AE25" s="236"/>
      <c r="AF25" s="237"/>
      <c r="AN25" s="245"/>
      <c r="AO25" s="245"/>
      <c r="AP25" s="245"/>
      <c r="AQ25" s="245"/>
      <c r="AX25" s="231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2"/>
      <c r="BT25" s="232"/>
    </row>
    <row r="26" spans="2:72" ht="27" customHeight="1" thickBot="1" x14ac:dyDescent="0.25">
      <c r="B26" s="430" t="s">
        <v>129</v>
      </c>
      <c r="C26" s="431"/>
      <c r="D26" s="431"/>
      <c r="E26" s="431"/>
      <c r="F26" s="431"/>
      <c r="G26" s="431"/>
      <c r="H26" s="431"/>
      <c r="I26" s="431"/>
      <c r="J26" s="431"/>
      <c r="K26" s="432"/>
      <c r="M26" s="238"/>
      <c r="N26" s="238"/>
      <c r="O26" s="238"/>
      <c r="P26" s="238"/>
      <c r="Q26" s="238"/>
      <c r="R26" s="232"/>
      <c r="S26" s="238"/>
      <c r="T26" s="238"/>
      <c r="U26" s="239"/>
      <c r="V26" s="238"/>
      <c r="AE26" s="236"/>
      <c r="AF26" s="237"/>
      <c r="AN26" s="245"/>
      <c r="AO26" s="245"/>
      <c r="AP26" s="245"/>
      <c r="AQ26" s="245"/>
      <c r="AX26" s="231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2"/>
      <c r="BT26" s="232"/>
    </row>
    <row r="27" spans="2:72" ht="27" customHeight="1" x14ac:dyDescent="0.2">
      <c r="B27" s="246" t="s">
        <v>2</v>
      </c>
      <c r="C27" s="433" t="s">
        <v>103</v>
      </c>
      <c r="D27" s="434"/>
      <c r="E27" s="434"/>
      <c r="F27" s="434"/>
      <c r="G27" s="434"/>
      <c r="H27" s="434"/>
      <c r="I27" s="434"/>
      <c r="J27" s="435"/>
      <c r="K27" s="247" t="s">
        <v>80</v>
      </c>
      <c r="L27" s="238"/>
      <c r="M27" s="238"/>
      <c r="N27" s="238"/>
      <c r="O27" s="238"/>
      <c r="P27" s="238"/>
      <c r="Q27" s="238"/>
      <c r="R27" s="232"/>
      <c r="S27" s="238"/>
      <c r="T27" s="238"/>
      <c r="U27" s="239"/>
      <c r="V27" s="238"/>
      <c r="AE27" s="236"/>
      <c r="AF27" s="237"/>
      <c r="AN27" s="245"/>
      <c r="AO27" s="245"/>
      <c r="AP27" s="245"/>
      <c r="AQ27" s="24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2"/>
      <c r="BT27" s="232"/>
    </row>
    <row r="28" spans="2:72" ht="36.75" customHeight="1" x14ac:dyDescent="0.2">
      <c r="B28" s="233" t="s">
        <v>126</v>
      </c>
      <c r="C28" s="436" t="s">
        <v>104</v>
      </c>
      <c r="D28" s="437"/>
      <c r="E28" s="437"/>
      <c r="F28" s="437"/>
      <c r="G28" s="437"/>
      <c r="H28" s="437"/>
      <c r="I28" s="437"/>
      <c r="J28" s="437"/>
      <c r="K28" s="227" t="str">
        <f>IFERROR(AVERAGEIF(T18:T20,"&gt;=0"),"")</f>
        <v/>
      </c>
      <c r="L28" s="228"/>
      <c r="U28" s="37"/>
      <c r="AE28" s="236"/>
      <c r="AF28" s="237"/>
      <c r="AN28" s="245"/>
      <c r="AO28" s="245"/>
      <c r="AP28" s="245"/>
      <c r="AQ28" s="245"/>
      <c r="AX28" s="231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2"/>
      <c r="BT28" s="232"/>
    </row>
    <row r="29" spans="2:72" ht="31.5" customHeight="1" x14ac:dyDescent="0.2">
      <c r="B29" s="233" t="s">
        <v>127</v>
      </c>
      <c r="C29" s="438" t="s">
        <v>105</v>
      </c>
      <c r="D29" s="439"/>
      <c r="E29" s="439"/>
      <c r="F29" s="439"/>
      <c r="G29" s="439"/>
      <c r="H29" s="439"/>
      <c r="I29" s="439"/>
      <c r="J29" s="440"/>
      <c r="K29" s="227" t="str">
        <f>IFERROR(AVERAGEIF(U18:U20,"&gt;=0"),"")</f>
        <v/>
      </c>
      <c r="L29" s="228"/>
      <c r="U29" s="37"/>
      <c r="AE29" s="248"/>
      <c r="AN29" s="245"/>
      <c r="AO29" s="245"/>
      <c r="AP29" s="245"/>
      <c r="AQ29" s="245"/>
    </row>
    <row r="30" spans="2:72" ht="31.5" customHeight="1" thickBot="1" x14ac:dyDescent="0.25">
      <c r="B30" s="241" t="s">
        <v>128</v>
      </c>
      <c r="C30" s="441" t="s">
        <v>106</v>
      </c>
      <c r="D30" s="442"/>
      <c r="E30" s="442"/>
      <c r="F30" s="442"/>
      <c r="G30" s="442"/>
      <c r="H30" s="442"/>
      <c r="I30" s="442"/>
      <c r="J30" s="443"/>
      <c r="K30" s="242" t="str">
        <f>IFERROR(AVERAGEIF(V18:V20,"&gt;=0"),"")</f>
        <v/>
      </c>
      <c r="L30" s="228"/>
      <c r="U30" s="37"/>
      <c r="AN30" s="159"/>
      <c r="AO30" s="159"/>
      <c r="AP30" s="159"/>
      <c r="AQ30" s="159"/>
    </row>
    <row r="31" spans="2:72" ht="57" customHeight="1" x14ac:dyDescent="0.2">
      <c r="B31" s="243"/>
      <c r="C31" s="444"/>
      <c r="D31" s="444"/>
      <c r="E31" s="444"/>
      <c r="F31" s="444"/>
      <c r="G31" s="444"/>
      <c r="H31" s="444"/>
      <c r="I31" s="444"/>
      <c r="J31" s="444"/>
      <c r="K31" s="249"/>
      <c r="U31" s="37"/>
      <c r="AN31" s="159"/>
      <c r="AO31" s="159"/>
      <c r="AP31" s="159"/>
      <c r="AQ31" s="159"/>
    </row>
    <row r="32" spans="2:72" ht="30" customHeight="1" thickBot="1" x14ac:dyDescent="0.25">
      <c r="B32" s="250"/>
      <c r="C32" s="157"/>
      <c r="H32" s="64"/>
      <c r="I32" s="64"/>
      <c r="J32" s="64"/>
      <c r="K32" s="251"/>
      <c r="U32" s="37"/>
      <c r="AG32" s="252"/>
      <c r="AH32" s="252"/>
      <c r="AI32" s="186"/>
      <c r="AJ32" s="186"/>
      <c r="AN32" s="159"/>
      <c r="AO32" s="159"/>
      <c r="AP32" s="159"/>
      <c r="AQ32" s="159"/>
    </row>
    <row r="33" spans="2:46" s="184" customFormat="1" ht="17.25" thickBot="1" x14ac:dyDescent="0.25">
      <c r="C33" s="417" t="s">
        <v>107</v>
      </c>
      <c r="D33" s="418"/>
      <c r="E33" s="419"/>
      <c r="H33" s="253"/>
      <c r="I33" s="253"/>
      <c r="J33" s="253"/>
      <c r="K33" s="254"/>
      <c r="L33" s="255"/>
      <c r="M33" s="255"/>
      <c r="U33" s="256"/>
      <c r="W33" s="190"/>
      <c r="X33" s="190"/>
      <c r="Y33" s="190"/>
      <c r="Z33" s="190"/>
      <c r="AA33" s="190"/>
      <c r="AB33" s="190"/>
      <c r="AC33" s="190"/>
      <c r="AD33" s="190"/>
      <c r="AE33" s="190"/>
      <c r="AF33" s="257"/>
      <c r="AG33" s="217" t="s">
        <v>108</v>
      </c>
      <c r="AH33" s="217" t="s">
        <v>109</v>
      </c>
      <c r="AI33" s="258" t="s">
        <v>110</v>
      </c>
      <c r="AJ33" s="258" t="s">
        <v>111</v>
      </c>
      <c r="AK33" s="259"/>
      <c r="AL33" s="260"/>
      <c r="AM33" s="257"/>
      <c r="AN33" s="261"/>
      <c r="AO33" s="261"/>
      <c r="AP33" s="261"/>
      <c r="AQ33" s="261"/>
      <c r="AR33" s="255"/>
      <c r="AS33" s="255"/>
      <c r="AT33" s="255"/>
    </row>
    <row r="34" spans="2:46" s="184" customFormat="1" ht="30.75" thickBot="1" x14ac:dyDescent="0.25">
      <c r="B34" s="262" t="s">
        <v>112</v>
      </c>
      <c r="C34" s="263" t="s">
        <v>113</v>
      </c>
      <c r="D34" s="263" t="s">
        <v>114</v>
      </c>
      <c r="E34" s="264" t="s">
        <v>115</v>
      </c>
      <c r="H34" s="253"/>
      <c r="I34" s="253"/>
      <c r="J34" s="253"/>
      <c r="K34" s="254"/>
      <c r="L34" s="255"/>
      <c r="M34" s="255"/>
      <c r="U34" s="256"/>
      <c r="W34" s="190"/>
      <c r="X34" s="190"/>
      <c r="Y34" s="190"/>
      <c r="Z34" s="190"/>
      <c r="AA34" s="190"/>
      <c r="AB34" s="190"/>
      <c r="AC34" s="190"/>
      <c r="AD34" s="190"/>
      <c r="AE34" s="190"/>
      <c r="AF34" s="257"/>
      <c r="AG34" s="420" t="s">
        <v>116</v>
      </c>
      <c r="AH34" s="423" t="s">
        <v>117</v>
      </c>
      <c r="AI34" s="423" t="s">
        <v>118</v>
      </c>
      <c r="AJ34" s="426" t="s">
        <v>119</v>
      </c>
      <c r="AK34" s="265"/>
      <c r="AL34" s="257"/>
      <c r="AM34" s="257"/>
      <c r="AN34" s="261"/>
      <c r="AO34" s="261"/>
      <c r="AP34" s="261"/>
      <c r="AQ34" s="261"/>
      <c r="AR34" s="255"/>
      <c r="AS34" s="255"/>
      <c r="AT34" s="255"/>
    </row>
    <row r="35" spans="2:46" s="184" customFormat="1" ht="18" x14ac:dyDescent="0.2">
      <c r="B35" s="266" t="s">
        <v>130</v>
      </c>
      <c r="C35" s="267" t="str">
        <f>IFERROR('8º básico A'!$AE$91,"")</f>
        <v/>
      </c>
      <c r="D35" s="268" t="str">
        <f>IFERROR('8º básico A'!$AF$91,"")</f>
        <v/>
      </c>
      <c r="E35" s="269" t="str">
        <f>IFERROR(SQRT('8º básico A'!$AJ$42/'8º básico A'!$AJ$43),"")</f>
        <v/>
      </c>
      <c r="H35" s="253"/>
      <c r="I35" s="253"/>
      <c r="J35" s="253"/>
      <c r="K35" s="254"/>
      <c r="L35" s="255"/>
      <c r="M35" s="255"/>
      <c r="U35" s="256"/>
      <c r="W35" s="190"/>
      <c r="X35" s="190"/>
      <c r="Y35" s="190"/>
      <c r="Z35" s="190"/>
      <c r="AA35" s="190"/>
      <c r="AB35" s="190"/>
      <c r="AC35" s="190"/>
      <c r="AD35" s="190"/>
      <c r="AE35" s="190"/>
      <c r="AF35" s="257"/>
      <c r="AG35" s="421"/>
      <c r="AH35" s="424"/>
      <c r="AI35" s="424"/>
      <c r="AJ35" s="427"/>
      <c r="AK35" s="265"/>
      <c r="AL35" s="257"/>
      <c r="AM35" s="257"/>
      <c r="AN35" s="261"/>
      <c r="AO35" s="261"/>
      <c r="AP35" s="261"/>
      <c r="AQ35" s="261"/>
      <c r="AR35" s="255"/>
      <c r="AS35" s="255"/>
      <c r="AT35" s="255"/>
    </row>
    <row r="36" spans="2:46" s="184" customFormat="1" ht="18.75" thickBot="1" x14ac:dyDescent="0.25">
      <c r="B36" s="270" t="s">
        <v>131</v>
      </c>
      <c r="C36" s="270" t="str">
        <f>IFERROR('8º básico B'!$AE$91,"")</f>
        <v/>
      </c>
      <c r="D36" s="271" t="str">
        <f>IFERROR('8º básico B'!$AF$91,"")</f>
        <v/>
      </c>
      <c r="E36" s="272" t="str">
        <f>IFERROR(SQRT('8º básico B'!$AJ$42/'8º básico B'!$AJ$43),"")</f>
        <v/>
      </c>
      <c r="H36" s="253"/>
      <c r="I36" s="253"/>
      <c r="J36" s="253"/>
      <c r="K36" s="254"/>
      <c r="L36" s="255"/>
      <c r="M36" s="255"/>
      <c r="U36" s="256"/>
      <c r="W36" s="190"/>
      <c r="X36" s="190"/>
      <c r="Y36" s="190"/>
      <c r="Z36" s="190"/>
      <c r="AA36" s="190"/>
      <c r="AB36" s="190"/>
      <c r="AC36" s="190"/>
      <c r="AD36" s="190"/>
      <c r="AE36" s="190"/>
      <c r="AF36" s="257"/>
      <c r="AG36" s="422"/>
      <c r="AH36" s="425"/>
      <c r="AI36" s="425"/>
      <c r="AJ36" s="428"/>
      <c r="AK36" s="265"/>
      <c r="AL36" s="257"/>
      <c r="AM36" s="257"/>
      <c r="AN36" s="261"/>
      <c r="AO36" s="261"/>
      <c r="AP36" s="261"/>
      <c r="AQ36" s="261"/>
      <c r="AR36" s="255"/>
      <c r="AS36" s="255"/>
      <c r="AT36" s="255"/>
    </row>
    <row r="37" spans="2:46" ht="18.75" thickBot="1" x14ac:dyDescent="0.25">
      <c r="B37" s="273" t="s">
        <v>132</v>
      </c>
      <c r="C37" s="274" t="str">
        <f>IFERROR('8º básico C'!$AE$91,"")</f>
        <v/>
      </c>
      <c r="D37" s="275" t="str">
        <f>IFERROR('8º básico C'!$AF$91,"")</f>
        <v/>
      </c>
      <c r="E37" s="276" t="str">
        <f>IFERROR(SQRT('8º básico C'!$AJ$42/'8º básico C'!$AJ$43),"")</f>
        <v/>
      </c>
      <c r="H37" s="64"/>
      <c r="I37" s="64"/>
      <c r="J37" s="64"/>
      <c r="K37" s="251"/>
      <c r="U37" s="37"/>
      <c r="AG37" s="277">
        <f>SUM('[1]7º básico A'!BG73,'[1]7º básico B'!BG73,'[1]7º básico C'!BG73)</f>
        <v>18</v>
      </c>
      <c r="AH37" s="278">
        <f>SUM('[1]7º básico A'!BH73,'[1]7º básico B'!BH73,'[1]7º básico C'!BH73)</f>
        <v>4</v>
      </c>
      <c r="AI37" s="278">
        <f>SUM('[1]7º básico A'!BI73,'[1]7º básico B'!BI73,'[1]7º básico C'!BI73)</f>
        <v>12</v>
      </c>
      <c r="AJ37" s="279">
        <f>SUM('[1]7º básico A'!BJ73,'[1]7º básico B'!BJ73,'[1]7º básico C'!BJ73)</f>
        <v>0</v>
      </c>
      <c r="AK37" s="280">
        <f>SUM(AG37:AJ37)</f>
        <v>34</v>
      </c>
      <c r="AL37" s="258"/>
      <c r="AN37" s="159"/>
      <c r="AO37" s="159"/>
      <c r="AP37" s="159"/>
      <c r="AQ37" s="159"/>
    </row>
    <row r="38" spans="2:46" ht="18.75" thickBot="1" x14ac:dyDescent="0.25">
      <c r="B38" s="281" t="s">
        <v>120</v>
      </c>
      <c r="C38" s="282" t="str">
        <f>IFERROR(AVERAGEIF(C35:C37,"&gt;0"),"")</f>
        <v/>
      </c>
      <c r="D38" s="283" t="str">
        <f>IFERROR(AVERAGEIF(D35:D37,"&gt;0"),"")</f>
        <v/>
      </c>
      <c r="H38" s="64"/>
      <c r="I38" s="64"/>
      <c r="J38" s="64"/>
      <c r="K38" s="251"/>
      <c r="L38" s="251"/>
      <c r="M38" s="251"/>
      <c r="N38" s="37"/>
      <c r="O38" s="37"/>
      <c r="P38" s="37"/>
      <c r="Q38" s="37"/>
      <c r="R38" s="37"/>
      <c r="S38" s="37"/>
      <c r="T38" s="37"/>
      <c r="U38" s="37"/>
      <c r="V38" s="37"/>
      <c r="W38" s="56"/>
      <c r="X38" s="56"/>
      <c r="Y38" s="56"/>
      <c r="AG38" s="284">
        <f>AG37/$AK$37</f>
        <v>0.52941176470588236</v>
      </c>
      <c r="AH38" s="285">
        <f t="shared" ref="AH38:AJ38" si="1">AH37/$AK$37</f>
        <v>0.11764705882352941</v>
      </c>
      <c r="AI38" s="285">
        <f t="shared" si="1"/>
        <v>0.35294117647058826</v>
      </c>
      <c r="AJ38" s="286">
        <f t="shared" si="1"/>
        <v>0</v>
      </c>
      <c r="AK38" s="287"/>
    </row>
    <row r="39" spans="2:46" ht="18" x14ac:dyDescent="0.2">
      <c r="B39" s="243"/>
      <c r="L39" s="251"/>
      <c r="M39" s="251"/>
      <c r="N39" s="37"/>
      <c r="O39" s="37"/>
      <c r="P39" s="37"/>
      <c r="Q39" s="37"/>
      <c r="R39" s="37"/>
      <c r="S39" s="37"/>
      <c r="T39" s="37"/>
      <c r="U39" s="37"/>
      <c r="V39" s="37"/>
      <c r="W39" s="56"/>
      <c r="X39" s="56"/>
      <c r="Y39" s="56"/>
      <c r="AG39" s="288"/>
      <c r="AH39" s="288"/>
      <c r="AI39" s="288"/>
    </row>
    <row r="40" spans="2:46" x14ac:dyDescent="0.2">
      <c r="L40" s="251"/>
      <c r="M40" s="251"/>
      <c r="S40" s="37"/>
      <c r="AG40" s="288"/>
      <c r="AH40" s="288"/>
      <c r="AI40" s="288"/>
    </row>
    <row r="41" spans="2:46" ht="18" x14ac:dyDescent="0.2">
      <c r="B41" s="243"/>
      <c r="K41" s="243"/>
      <c r="L41" s="289"/>
      <c r="M41" s="251"/>
      <c r="S41" s="37"/>
      <c r="AG41" s="288"/>
      <c r="AH41" s="288"/>
      <c r="AI41" s="288"/>
    </row>
    <row r="42" spans="2:46" ht="18" x14ac:dyDescent="0.2">
      <c r="B42" s="243"/>
      <c r="K42" s="243"/>
      <c r="L42" s="289"/>
      <c r="M42" s="251"/>
      <c r="S42" s="37"/>
      <c r="AG42" s="288"/>
      <c r="AH42" s="288"/>
      <c r="AI42" s="288"/>
    </row>
    <row r="43" spans="2:46" ht="18" x14ac:dyDescent="0.2">
      <c r="B43" s="243"/>
      <c r="K43" s="243"/>
      <c r="L43" s="251"/>
      <c r="M43" s="251"/>
      <c r="S43" s="157"/>
      <c r="T43" s="157"/>
      <c r="U43" s="157"/>
      <c r="V43" s="157"/>
      <c r="W43" s="157"/>
      <c r="AG43" s="288"/>
      <c r="AH43" s="288"/>
      <c r="AI43" s="288"/>
      <c r="AN43" s="159"/>
      <c r="AO43" s="159"/>
      <c r="AP43" s="159"/>
      <c r="AQ43" s="159"/>
    </row>
    <row r="44" spans="2:46" ht="18" x14ac:dyDescent="0.2">
      <c r="B44" s="243"/>
      <c r="K44" s="243"/>
      <c r="L44" s="251"/>
      <c r="M44" s="251"/>
      <c r="S44" s="37"/>
      <c r="T44" s="37"/>
      <c r="U44" s="37"/>
      <c r="AG44" s="57"/>
      <c r="AH44" s="57"/>
      <c r="AI44" s="57"/>
      <c r="AN44" s="57"/>
      <c r="AQ44" s="55"/>
      <c r="AR44" s="58"/>
    </row>
    <row r="45" spans="2:46" ht="18" x14ac:dyDescent="0.2">
      <c r="B45" s="243"/>
      <c r="K45" s="243"/>
      <c r="L45" s="251"/>
      <c r="M45" s="251"/>
      <c r="S45" s="37"/>
      <c r="T45" s="37"/>
      <c r="U45" s="37"/>
      <c r="V45" s="37"/>
      <c r="W45" s="57"/>
      <c r="X45" s="290"/>
      <c r="Y45" s="57"/>
      <c r="Z45" s="290"/>
      <c r="AA45" s="57"/>
      <c r="AB45" s="290"/>
      <c r="AC45" s="290"/>
      <c r="AD45" s="290"/>
      <c r="AE45" s="57"/>
      <c r="AF45" s="291"/>
      <c r="AG45" s="292"/>
      <c r="AH45" s="292"/>
      <c r="AI45" s="292"/>
      <c r="AJ45" s="290"/>
      <c r="AK45" s="57"/>
      <c r="AL45" s="290"/>
      <c r="AM45" s="57"/>
      <c r="AN45" s="57"/>
      <c r="AO45" s="57"/>
      <c r="AP45" s="57"/>
      <c r="AQ45" s="57"/>
    </row>
    <row r="46" spans="2:46" ht="18" x14ac:dyDescent="0.2">
      <c r="B46" s="243"/>
      <c r="K46" s="243"/>
      <c r="L46" s="251"/>
      <c r="M46" s="251"/>
      <c r="S46" s="37"/>
      <c r="T46" s="37"/>
      <c r="U46" s="37"/>
      <c r="V46" s="37"/>
      <c r="W46" s="57"/>
      <c r="X46" s="290"/>
      <c r="Y46" s="57"/>
      <c r="Z46" s="290"/>
      <c r="AA46" s="57"/>
      <c r="AB46" s="290"/>
      <c r="AC46" s="290"/>
      <c r="AD46" s="290"/>
      <c r="AE46" s="57"/>
      <c r="AF46" s="291"/>
      <c r="AJ46" s="290"/>
      <c r="AK46" s="57"/>
      <c r="AL46" s="290"/>
      <c r="AM46" s="57"/>
      <c r="AN46" s="57"/>
      <c r="AO46" s="57"/>
      <c r="AP46" s="57"/>
      <c r="AQ46" s="57"/>
    </row>
    <row r="47" spans="2:46" ht="18" x14ac:dyDescent="0.2">
      <c r="B47" s="243"/>
      <c r="K47" s="243"/>
      <c r="L47" s="251"/>
      <c r="M47" s="251"/>
      <c r="S47" s="37"/>
      <c r="T47" s="37"/>
      <c r="U47" s="37"/>
      <c r="V47" s="37"/>
      <c r="W47" s="57"/>
      <c r="X47" s="290"/>
      <c r="Y47" s="57"/>
      <c r="Z47" s="290"/>
      <c r="AA47" s="57"/>
      <c r="AB47" s="290"/>
      <c r="AC47" s="290"/>
      <c r="AD47" s="290"/>
      <c r="AE47" s="57"/>
      <c r="AF47" s="291"/>
      <c r="AJ47" s="290"/>
      <c r="AK47" s="57"/>
      <c r="AL47" s="290"/>
      <c r="AM47" s="57"/>
      <c r="AN47" s="57"/>
      <c r="AO47" s="57"/>
      <c r="AP47" s="57"/>
      <c r="AQ47" s="57"/>
    </row>
    <row r="48" spans="2:46" ht="18" x14ac:dyDescent="0.2">
      <c r="B48" s="243"/>
      <c r="K48" s="243"/>
      <c r="L48" s="251"/>
      <c r="M48" s="251"/>
      <c r="S48" s="37"/>
      <c r="T48" s="37"/>
      <c r="U48" s="37"/>
      <c r="V48" s="37"/>
      <c r="W48" s="57"/>
      <c r="X48" s="290"/>
      <c r="Y48" s="57"/>
      <c r="Z48" s="290"/>
      <c r="AA48" s="57"/>
      <c r="AB48" s="290"/>
      <c r="AC48" s="290"/>
      <c r="AD48" s="290"/>
      <c r="AE48" s="57"/>
      <c r="AF48" s="291"/>
      <c r="AJ48" s="290"/>
      <c r="AK48" s="57"/>
      <c r="AL48" s="290"/>
      <c r="AM48" s="57"/>
      <c r="AN48" s="57"/>
      <c r="AO48" s="57"/>
      <c r="AP48" s="57"/>
      <c r="AQ48" s="57"/>
    </row>
    <row r="49" spans="2:60" ht="18" x14ac:dyDescent="0.2">
      <c r="B49" s="243"/>
      <c r="K49" s="243"/>
      <c r="L49" s="251"/>
      <c r="M49" s="251"/>
      <c r="S49" s="37"/>
      <c r="T49" s="37"/>
      <c r="U49" s="37"/>
      <c r="V49" s="37"/>
      <c r="W49" s="57"/>
      <c r="X49" s="290"/>
      <c r="Y49" s="57"/>
      <c r="Z49" s="290"/>
      <c r="AA49" s="57"/>
      <c r="AB49" s="290"/>
      <c r="AC49" s="290"/>
      <c r="AD49" s="290"/>
      <c r="AE49" s="57"/>
      <c r="AF49" s="291"/>
      <c r="AJ49" s="290"/>
      <c r="AK49" s="57"/>
      <c r="AL49" s="290"/>
      <c r="AM49" s="57"/>
      <c r="AN49" s="57"/>
      <c r="AO49" s="57"/>
      <c r="AP49" s="57"/>
      <c r="AQ49" s="57"/>
    </row>
    <row r="50" spans="2:60" ht="18" x14ac:dyDescent="0.2">
      <c r="B50" s="243"/>
      <c r="K50" s="243"/>
      <c r="L50" s="251"/>
      <c r="M50" s="251"/>
      <c r="S50" s="37"/>
      <c r="T50" s="37"/>
      <c r="U50" s="37"/>
      <c r="V50" s="37"/>
      <c r="W50" s="57"/>
      <c r="X50" s="290"/>
      <c r="Y50" s="57"/>
      <c r="Z50" s="290"/>
      <c r="AA50" s="57"/>
      <c r="AB50" s="290"/>
      <c r="AC50" s="290"/>
      <c r="AD50" s="290"/>
      <c r="AE50" s="57"/>
      <c r="AF50" s="291"/>
      <c r="AJ50" s="290"/>
      <c r="AK50" s="57"/>
      <c r="AL50" s="290"/>
      <c r="AM50" s="57"/>
      <c r="AN50" s="57"/>
      <c r="AO50" s="57"/>
      <c r="AP50" s="57"/>
      <c r="AQ50" s="57"/>
    </row>
    <row r="51" spans="2:60" ht="18" x14ac:dyDescent="0.2">
      <c r="B51" s="243"/>
      <c r="K51" s="243"/>
      <c r="L51" s="251"/>
      <c r="M51" s="251"/>
      <c r="S51" s="37"/>
      <c r="T51" s="37"/>
      <c r="U51" s="37"/>
      <c r="V51" s="37"/>
      <c r="W51" s="57"/>
      <c r="X51" s="290"/>
      <c r="Y51" s="57"/>
      <c r="Z51" s="290"/>
      <c r="AA51" s="57"/>
      <c r="AB51" s="290"/>
      <c r="AC51" s="290"/>
      <c r="AD51" s="290"/>
      <c r="AE51" s="57"/>
      <c r="AF51" s="291"/>
      <c r="AJ51" s="290"/>
      <c r="AK51" s="57"/>
      <c r="AL51" s="290"/>
      <c r="AM51" s="57"/>
      <c r="AN51" s="57"/>
      <c r="AO51" s="57"/>
      <c r="AP51" s="57"/>
      <c r="AQ51" s="57"/>
    </row>
    <row r="52" spans="2:60" ht="18" x14ac:dyDescent="0.2">
      <c r="B52" s="243"/>
      <c r="K52" s="243"/>
      <c r="L52" s="251"/>
      <c r="M52" s="251"/>
      <c r="S52" s="37"/>
      <c r="T52" s="37"/>
      <c r="U52" s="37"/>
      <c r="V52" s="37"/>
      <c r="W52" s="57"/>
      <c r="X52" s="290"/>
      <c r="Y52" s="57"/>
      <c r="Z52" s="290"/>
      <c r="AA52" s="57"/>
      <c r="AB52" s="290"/>
      <c r="AC52" s="290"/>
      <c r="AD52" s="290"/>
      <c r="AE52" s="57"/>
      <c r="AF52" s="291"/>
      <c r="AJ52" s="290"/>
      <c r="AK52" s="57"/>
      <c r="AL52" s="290"/>
      <c r="AM52" s="57"/>
      <c r="AN52" s="57"/>
      <c r="AO52" s="57"/>
      <c r="AP52" s="57"/>
      <c r="AQ52" s="57"/>
    </row>
    <row r="53" spans="2:60" ht="18" x14ac:dyDescent="0.2">
      <c r="B53" s="243"/>
      <c r="K53" s="243"/>
      <c r="L53" s="251"/>
      <c r="M53" s="251"/>
      <c r="S53" s="37"/>
      <c r="T53" s="37"/>
      <c r="U53" s="37"/>
      <c r="V53" s="37"/>
      <c r="W53" s="57"/>
      <c r="X53" s="290"/>
      <c r="Y53" s="57"/>
      <c r="Z53" s="290"/>
      <c r="AA53" s="57"/>
      <c r="AB53" s="290"/>
      <c r="AC53" s="290"/>
      <c r="AD53" s="290"/>
      <c r="AE53" s="57"/>
      <c r="AF53" s="291"/>
      <c r="AJ53" s="290"/>
      <c r="AK53" s="57"/>
      <c r="AL53" s="290"/>
      <c r="AM53" s="57"/>
      <c r="AN53" s="57"/>
      <c r="AO53" s="57"/>
      <c r="AP53" s="57"/>
      <c r="AQ53" s="57"/>
      <c r="BG53" s="58"/>
      <c r="BH53" s="58"/>
    </row>
    <row r="54" spans="2:60" ht="18" x14ac:dyDescent="0.2">
      <c r="B54" s="243"/>
      <c r="K54" s="243"/>
      <c r="L54" s="251"/>
      <c r="M54" s="251"/>
      <c r="S54" s="57"/>
      <c r="T54" s="293"/>
      <c r="U54" s="292"/>
      <c r="V54" s="57"/>
      <c r="W54" s="57"/>
      <c r="X54" s="290"/>
      <c r="Y54" s="57"/>
      <c r="BG54" s="58"/>
      <c r="BH54" s="58"/>
    </row>
    <row r="55" spans="2:60" ht="18" x14ac:dyDescent="0.2">
      <c r="B55" s="243"/>
      <c r="K55" s="243"/>
      <c r="L55" s="251"/>
      <c r="M55" s="251"/>
      <c r="S55" s="57"/>
      <c r="T55" s="293"/>
      <c r="U55" s="292"/>
      <c r="V55" s="57"/>
      <c r="W55" s="57"/>
      <c r="X55" s="290"/>
      <c r="Y55" s="57"/>
      <c r="BG55" s="58"/>
      <c r="BH55" s="58"/>
    </row>
    <row r="56" spans="2:60" ht="18" x14ac:dyDescent="0.2">
      <c r="B56" s="243"/>
      <c r="K56" s="243"/>
      <c r="L56" s="251"/>
      <c r="M56" s="251"/>
      <c r="S56" s="57"/>
      <c r="T56" s="293"/>
      <c r="U56" s="292"/>
      <c r="V56" s="57"/>
      <c r="W56" s="57"/>
      <c r="X56" s="290"/>
      <c r="Y56" s="57"/>
      <c r="BG56" s="58"/>
      <c r="BH56" s="58"/>
    </row>
    <row r="57" spans="2:60" x14ac:dyDescent="0.2">
      <c r="B57" s="157"/>
      <c r="C57" s="157"/>
      <c r="H57" s="64"/>
      <c r="I57" s="64"/>
      <c r="J57" s="64"/>
      <c r="K57" s="251"/>
      <c r="L57" s="251"/>
      <c r="M57" s="251"/>
      <c r="S57" s="37"/>
      <c r="V57" s="57"/>
      <c r="W57" s="57"/>
      <c r="X57" s="290"/>
      <c r="Y57" s="57"/>
      <c r="BG57" s="58"/>
      <c r="BH57" s="58"/>
    </row>
    <row r="58" spans="2:60" x14ac:dyDescent="0.2">
      <c r="B58" s="157"/>
      <c r="C58" s="157"/>
      <c r="H58" s="64"/>
      <c r="I58" s="64"/>
      <c r="J58" s="64"/>
      <c r="K58" s="251"/>
      <c r="L58" s="251"/>
      <c r="M58" s="251"/>
      <c r="S58" s="37"/>
      <c r="V58" s="57"/>
      <c r="W58" s="57"/>
      <c r="X58" s="290"/>
      <c r="Y58" s="57"/>
      <c r="BG58" s="58"/>
      <c r="BH58" s="58"/>
    </row>
    <row r="59" spans="2:60" x14ac:dyDescent="0.2">
      <c r="B59" s="157"/>
      <c r="C59" s="157"/>
      <c r="H59" s="64"/>
      <c r="I59" s="64"/>
      <c r="J59" s="64"/>
      <c r="K59" s="251"/>
      <c r="L59" s="251"/>
      <c r="M59" s="251"/>
      <c r="S59" s="37"/>
      <c r="T59" s="157"/>
      <c r="U59" s="157"/>
      <c r="V59" s="57"/>
      <c r="W59" s="57"/>
      <c r="X59" s="290"/>
      <c r="Y59" s="57"/>
      <c r="BG59" s="55"/>
      <c r="BH59" s="58"/>
    </row>
    <row r="60" spans="2:60" x14ac:dyDescent="0.2">
      <c r="B60" s="157"/>
      <c r="C60" s="157"/>
      <c r="H60" s="64"/>
      <c r="I60" s="64"/>
      <c r="J60" s="64"/>
      <c r="K60" s="251"/>
      <c r="L60" s="251"/>
      <c r="M60" s="251"/>
      <c r="S60" s="37"/>
      <c r="V60" s="57"/>
      <c r="W60" s="57"/>
      <c r="X60" s="290"/>
      <c r="Y60" s="57"/>
    </row>
    <row r="61" spans="2:60" x14ac:dyDescent="0.2">
      <c r="B61" s="157"/>
      <c r="C61" s="157"/>
      <c r="H61" s="64"/>
      <c r="I61" s="64"/>
      <c r="J61" s="64"/>
      <c r="K61" s="251"/>
      <c r="L61" s="251"/>
      <c r="M61" s="251"/>
      <c r="S61" s="37"/>
      <c r="V61" s="57"/>
      <c r="W61" s="57"/>
      <c r="X61" s="290"/>
      <c r="Y61" s="57"/>
    </row>
    <row r="62" spans="2:60" x14ac:dyDescent="0.2">
      <c r="B62" s="157"/>
      <c r="C62" s="157"/>
      <c r="H62" s="64"/>
      <c r="I62" s="64"/>
      <c r="J62" s="64"/>
      <c r="K62" s="251"/>
      <c r="L62" s="251"/>
      <c r="M62" s="251"/>
      <c r="S62" s="37"/>
      <c r="V62" s="57"/>
      <c r="W62" s="57"/>
      <c r="X62" s="290"/>
      <c r="Y62" s="57"/>
    </row>
    <row r="63" spans="2:60" x14ac:dyDescent="0.2">
      <c r="B63" s="157"/>
      <c r="C63" s="157"/>
      <c r="H63" s="64"/>
      <c r="I63" s="64"/>
      <c r="J63" s="64"/>
      <c r="K63" s="251"/>
      <c r="L63" s="251"/>
      <c r="M63" s="251"/>
      <c r="S63" s="37"/>
      <c r="V63" s="57"/>
      <c r="W63" s="57"/>
      <c r="X63" s="290"/>
      <c r="Y63" s="57"/>
      <c r="Z63" s="290"/>
      <c r="AA63" s="57"/>
      <c r="AB63" s="290"/>
      <c r="AC63" s="290"/>
      <c r="AD63" s="290"/>
    </row>
    <row r="64" spans="2:60" x14ac:dyDescent="0.2">
      <c r="B64" s="157"/>
      <c r="C64" s="157"/>
      <c r="H64" s="64"/>
      <c r="I64" s="64"/>
      <c r="J64" s="64"/>
      <c r="K64" s="251"/>
      <c r="L64" s="251"/>
      <c r="M64" s="251"/>
      <c r="S64" s="57"/>
      <c r="T64" s="293"/>
      <c r="U64" s="292"/>
      <c r="V64" s="57"/>
      <c r="W64" s="57"/>
      <c r="X64" s="290"/>
      <c r="Y64" s="57"/>
      <c r="Z64" s="290"/>
      <c r="AA64" s="57"/>
      <c r="AB64" s="290"/>
      <c r="AC64" s="290"/>
      <c r="AD64" s="290"/>
    </row>
    <row r="65" spans="2:43" customFormat="1" x14ac:dyDescent="0.2">
      <c r="B65" s="157"/>
      <c r="C65" s="157"/>
      <c r="E65" s="19"/>
      <c r="H65" s="64"/>
      <c r="I65" s="64"/>
      <c r="J65" s="64"/>
      <c r="K65" s="251"/>
      <c r="L65" s="251"/>
      <c r="M65" s="251"/>
      <c r="S65" s="57"/>
      <c r="T65" s="293"/>
      <c r="U65" s="292"/>
      <c r="V65" s="57"/>
      <c r="W65" s="53"/>
      <c r="X65" s="53"/>
      <c r="Y65" s="53"/>
      <c r="Z65" s="290"/>
      <c r="AA65" s="57"/>
      <c r="AB65" s="290"/>
      <c r="AC65" s="290"/>
      <c r="AD65" s="290"/>
      <c r="AE65" s="53"/>
      <c r="AF65" s="123"/>
      <c r="AG65" s="53"/>
      <c r="AH65" s="53"/>
      <c r="AI65" s="123"/>
      <c r="AJ65" s="123"/>
      <c r="AK65" s="123"/>
      <c r="AL65" s="123"/>
      <c r="AM65" s="123"/>
      <c r="AN65" s="123"/>
      <c r="AO65" s="123"/>
      <c r="AP65" s="123"/>
      <c r="AQ65" s="123"/>
    </row>
    <row r="66" spans="2:43" customFormat="1" x14ac:dyDescent="0.2">
      <c r="B66" s="157"/>
      <c r="C66" s="157"/>
      <c r="E66" s="19"/>
      <c r="H66" s="64"/>
      <c r="I66" s="64"/>
      <c r="J66" s="64"/>
      <c r="K66" s="251"/>
      <c r="L66" s="251"/>
      <c r="M66" s="251"/>
      <c r="S66" s="57"/>
      <c r="T66" s="293"/>
      <c r="U66" s="292"/>
      <c r="V66" s="57"/>
      <c r="W66" s="53"/>
      <c r="X66" s="53"/>
      <c r="Y66" s="53"/>
      <c r="Z66" s="290"/>
      <c r="AA66" s="57"/>
      <c r="AB66" s="290"/>
      <c r="AC66" s="290"/>
      <c r="AD66" s="290"/>
      <c r="AE66" s="53"/>
      <c r="AF66" s="123"/>
      <c r="AG66" s="53"/>
      <c r="AH66" s="53"/>
      <c r="AI66" s="123"/>
      <c r="AJ66" s="123"/>
      <c r="AK66" s="123"/>
      <c r="AL66" s="123"/>
      <c r="AM66" s="123"/>
      <c r="AN66" s="123"/>
      <c r="AO66" s="123"/>
      <c r="AP66" s="123"/>
      <c r="AQ66" s="123"/>
    </row>
    <row r="67" spans="2:43" customFormat="1" x14ac:dyDescent="0.2">
      <c r="B67" s="157"/>
      <c r="C67" s="157"/>
      <c r="E67" s="19"/>
      <c r="H67" s="64"/>
      <c r="I67" s="64"/>
      <c r="J67" s="64"/>
      <c r="K67" s="251"/>
      <c r="L67" s="251"/>
      <c r="M67" s="251"/>
      <c r="S67" s="57"/>
      <c r="T67" s="293"/>
      <c r="U67" s="292"/>
      <c r="V67" s="57"/>
      <c r="W67" s="53"/>
      <c r="X67" s="53"/>
      <c r="Y67" s="53"/>
      <c r="Z67" s="290"/>
      <c r="AA67" s="57"/>
      <c r="AB67" s="290"/>
      <c r="AC67" s="290"/>
      <c r="AD67" s="290"/>
      <c r="AE67" s="53"/>
      <c r="AF67" s="123"/>
      <c r="AG67" s="53"/>
      <c r="AH67" s="53"/>
      <c r="AI67" s="123"/>
      <c r="AJ67" s="123"/>
      <c r="AK67" s="123"/>
      <c r="AL67" s="123"/>
      <c r="AM67" s="123"/>
      <c r="AN67" s="123"/>
      <c r="AO67" s="123"/>
      <c r="AP67" s="123"/>
      <c r="AQ67" s="123"/>
    </row>
    <row r="68" spans="2:43" customFormat="1" x14ac:dyDescent="0.2">
      <c r="B68" s="157"/>
      <c r="C68" s="157"/>
      <c r="E68" s="19"/>
      <c r="H68" s="64"/>
      <c r="I68" s="64"/>
      <c r="J68" s="64"/>
      <c r="K68" s="251"/>
      <c r="L68" s="251"/>
      <c r="M68" s="251"/>
      <c r="S68" s="57"/>
      <c r="T68" s="293"/>
      <c r="U68" s="292"/>
      <c r="V68" s="57"/>
      <c r="W68" s="53"/>
      <c r="X68" s="53"/>
      <c r="Y68" s="53"/>
      <c r="Z68" s="290"/>
      <c r="AA68" s="57"/>
      <c r="AB68" s="290"/>
      <c r="AC68" s="290"/>
      <c r="AD68" s="290"/>
      <c r="AE68" s="53"/>
      <c r="AF68" s="123"/>
      <c r="AG68" s="53"/>
      <c r="AH68" s="53"/>
      <c r="AI68" s="123"/>
      <c r="AJ68" s="123"/>
      <c r="AK68" s="123"/>
      <c r="AL68" s="123"/>
      <c r="AM68" s="123"/>
      <c r="AN68" s="123"/>
      <c r="AO68" s="123"/>
      <c r="AP68" s="123"/>
      <c r="AQ68" s="123"/>
    </row>
    <row r="69" spans="2:43" customFormat="1" x14ac:dyDescent="0.2">
      <c r="B69" s="157"/>
      <c r="C69" s="157"/>
      <c r="E69" s="19"/>
      <c r="H69" s="64"/>
      <c r="I69" s="64"/>
      <c r="J69" s="64"/>
      <c r="K69" s="251"/>
      <c r="L69" s="251"/>
      <c r="M69" s="251"/>
      <c r="S69" s="57"/>
      <c r="T69" s="293"/>
      <c r="U69" s="292"/>
      <c r="V69" s="57"/>
      <c r="W69" s="53"/>
      <c r="X69" s="53"/>
      <c r="Y69" s="53"/>
      <c r="Z69" s="290"/>
      <c r="AA69" s="57"/>
      <c r="AB69" s="290"/>
      <c r="AC69" s="290"/>
      <c r="AD69" s="290"/>
      <c r="AE69" s="53"/>
      <c r="AF69" s="123"/>
      <c r="AG69" s="53"/>
      <c r="AH69" s="53"/>
      <c r="AI69" s="123"/>
      <c r="AJ69" s="123"/>
      <c r="AK69" s="123"/>
      <c r="AL69" s="123"/>
      <c r="AM69" s="123"/>
      <c r="AN69" s="123"/>
      <c r="AO69" s="123"/>
      <c r="AP69" s="123"/>
      <c r="AQ69" s="123"/>
    </row>
    <row r="70" spans="2:43" customFormat="1" x14ac:dyDescent="0.2">
      <c r="B70" s="157"/>
      <c r="C70" s="157"/>
      <c r="E70" s="19"/>
      <c r="H70" s="64"/>
      <c r="I70" s="64"/>
      <c r="J70" s="64"/>
      <c r="K70" s="251"/>
      <c r="L70" s="251"/>
      <c r="M70" s="251"/>
      <c r="S70" s="57"/>
      <c r="T70" s="293"/>
      <c r="U70" s="292"/>
      <c r="V70" s="57"/>
      <c r="W70" s="53"/>
      <c r="X70" s="53"/>
      <c r="Y70" s="53"/>
      <c r="Z70" s="290"/>
      <c r="AA70" s="57"/>
      <c r="AB70" s="290"/>
      <c r="AC70" s="290"/>
      <c r="AD70" s="290"/>
      <c r="AE70" s="53"/>
      <c r="AF70" s="123"/>
      <c r="AG70" s="53"/>
      <c r="AH70" s="53"/>
      <c r="AI70" s="123"/>
      <c r="AJ70" s="123"/>
      <c r="AK70" s="123"/>
      <c r="AL70" s="123"/>
      <c r="AM70" s="123"/>
      <c r="AN70" s="123"/>
      <c r="AO70" s="123"/>
      <c r="AP70" s="123"/>
      <c r="AQ70" s="123"/>
    </row>
    <row r="71" spans="2:43" customFormat="1" x14ac:dyDescent="0.2">
      <c r="B71" s="157"/>
      <c r="C71" s="157"/>
      <c r="E71" s="19"/>
      <c r="H71" s="64"/>
      <c r="I71" s="64"/>
      <c r="J71" s="64"/>
      <c r="K71" s="251"/>
      <c r="L71" s="251"/>
      <c r="M71" s="251"/>
      <c r="S71" s="57"/>
      <c r="T71" s="293"/>
      <c r="U71" s="292"/>
      <c r="V71" s="57"/>
      <c r="W71" s="57"/>
      <c r="X71" s="290"/>
      <c r="Y71" s="57"/>
      <c r="Z71" s="290"/>
      <c r="AA71" s="57"/>
      <c r="AB71" s="290"/>
      <c r="AC71" s="290"/>
      <c r="AD71" s="290"/>
      <c r="AE71" s="53"/>
      <c r="AF71" s="123"/>
      <c r="AG71" s="53"/>
      <c r="AH71" s="53"/>
      <c r="AI71" s="123"/>
      <c r="AJ71" s="123"/>
      <c r="AK71" s="123"/>
      <c r="AL71" s="123"/>
      <c r="AM71" s="123"/>
      <c r="AN71" s="123"/>
      <c r="AO71" s="123"/>
      <c r="AP71" s="123"/>
      <c r="AQ71" s="123"/>
    </row>
    <row r="72" spans="2:43" customFormat="1" x14ac:dyDescent="0.2">
      <c r="B72" s="157"/>
      <c r="C72" s="157"/>
      <c r="E72" s="19"/>
      <c r="H72" s="64"/>
      <c r="I72" s="64"/>
      <c r="J72" s="64"/>
      <c r="K72" s="251"/>
      <c r="L72" s="251"/>
      <c r="M72" s="251"/>
      <c r="S72" s="57"/>
      <c r="T72" s="293"/>
      <c r="U72" s="292"/>
      <c r="V72" s="57"/>
      <c r="W72" s="57"/>
      <c r="X72" s="290"/>
      <c r="Y72" s="57"/>
      <c r="Z72" s="290"/>
      <c r="AA72" s="57"/>
      <c r="AB72" s="290"/>
      <c r="AC72" s="290"/>
      <c r="AD72" s="290"/>
      <c r="AE72" s="53"/>
      <c r="AF72" s="123"/>
      <c r="AG72" s="53"/>
      <c r="AH72" s="53"/>
      <c r="AI72" s="123"/>
      <c r="AJ72" s="123"/>
      <c r="AK72" s="123"/>
      <c r="AL72" s="123"/>
      <c r="AM72" s="123"/>
      <c r="AN72" s="123"/>
      <c r="AO72" s="123"/>
      <c r="AP72" s="123"/>
      <c r="AQ72" s="123"/>
    </row>
    <row r="73" spans="2:43" customFormat="1" x14ac:dyDescent="0.2">
      <c r="B73" s="157"/>
      <c r="C73" s="157"/>
      <c r="E73" s="19"/>
      <c r="H73" s="64"/>
      <c r="I73" s="64"/>
      <c r="J73" s="64"/>
      <c r="K73" s="251"/>
      <c r="L73" s="251"/>
      <c r="M73" s="251"/>
      <c r="S73" s="57"/>
      <c r="T73" s="293"/>
      <c r="U73" s="292"/>
      <c r="V73" s="57"/>
      <c r="W73" s="57"/>
      <c r="X73" s="290"/>
      <c r="Y73" s="57"/>
      <c r="Z73" s="290"/>
      <c r="AA73" s="57"/>
      <c r="AB73" s="290"/>
      <c r="AC73" s="290"/>
      <c r="AD73" s="290"/>
      <c r="AE73" s="53"/>
      <c r="AF73" s="123"/>
      <c r="AG73" s="53"/>
      <c r="AH73" s="53"/>
      <c r="AI73" s="123"/>
      <c r="AJ73" s="123"/>
      <c r="AK73" s="123"/>
      <c r="AL73" s="123"/>
      <c r="AM73" s="123"/>
      <c r="AN73" s="123"/>
      <c r="AO73" s="123"/>
      <c r="AP73" s="123"/>
      <c r="AQ73" s="123"/>
    </row>
    <row r="74" spans="2:43" customFormat="1" x14ac:dyDescent="0.2">
      <c r="B74" s="157"/>
      <c r="C74" s="157"/>
      <c r="E74" s="19"/>
      <c r="H74" s="64"/>
      <c r="I74" s="64"/>
      <c r="J74" s="64"/>
      <c r="K74" s="251"/>
      <c r="L74" s="251"/>
      <c r="M74" s="251"/>
      <c r="S74" s="57"/>
      <c r="T74" s="293"/>
      <c r="U74" s="292"/>
      <c r="V74" s="57"/>
      <c r="W74" s="57"/>
      <c r="X74" s="290"/>
      <c r="Y74" s="57"/>
      <c r="Z74" s="290"/>
      <c r="AA74" s="57"/>
      <c r="AB74" s="290"/>
      <c r="AC74" s="290"/>
      <c r="AD74" s="290"/>
      <c r="AE74" s="53"/>
      <c r="AF74" s="123"/>
      <c r="AG74" s="53"/>
      <c r="AH74" s="53"/>
      <c r="AI74" s="123"/>
      <c r="AJ74" s="123"/>
      <c r="AK74" s="123"/>
      <c r="AL74" s="123"/>
      <c r="AM74" s="123"/>
      <c r="AN74" s="123"/>
      <c r="AO74" s="123"/>
      <c r="AP74" s="123"/>
      <c r="AQ74" s="123"/>
    </row>
    <row r="75" spans="2:43" customFormat="1" x14ac:dyDescent="0.2">
      <c r="B75" s="157"/>
      <c r="C75" s="157"/>
      <c r="E75" s="19"/>
      <c r="H75" s="64"/>
      <c r="I75" s="64"/>
      <c r="J75" s="64"/>
      <c r="K75" s="251"/>
      <c r="L75" s="251"/>
      <c r="M75" s="251"/>
      <c r="S75" s="57"/>
      <c r="T75" s="293"/>
      <c r="U75" s="292"/>
      <c r="V75" s="57"/>
      <c r="W75" s="57"/>
      <c r="X75" s="290"/>
      <c r="Y75" s="57"/>
      <c r="Z75" s="290"/>
      <c r="AA75" s="57"/>
      <c r="AB75" s="290"/>
      <c r="AC75" s="290"/>
      <c r="AD75" s="290"/>
      <c r="AE75" s="57"/>
      <c r="AF75" s="291"/>
      <c r="AG75" s="57"/>
      <c r="AH75" s="291"/>
      <c r="AI75" s="57"/>
      <c r="AJ75" s="290"/>
      <c r="AK75" s="57"/>
      <c r="AL75" s="290"/>
      <c r="AM75" s="57"/>
      <c r="AN75" s="57"/>
      <c r="AO75" s="57"/>
      <c r="AP75" s="57"/>
      <c r="AQ75" s="57"/>
    </row>
    <row r="76" spans="2:43" customFormat="1" x14ac:dyDescent="0.2">
      <c r="B76" s="157"/>
      <c r="C76" s="157"/>
      <c r="E76" s="19"/>
      <c r="H76" s="64"/>
      <c r="I76" s="64"/>
      <c r="J76" s="64"/>
      <c r="K76" s="251"/>
      <c r="L76" s="251"/>
      <c r="M76" s="251"/>
      <c r="S76" s="57"/>
      <c r="T76" s="293"/>
      <c r="U76" s="292"/>
      <c r="V76" s="57"/>
      <c r="W76" s="57"/>
      <c r="X76" s="290"/>
      <c r="Y76" s="57"/>
      <c r="Z76" s="290"/>
      <c r="AA76" s="57"/>
      <c r="AB76" s="290"/>
      <c r="AC76" s="290"/>
      <c r="AD76" s="290"/>
      <c r="AE76" s="57"/>
      <c r="AF76" s="291"/>
      <c r="AG76" s="57"/>
      <c r="AH76" s="291"/>
      <c r="AI76" s="57"/>
      <c r="AJ76" s="290"/>
      <c r="AK76" s="57"/>
      <c r="AL76" s="290"/>
      <c r="AM76" s="57"/>
      <c r="AN76" s="57"/>
      <c r="AO76" s="57"/>
      <c r="AP76" s="57"/>
      <c r="AQ76" s="57"/>
    </row>
    <row r="77" spans="2:43" customFormat="1" x14ac:dyDescent="0.2">
      <c r="B77" s="157"/>
      <c r="C77" s="157"/>
      <c r="E77" s="19"/>
      <c r="H77" s="64"/>
      <c r="I77" s="64"/>
      <c r="J77" s="64"/>
      <c r="K77" s="251"/>
      <c r="L77" s="251"/>
      <c r="M77" s="251"/>
      <c r="S77" s="57"/>
      <c r="T77" s="293"/>
      <c r="U77" s="292"/>
      <c r="V77" s="57"/>
      <c r="W77" s="57"/>
      <c r="X77" s="290"/>
      <c r="Y77" s="57"/>
      <c r="Z77" s="290"/>
      <c r="AA77" s="57"/>
      <c r="AB77" s="290"/>
      <c r="AC77" s="290"/>
      <c r="AD77" s="290"/>
      <c r="AE77" s="57"/>
      <c r="AF77" s="291"/>
      <c r="AG77" s="57"/>
      <c r="AH77" s="291"/>
      <c r="AI77" s="57"/>
      <c r="AJ77" s="290"/>
      <c r="AK77" s="57"/>
      <c r="AL77" s="290"/>
      <c r="AM77" s="57"/>
      <c r="AN77" s="57"/>
      <c r="AO77" s="57"/>
      <c r="AP77" s="57"/>
      <c r="AQ77" s="57"/>
    </row>
    <row r="78" spans="2:43" customFormat="1" x14ac:dyDescent="0.2">
      <c r="B78" s="157"/>
      <c r="C78" s="157"/>
      <c r="E78" s="19"/>
      <c r="H78" s="64"/>
      <c r="I78" s="64"/>
      <c r="J78" s="64"/>
      <c r="K78" s="251"/>
      <c r="L78" s="251"/>
      <c r="M78" s="251"/>
      <c r="S78" s="57"/>
      <c r="T78" s="293"/>
      <c r="U78" s="292"/>
      <c r="V78" s="57"/>
      <c r="W78" s="57"/>
      <c r="X78" s="290"/>
      <c r="Y78" s="57"/>
      <c r="Z78" s="290"/>
      <c r="AA78" s="57"/>
      <c r="AB78" s="290"/>
      <c r="AC78" s="290"/>
      <c r="AD78" s="290"/>
      <c r="AE78" s="57"/>
      <c r="AF78" s="291"/>
      <c r="AG78" s="57"/>
      <c r="AH78" s="291"/>
      <c r="AI78" s="57"/>
      <c r="AJ78" s="290"/>
      <c r="AK78" s="57"/>
      <c r="AL78" s="290"/>
      <c r="AM78" s="57"/>
      <c r="AN78" s="57"/>
      <c r="AO78" s="57"/>
      <c r="AP78" s="57"/>
      <c r="AQ78" s="57"/>
    </row>
    <row r="79" spans="2:43" customFormat="1" x14ac:dyDescent="0.2">
      <c r="B79" s="157"/>
      <c r="C79" s="157"/>
      <c r="E79" s="19"/>
      <c r="H79" s="64"/>
      <c r="I79" s="64"/>
      <c r="J79" s="64"/>
      <c r="K79" s="251"/>
      <c r="L79" s="251"/>
      <c r="M79" s="251"/>
      <c r="S79" s="57"/>
      <c r="T79" s="293"/>
      <c r="U79" s="292"/>
      <c r="V79" s="57"/>
      <c r="W79" s="57"/>
      <c r="X79" s="290"/>
      <c r="Y79" s="57"/>
      <c r="Z79" s="290"/>
      <c r="AA79" s="57"/>
      <c r="AB79" s="290"/>
      <c r="AC79" s="290"/>
      <c r="AD79" s="290"/>
      <c r="AE79" s="57"/>
      <c r="AF79" s="291"/>
      <c r="AG79" s="57"/>
      <c r="AH79" s="291"/>
      <c r="AI79" s="57"/>
      <c r="AJ79" s="290"/>
      <c r="AK79" s="57"/>
      <c r="AL79" s="290"/>
      <c r="AM79" s="57"/>
      <c r="AN79" s="57"/>
      <c r="AO79" s="57"/>
      <c r="AP79" s="57"/>
      <c r="AQ79" s="57"/>
    </row>
    <row r="80" spans="2:43" customFormat="1" x14ac:dyDescent="0.2">
      <c r="B80" s="157"/>
      <c r="C80" s="157"/>
      <c r="E80" s="19"/>
      <c r="H80" s="64"/>
      <c r="I80" s="64"/>
      <c r="J80" s="64"/>
      <c r="K80" s="251"/>
      <c r="L80" s="251"/>
      <c r="M80" s="251"/>
      <c r="S80" s="57"/>
      <c r="T80" s="293"/>
      <c r="U80" s="292"/>
      <c r="V80" s="57"/>
      <c r="W80" s="57"/>
      <c r="X80" s="290"/>
      <c r="Y80" s="57"/>
      <c r="Z80" s="290"/>
      <c r="AA80" s="57"/>
      <c r="AB80" s="290"/>
      <c r="AC80" s="290"/>
      <c r="AD80" s="290"/>
      <c r="AE80" s="57"/>
      <c r="AF80" s="291"/>
      <c r="AG80" s="57"/>
      <c r="AH80" s="291"/>
      <c r="AI80" s="57"/>
      <c r="AJ80" s="290"/>
      <c r="AK80" s="57"/>
      <c r="AL80" s="290"/>
      <c r="AM80" s="57"/>
      <c r="AN80" s="57"/>
      <c r="AO80" s="57"/>
      <c r="AP80" s="57"/>
      <c r="AQ80" s="57"/>
    </row>
    <row r="81" spans="2:46" x14ac:dyDescent="0.2">
      <c r="B81" s="157"/>
      <c r="C81" s="157"/>
      <c r="H81" s="64"/>
      <c r="I81" s="64"/>
      <c r="J81" s="64"/>
      <c r="K81" s="251"/>
      <c r="L81" s="251"/>
      <c r="M81" s="251"/>
      <c r="S81" s="57"/>
      <c r="T81" s="293"/>
      <c r="U81" s="292"/>
      <c r="V81" s="57"/>
      <c r="W81" s="57"/>
      <c r="X81" s="290"/>
      <c r="Y81" s="57"/>
      <c r="Z81" s="290"/>
      <c r="AA81" s="57"/>
      <c r="AB81" s="290"/>
      <c r="AC81" s="290"/>
      <c r="AD81" s="290"/>
      <c r="AE81" s="57"/>
      <c r="AF81" s="291"/>
      <c r="AG81" s="57"/>
      <c r="AH81" s="291"/>
      <c r="AI81" s="57"/>
      <c r="AJ81" s="290"/>
      <c r="AK81" s="57"/>
      <c r="AL81" s="290"/>
      <c r="AM81" s="57"/>
      <c r="AN81" s="57"/>
      <c r="AO81" s="57"/>
      <c r="AP81" s="57"/>
      <c r="AQ81" s="57"/>
    </row>
    <row r="82" spans="2:46" x14ac:dyDescent="0.2">
      <c r="B82" s="157"/>
      <c r="C82" s="157"/>
      <c r="H82" s="64"/>
      <c r="I82" s="64"/>
      <c r="J82" s="64"/>
      <c r="K82" s="251"/>
      <c r="L82" s="251"/>
      <c r="M82" s="251"/>
      <c r="S82" s="57"/>
      <c r="T82" s="293"/>
      <c r="U82" s="292"/>
      <c r="V82" s="57"/>
      <c r="W82" s="57"/>
      <c r="X82" s="290"/>
      <c r="Y82" s="57"/>
      <c r="Z82" s="290"/>
      <c r="AA82" s="57"/>
      <c r="AB82" s="290"/>
      <c r="AC82" s="290"/>
      <c r="AD82" s="290"/>
      <c r="AE82" s="57"/>
      <c r="AF82" s="291"/>
      <c r="AG82" s="57"/>
      <c r="AH82" s="291"/>
      <c r="AI82" s="57"/>
      <c r="AJ82" s="290"/>
      <c r="AK82" s="57"/>
      <c r="AL82" s="290"/>
      <c r="AM82" s="57"/>
      <c r="AN82" s="57"/>
      <c r="AO82" s="57"/>
      <c r="AP82" s="57"/>
      <c r="AQ82" s="57"/>
    </row>
    <row r="83" spans="2:46" x14ac:dyDescent="0.2">
      <c r="B83" s="157"/>
      <c r="C83" s="157"/>
      <c r="H83" s="64"/>
      <c r="I83" s="64"/>
      <c r="J83" s="64"/>
      <c r="K83" s="251"/>
      <c r="L83" s="251"/>
      <c r="M83" s="251"/>
      <c r="S83" s="57"/>
      <c r="T83" s="293"/>
      <c r="U83" s="292"/>
      <c r="V83" s="57"/>
      <c r="W83" s="57"/>
      <c r="X83" s="290"/>
      <c r="Y83" s="57"/>
      <c r="Z83" s="290"/>
      <c r="AA83" s="57"/>
      <c r="AB83" s="290"/>
      <c r="AC83" s="290"/>
      <c r="AD83" s="290"/>
      <c r="AE83" s="57"/>
      <c r="AF83" s="291"/>
      <c r="AG83" s="57"/>
      <c r="AH83" s="291"/>
      <c r="AI83" s="57"/>
      <c r="AJ83" s="290"/>
      <c r="AK83" s="57"/>
      <c r="AL83" s="290"/>
      <c r="AM83" s="57"/>
      <c r="AN83" s="57"/>
      <c r="AO83" s="57"/>
      <c r="AP83" s="57"/>
      <c r="AQ83" s="57"/>
    </row>
    <row r="84" spans="2:46" x14ac:dyDescent="0.2">
      <c r="B84" s="157"/>
      <c r="C84" s="157"/>
      <c r="H84" s="64"/>
      <c r="I84" s="64"/>
      <c r="J84" s="64"/>
      <c r="K84" s="251"/>
      <c r="L84" s="251"/>
      <c r="M84" s="251"/>
      <c r="S84" s="57"/>
      <c r="T84" s="293"/>
      <c r="U84" s="292"/>
      <c r="V84" s="57"/>
      <c r="W84" s="57"/>
      <c r="X84" s="290"/>
      <c r="Y84" s="57"/>
      <c r="Z84" s="290"/>
      <c r="AA84" s="57"/>
      <c r="AB84" s="290"/>
      <c r="AC84" s="290"/>
      <c r="AD84" s="290"/>
      <c r="AE84" s="57"/>
      <c r="AF84" s="291"/>
      <c r="AG84" s="57"/>
      <c r="AH84" s="291"/>
      <c r="AI84" s="57"/>
      <c r="AJ84" s="290"/>
      <c r="AK84" s="57"/>
      <c r="AL84" s="290"/>
      <c r="AM84" s="57"/>
      <c r="AN84" s="57"/>
      <c r="AO84" s="57"/>
      <c r="AP84" s="57"/>
      <c r="AQ84" s="57"/>
    </row>
    <row r="85" spans="2:46" x14ac:dyDescent="0.2">
      <c r="B85" s="157"/>
      <c r="C85" s="157"/>
      <c r="H85" s="64"/>
      <c r="I85" s="64"/>
      <c r="J85" s="64"/>
      <c r="K85" s="251"/>
      <c r="L85" s="251"/>
      <c r="M85" s="251"/>
      <c r="S85" s="57"/>
      <c r="T85" s="293"/>
      <c r="U85" s="292"/>
      <c r="V85" s="57"/>
      <c r="W85" s="57"/>
      <c r="X85" s="290"/>
      <c r="Y85" s="57"/>
      <c r="Z85" s="290"/>
      <c r="AA85" s="57"/>
      <c r="AB85" s="290"/>
      <c r="AC85" s="290"/>
      <c r="AD85" s="290"/>
      <c r="AE85" s="57"/>
      <c r="AF85" s="291"/>
      <c r="AG85" s="57"/>
      <c r="AH85" s="291"/>
      <c r="AI85" s="57"/>
      <c r="AJ85" s="290"/>
      <c r="AK85" s="57"/>
      <c r="AL85" s="290"/>
      <c r="AM85" s="57"/>
      <c r="AN85" s="57"/>
      <c r="AO85" s="57"/>
      <c r="AP85" s="57"/>
      <c r="AQ85" s="57"/>
    </row>
    <row r="86" spans="2:46" x14ac:dyDescent="0.2">
      <c r="B86" s="157"/>
      <c r="C86" s="157"/>
      <c r="H86" s="64"/>
      <c r="I86" s="64"/>
      <c r="J86" s="64"/>
      <c r="K86" s="251"/>
      <c r="L86" s="251"/>
      <c r="M86" s="251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9"/>
      <c r="AG86" s="157"/>
      <c r="AH86" s="157"/>
      <c r="AI86" s="159"/>
      <c r="AJ86" s="159"/>
      <c r="AK86" s="159"/>
      <c r="AL86" s="159"/>
      <c r="AM86" s="159"/>
      <c r="AN86" s="159"/>
      <c r="AO86" s="159"/>
      <c r="AP86" s="159"/>
      <c r="AQ86" s="159"/>
    </row>
    <row r="87" spans="2:46" x14ac:dyDescent="0.2">
      <c r="B87" s="157"/>
      <c r="C87" s="157"/>
      <c r="H87" s="64"/>
      <c r="I87" s="64"/>
      <c r="J87" s="64"/>
      <c r="K87" s="251"/>
      <c r="L87" s="251"/>
      <c r="M87" s="251"/>
      <c r="S87" s="37"/>
      <c r="T87" s="37"/>
      <c r="U87" s="3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9"/>
      <c r="AG87" s="157"/>
      <c r="AH87" s="157"/>
      <c r="AI87" s="159"/>
      <c r="AJ87" s="159"/>
      <c r="AK87" s="159"/>
      <c r="AL87" s="159"/>
      <c r="AM87" s="159"/>
      <c r="AN87" s="159"/>
      <c r="AO87" s="159"/>
      <c r="AP87" s="159"/>
      <c r="AQ87" s="159"/>
    </row>
    <row r="88" spans="2:46" x14ac:dyDescent="0.2">
      <c r="B88" s="157"/>
      <c r="C88" s="157"/>
      <c r="H88" s="64"/>
      <c r="I88" s="64"/>
      <c r="J88" s="64"/>
      <c r="K88" s="251"/>
      <c r="L88" s="251"/>
      <c r="M88" s="251"/>
      <c r="S88" s="37"/>
      <c r="T88" s="37"/>
      <c r="U88" s="3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9"/>
      <c r="AG88" s="157"/>
      <c r="AH88" s="157"/>
      <c r="AI88" s="159"/>
      <c r="AJ88" s="159"/>
      <c r="AK88" s="159"/>
      <c r="AL88" s="159"/>
      <c r="AM88" s="159"/>
      <c r="AN88" s="159"/>
      <c r="AO88" s="159"/>
      <c r="AP88" s="159"/>
      <c r="AQ88" s="159"/>
    </row>
    <row r="89" spans="2:46" s="37" customFormat="1" x14ac:dyDescent="0.2">
      <c r="B89" s="157"/>
      <c r="C89" s="157"/>
      <c r="D89"/>
      <c r="E89" s="19"/>
      <c r="F89"/>
      <c r="G89"/>
      <c r="H89" s="64"/>
      <c r="I89" s="64"/>
      <c r="J89" s="64"/>
      <c r="K89" s="251"/>
      <c r="L89" s="251"/>
      <c r="M89" s="251"/>
      <c r="N89"/>
      <c r="O89"/>
      <c r="P89"/>
      <c r="Q89"/>
      <c r="R89"/>
      <c r="W89" s="56"/>
      <c r="X89" s="56"/>
      <c r="Y89" s="56"/>
      <c r="Z89" s="56"/>
      <c r="AA89" s="56"/>
      <c r="AB89" s="56"/>
      <c r="AC89" s="56"/>
      <c r="AD89" s="56"/>
      <c r="AE89" s="56"/>
      <c r="AF89" s="55"/>
      <c r="AG89" s="56"/>
      <c r="AH89" s="56"/>
      <c r="AI89" s="55"/>
      <c r="AJ89" s="55"/>
      <c r="AK89" s="55"/>
      <c r="AL89" s="55"/>
      <c r="AM89" s="55"/>
      <c r="AN89" s="55"/>
      <c r="AO89" s="55"/>
      <c r="AP89" s="55"/>
      <c r="AQ89" s="55"/>
      <c r="AR89" s="58"/>
      <c r="AS89" s="58"/>
      <c r="AT89" s="58"/>
    </row>
    <row r="90" spans="2:46" ht="21" x14ac:dyDescent="0.25">
      <c r="B90" s="157"/>
      <c r="C90" s="157"/>
      <c r="H90" s="64"/>
      <c r="I90" s="64"/>
      <c r="J90" s="64"/>
      <c r="K90" s="251"/>
      <c r="L90" s="251"/>
      <c r="M90" s="251"/>
      <c r="V90" s="67"/>
      <c r="W90" s="67"/>
      <c r="X90" s="411"/>
      <c r="Y90" s="412"/>
      <c r="Z90" s="412"/>
      <c r="AA90" s="412"/>
      <c r="AB90" s="412"/>
      <c r="AC90" s="412"/>
      <c r="AD90" s="412"/>
      <c r="AE90" s="412"/>
      <c r="AF90" s="412"/>
      <c r="AG90" s="412"/>
      <c r="AH90" s="412"/>
      <c r="AI90" s="412"/>
      <c r="AJ90" s="412"/>
      <c r="AK90" s="412"/>
      <c r="AL90" s="412"/>
      <c r="AM90" s="429"/>
    </row>
    <row r="91" spans="2:46" ht="15" x14ac:dyDescent="0.25">
      <c r="B91" s="157"/>
      <c r="C91" s="157"/>
      <c r="H91" s="64"/>
      <c r="I91" s="64"/>
      <c r="J91" s="64"/>
      <c r="K91" s="251"/>
      <c r="L91" s="251"/>
      <c r="M91" s="251"/>
      <c r="V91" s="67"/>
      <c r="W91" s="56"/>
      <c r="X91" s="56"/>
      <c r="Y91" s="56"/>
      <c r="Z91" s="56"/>
      <c r="AA91" s="56"/>
      <c r="AB91" s="56"/>
      <c r="AC91" s="56"/>
      <c r="AD91" s="56"/>
      <c r="AE91" s="55"/>
      <c r="AF91" s="56"/>
      <c r="AG91" s="147"/>
      <c r="AH91" s="147"/>
      <c r="AI91" s="147"/>
      <c r="AJ91" s="408"/>
      <c r="AK91" s="408"/>
      <c r="AL91" s="408"/>
      <c r="AM91" s="408"/>
      <c r="AN91"/>
      <c r="AO91"/>
      <c r="AP91"/>
      <c r="AQ91"/>
      <c r="AR91"/>
      <c r="AS91"/>
      <c r="AT91"/>
    </row>
    <row r="92" spans="2:46" ht="15" x14ac:dyDescent="0.25">
      <c r="B92" s="157"/>
      <c r="C92" s="157"/>
      <c r="H92" s="64"/>
      <c r="I92" s="64"/>
      <c r="J92" s="64"/>
      <c r="K92" s="251"/>
      <c r="L92" s="251"/>
      <c r="M92" s="251"/>
      <c r="V92" s="67"/>
      <c r="W92" s="56"/>
      <c r="X92" s="56"/>
      <c r="Y92" s="56"/>
      <c r="Z92" s="56"/>
      <c r="AA92" s="56"/>
      <c r="AB92" s="56"/>
      <c r="AC92" s="56"/>
      <c r="AD92" s="56"/>
      <c r="AE92" s="55"/>
      <c r="AF92" s="56"/>
      <c r="AG92" s="147"/>
      <c r="AH92" s="147"/>
      <c r="AI92" s="147"/>
      <c r="AJ92" s="408"/>
      <c r="AK92" s="408"/>
      <c r="AL92" s="408"/>
      <c r="AM92" s="408"/>
      <c r="AN92"/>
      <c r="AO92"/>
      <c r="AP92"/>
      <c r="AQ92"/>
      <c r="AR92"/>
      <c r="AS92"/>
      <c r="AT92"/>
    </row>
    <row r="93" spans="2:46" ht="15" x14ac:dyDescent="0.25">
      <c r="B93" s="157"/>
      <c r="C93" s="157"/>
      <c r="H93" s="64"/>
      <c r="I93" s="64"/>
      <c r="J93" s="64"/>
      <c r="K93" s="251"/>
      <c r="L93" s="251"/>
      <c r="M93" s="251"/>
      <c r="V93" s="67"/>
      <c r="W93" s="56"/>
      <c r="X93" s="56"/>
      <c r="Y93" s="56"/>
      <c r="Z93" s="56"/>
      <c r="AA93" s="56"/>
      <c r="AB93" s="56"/>
      <c r="AC93" s="56"/>
      <c r="AD93" s="56"/>
      <c r="AE93" s="55"/>
      <c r="AF93" s="56"/>
      <c r="AG93" s="147"/>
      <c r="AH93" s="147"/>
      <c r="AI93" s="147"/>
      <c r="AJ93" s="408"/>
      <c r="AK93" s="408"/>
      <c r="AL93" s="408"/>
      <c r="AM93" s="408"/>
      <c r="AN93"/>
      <c r="AO93"/>
      <c r="AP93"/>
      <c r="AQ93"/>
      <c r="AR93"/>
      <c r="AS93"/>
      <c r="AT93"/>
    </row>
    <row r="94" spans="2:46" x14ac:dyDescent="0.2">
      <c r="V94" s="68"/>
      <c r="W94" s="56"/>
      <c r="X94" s="56"/>
      <c r="Y94" s="56"/>
      <c r="Z94" s="56"/>
      <c r="AA94" s="56"/>
      <c r="AB94" s="56"/>
      <c r="AC94" s="56"/>
      <c r="AD94" s="56"/>
      <c r="AE94" s="55"/>
      <c r="AF94" s="56"/>
      <c r="AG94" s="69"/>
      <c r="AH94" s="69"/>
      <c r="AI94" s="69"/>
      <c r="AJ94" s="69"/>
      <c r="AK94" s="69"/>
      <c r="AL94" s="69"/>
      <c r="AM94" s="69"/>
      <c r="AN94"/>
      <c r="AO94"/>
      <c r="AP94"/>
      <c r="AQ94"/>
      <c r="AR94"/>
      <c r="AS94"/>
      <c r="AT94"/>
    </row>
    <row r="95" spans="2:46" ht="15" x14ac:dyDescent="0.25">
      <c r="V95" s="353"/>
      <c r="W95" s="353"/>
      <c r="X95" s="70"/>
      <c r="Y95" s="71"/>
      <c r="Z95" s="70"/>
      <c r="AA95" s="71"/>
      <c r="AB95" s="70"/>
      <c r="AC95" s="70"/>
      <c r="AD95" s="70"/>
      <c r="AE95" s="71"/>
      <c r="AF95" s="71"/>
      <c r="AG95" s="71"/>
      <c r="AH95" s="71"/>
      <c r="AI95" s="71"/>
      <c r="AJ95" s="70"/>
      <c r="AK95" s="71"/>
      <c r="AL95" s="70"/>
      <c r="AM95" s="71"/>
      <c r="AN95"/>
      <c r="AO95"/>
      <c r="AP95"/>
      <c r="AQ95"/>
      <c r="AR95"/>
      <c r="AS95"/>
      <c r="AT95"/>
    </row>
    <row r="96" spans="2:46" ht="15" x14ac:dyDescent="0.25">
      <c r="V96" s="353"/>
      <c r="W96" s="353"/>
      <c r="X96" s="70"/>
      <c r="Y96" s="71"/>
      <c r="Z96" s="70"/>
      <c r="AA96" s="71"/>
      <c r="AB96" s="70"/>
      <c r="AC96" s="70"/>
      <c r="AD96" s="70"/>
      <c r="AE96" s="71"/>
      <c r="AF96" s="71"/>
      <c r="AG96" s="71"/>
      <c r="AH96" s="71"/>
      <c r="AI96" s="71"/>
      <c r="AJ96" s="70"/>
      <c r="AK96" s="71"/>
      <c r="AL96" s="70"/>
      <c r="AM96" s="71"/>
      <c r="AN96"/>
      <c r="AO96"/>
      <c r="AP96"/>
      <c r="AQ96"/>
      <c r="AR96"/>
      <c r="AS96"/>
      <c r="AT96"/>
    </row>
    <row r="97" spans="22:39" customFormat="1" ht="15" x14ac:dyDescent="0.25">
      <c r="V97" s="353"/>
      <c r="W97" s="353"/>
      <c r="X97" s="70"/>
      <c r="Y97" s="71"/>
      <c r="Z97" s="70"/>
      <c r="AA97" s="71"/>
      <c r="AB97" s="70"/>
      <c r="AC97" s="70"/>
      <c r="AD97" s="70"/>
      <c r="AE97" s="71"/>
      <c r="AF97" s="71"/>
      <c r="AG97" s="71"/>
      <c r="AH97" s="71"/>
      <c r="AI97" s="71"/>
      <c r="AJ97" s="70"/>
      <c r="AK97" s="71"/>
      <c r="AL97" s="70"/>
      <c r="AM97" s="71"/>
    </row>
    <row r="98" spans="22:39" customFormat="1" ht="15" x14ac:dyDescent="0.25">
      <c r="V98" s="353"/>
      <c r="W98" s="353"/>
      <c r="X98" s="70"/>
      <c r="Y98" s="71"/>
      <c r="Z98" s="70"/>
      <c r="AA98" s="71"/>
      <c r="AB98" s="70"/>
      <c r="AC98" s="70"/>
      <c r="AD98" s="70"/>
      <c r="AE98" s="71"/>
      <c r="AF98" s="71"/>
      <c r="AG98" s="71"/>
      <c r="AH98" s="71"/>
      <c r="AI98" s="71"/>
      <c r="AJ98" s="70"/>
      <c r="AK98" s="71"/>
      <c r="AL98" s="70"/>
      <c r="AM98" s="71"/>
    </row>
  </sheetData>
  <sheetProtection password="88B8" sheet="1" selectLockedCells="1"/>
  <mergeCells count="48">
    <mergeCell ref="C2:J2"/>
    <mergeCell ref="C3:J3"/>
    <mergeCell ref="C5:X5"/>
    <mergeCell ref="AE6:AF6"/>
    <mergeCell ref="BA6:BL7"/>
    <mergeCell ref="D7:G7"/>
    <mergeCell ref="BK8:BL10"/>
    <mergeCell ref="D9:G9"/>
    <mergeCell ref="C10:E10"/>
    <mergeCell ref="F10:G10"/>
    <mergeCell ref="C11:E11"/>
    <mergeCell ref="F11:G11"/>
    <mergeCell ref="D8:G8"/>
    <mergeCell ref="BA8:BB10"/>
    <mergeCell ref="BC8:BD10"/>
    <mergeCell ref="BE8:BF10"/>
    <mergeCell ref="BG8:BH10"/>
    <mergeCell ref="BI8:BJ10"/>
    <mergeCell ref="C25:J25"/>
    <mergeCell ref="C12:E12"/>
    <mergeCell ref="F12:G12"/>
    <mergeCell ref="B16:K16"/>
    <mergeCell ref="C17:J17"/>
    <mergeCell ref="C18:J18"/>
    <mergeCell ref="C19:J19"/>
    <mergeCell ref="C20:J20"/>
    <mergeCell ref="C21:J21"/>
    <mergeCell ref="C22:J22"/>
    <mergeCell ref="C23:J23"/>
    <mergeCell ref="C24:J24"/>
    <mergeCell ref="AJ34:AJ36"/>
    <mergeCell ref="X90:AM90"/>
    <mergeCell ref="B26:K26"/>
    <mergeCell ref="C27:J27"/>
    <mergeCell ref="C28:J28"/>
    <mergeCell ref="C29:J29"/>
    <mergeCell ref="C30:J30"/>
    <mergeCell ref="C31:J31"/>
    <mergeCell ref="V98:W98"/>
    <mergeCell ref="C33:E33"/>
    <mergeCell ref="AG34:AG36"/>
    <mergeCell ref="AH34:AH36"/>
    <mergeCell ref="AI34:AI36"/>
    <mergeCell ref="AJ91:AK93"/>
    <mergeCell ref="AL91:AM93"/>
    <mergeCell ref="V95:W95"/>
    <mergeCell ref="V96:W96"/>
    <mergeCell ref="V97:W97"/>
  </mergeCells>
  <conditionalFormatting sqref="T64:T85">
    <cfRule type="cellIs" dxfId="4" priority="5" stopIfTrue="1" operator="equal">
      <formula>0</formula>
    </cfRule>
  </conditionalFormatting>
  <conditionalFormatting sqref="D35:D37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38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disablePrompts="1" count="4">
    <dataValidation type="list" allowBlank="1" showInputMessage="1" showErrorMessage="1" errorTitle="ERROR" error="SOLO SE ADMITEN LAS RESPUESTAS NUMÉRICAS: 0, 1, 2 y 3." sqref="R44">
      <formula1>#REF!</formula1>
    </dataValidation>
    <dataValidation type="list" allowBlank="1" showInputMessage="1" showErrorMessage="1" errorTitle="ERROR" error="SOLO SE ADMITEN LAS RESPUESTAS NUMÉRICAS: 0, 1 y 2." sqref="N44:Q44">
      <formula1>#REF!</formula1>
    </dataValidation>
    <dataValidation type="list" allowBlank="1" showInputMessage="1" showErrorMessage="1" errorTitle="ERROR" error="SOLO SE ADMITEN LAS ALTERNATIVAS: A, B, C y D." sqref="F64:I85">
      <formula1>$H$8:$H$11</formula1>
    </dataValidation>
    <dataValidation type="list" allowBlank="1" showInputMessage="1" showErrorMessage="1" errorTitle="Error" error="DIGITAR &quot;p o P&quot; SI ALUMNO SE ENCUENTRA PRESENTE O BIEN &quot;a o A&quot;  SI ESTÁ AUSENTE." sqref="E64:E85 E47:E49">
      <formula1>$AU$14:$AU$15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8" orientation="landscape" r:id="rId1"/>
  <headerFooter>
    <oddHeader>&amp;C&amp;G</oddHeader>
  </headerFooter>
  <colBreaks count="1" manualBreakCount="1">
    <brk id="30" max="1048575" man="1"/>
  </colBreaks>
  <ignoredErrors>
    <ignoredError sqref="D9" unlockedFormula="1"/>
    <ignoredError sqref="BE12:BF15 BC12:BD15 BK12:BK15 BG12:BG15 BI12:BI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8º básico A</vt:lpstr>
      <vt:lpstr>8º básico B</vt:lpstr>
      <vt:lpstr>8º básico C</vt:lpstr>
      <vt:lpstr>INFORME GLOBAL</vt:lpstr>
      <vt:lpstr>'8º básico A'!Área_de_impresión</vt:lpstr>
      <vt:lpstr>'8º básico B'!Área_de_impresión</vt:lpstr>
      <vt:lpstr>'8º básico 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2015-04-13T19:08:22Z</cp:lastPrinted>
  <dcterms:created xsi:type="dcterms:W3CDTF">2012-03-12T00:55:10Z</dcterms:created>
  <dcterms:modified xsi:type="dcterms:W3CDTF">2016-03-17T13:36:09Z</dcterms:modified>
</cp:coreProperties>
</file>