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20" windowWidth="14115" windowHeight="8370" tabRatio="502"/>
  </bookViews>
  <sheets>
    <sheet name="1º básico A" sheetId="3" r:id="rId1"/>
    <sheet name="1º básico B" sheetId="9" r:id="rId2"/>
    <sheet name="1º básico C" sheetId="10" r:id="rId3"/>
    <sheet name="INFORME GLOBAL" sheetId="6" r:id="rId4"/>
  </sheets>
  <definedNames>
    <definedName name="_xlnm._FilterDatabase" localSheetId="0" hidden="1">'1º básico A'!#REF!</definedName>
    <definedName name="_xlnm._FilterDatabase" localSheetId="1" hidden="1">'1º básico B'!#REF!</definedName>
    <definedName name="_xlnm._FilterDatabase" localSheetId="2" hidden="1">'1º básico C'!#REF!</definedName>
    <definedName name="_xlnm.Print_Area" localSheetId="0">'1º básico A'!$A$1:$BR$96</definedName>
    <definedName name="_xlnm.Print_Area" localSheetId="1">'1º básico B'!$A$1:$BR$96</definedName>
    <definedName name="_xlnm.Print_Area" localSheetId="2">'1º básico C'!$A$1:$BR$96</definedName>
    <definedName name="_xlnm.Print_Area" localSheetId="3">'INFORME GLOBAL'!$A$1:$BL$53</definedName>
  </definedNames>
  <calcPr calcId="145621"/>
</workbook>
</file>

<file path=xl/calcChain.xml><?xml version="1.0" encoding="utf-8"?>
<calcChain xmlns="http://schemas.openxmlformats.org/spreadsheetml/2006/main">
  <c r="F42" i="3" l="1"/>
  <c r="H42" i="3"/>
  <c r="J42" i="3"/>
  <c r="L42" i="3"/>
  <c r="N42" i="3"/>
  <c r="P42" i="3"/>
  <c r="R42" i="3"/>
  <c r="T42" i="3"/>
  <c r="F43" i="3"/>
  <c r="H43" i="3"/>
  <c r="J43" i="3"/>
  <c r="L43" i="3"/>
  <c r="N43" i="3"/>
  <c r="P43" i="3"/>
  <c r="R43" i="3"/>
  <c r="T43" i="3"/>
  <c r="F44" i="3"/>
  <c r="H44" i="3"/>
  <c r="J44" i="3"/>
  <c r="L44" i="3"/>
  <c r="N44" i="3"/>
  <c r="P44" i="3"/>
  <c r="R44" i="3"/>
  <c r="T44" i="3"/>
  <c r="F45" i="3"/>
  <c r="H45" i="3"/>
  <c r="J45" i="3"/>
  <c r="L45" i="3"/>
  <c r="N45" i="3"/>
  <c r="P45" i="3"/>
  <c r="R45" i="3"/>
  <c r="T45" i="3"/>
  <c r="F46" i="3"/>
  <c r="H46" i="3"/>
  <c r="J46" i="3"/>
  <c r="L46" i="3"/>
  <c r="N46" i="3"/>
  <c r="P46" i="3"/>
  <c r="R46" i="3"/>
  <c r="T46" i="3"/>
  <c r="F47" i="3"/>
  <c r="H47" i="3"/>
  <c r="J47" i="3"/>
  <c r="L47" i="3"/>
  <c r="N47" i="3"/>
  <c r="P47" i="3"/>
  <c r="R47" i="3"/>
  <c r="T47" i="3"/>
  <c r="F48" i="3"/>
  <c r="H48" i="3"/>
  <c r="J48" i="3"/>
  <c r="L48" i="3"/>
  <c r="N48" i="3"/>
  <c r="P48" i="3"/>
  <c r="R48" i="3"/>
  <c r="T48" i="3"/>
  <c r="F49" i="3"/>
  <c r="H49" i="3"/>
  <c r="J49" i="3"/>
  <c r="L49" i="3"/>
  <c r="N49" i="3"/>
  <c r="P49" i="3"/>
  <c r="R49" i="3"/>
  <c r="T49" i="3"/>
  <c r="F50" i="3"/>
  <c r="H50" i="3"/>
  <c r="J50" i="3"/>
  <c r="L50" i="3"/>
  <c r="N50" i="3"/>
  <c r="P50" i="3"/>
  <c r="R50" i="3"/>
  <c r="T50" i="3"/>
  <c r="F51" i="3"/>
  <c r="H51" i="3"/>
  <c r="J51" i="3"/>
  <c r="L51" i="3"/>
  <c r="N51" i="3"/>
  <c r="P51" i="3"/>
  <c r="R51" i="3"/>
  <c r="T51" i="3"/>
  <c r="F52" i="3"/>
  <c r="H52" i="3"/>
  <c r="J52" i="3"/>
  <c r="L52" i="3"/>
  <c r="N52" i="3"/>
  <c r="P52" i="3"/>
  <c r="R52" i="3"/>
  <c r="T52" i="3"/>
  <c r="F53" i="3"/>
  <c r="H53" i="3"/>
  <c r="J53" i="3"/>
  <c r="L53" i="3"/>
  <c r="N53" i="3"/>
  <c r="P53" i="3"/>
  <c r="R53" i="3"/>
  <c r="T53" i="3"/>
  <c r="F54" i="3"/>
  <c r="H54" i="3"/>
  <c r="J54" i="3"/>
  <c r="L54" i="3"/>
  <c r="N54" i="3"/>
  <c r="P54" i="3"/>
  <c r="R54" i="3"/>
  <c r="T54" i="3"/>
  <c r="F55" i="3"/>
  <c r="H55" i="3"/>
  <c r="J55" i="3"/>
  <c r="L55" i="3"/>
  <c r="N55" i="3"/>
  <c r="P55" i="3"/>
  <c r="R55" i="3"/>
  <c r="T55" i="3"/>
  <c r="F56" i="3"/>
  <c r="H56" i="3"/>
  <c r="J56" i="3"/>
  <c r="L56" i="3"/>
  <c r="N56" i="3"/>
  <c r="P56" i="3"/>
  <c r="R56" i="3"/>
  <c r="T56" i="3"/>
  <c r="F57" i="3"/>
  <c r="H57" i="3"/>
  <c r="J57" i="3"/>
  <c r="L57" i="3"/>
  <c r="N57" i="3"/>
  <c r="P57" i="3"/>
  <c r="R57" i="3"/>
  <c r="T57" i="3"/>
  <c r="F58" i="3"/>
  <c r="H58" i="3"/>
  <c r="J58" i="3"/>
  <c r="L58" i="3"/>
  <c r="N58" i="3"/>
  <c r="P58" i="3"/>
  <c r="R58" i="3"/>
  <c r="T58" i="3"/>
  <c r="F59" i="3"/>
  <c r="H59" i="3"/>
  <c r="J59" i="3"/>
  <c r="L59" i="3"/>
  <c r="N59" i="3"/>
  <c r="P59" i="3"/>
  <c r="R59" i="3"/>
  <c r="T59" i="3"/>
  <c r="F60" i="3"/>
  <c r="H60" i="3"/>
  <c r="J60" i="3"/>
  <c r="L60" i="3"/>
  <c r="N60" i="3"/>
  <c r="P60" i="3"/>
  <c r="R60" i="3"/>
  <c r="T60" i="3"/>
  <c r="F61" i="3"/>
  <c r="H61" i="3"/>
  <c r="J61" i="3"/>
  <c r="L61" i="3"/>
  <c r="N61" i="3"/>
  <c r="P61" i="3"/>
  <c r="R61" i="3"/>
  <c r="T61" i="3"/>
  <c r="F62" i="3"/>
  <c r="H62" i="3"/>
  <c r="J62" i="3"/>
  <c r="L62" i="3"/>
  <c r="N62" i="3"/>
  <c r="P62" i="3"/>
  <c r="R62" i="3"/>
  <c r="T62" i="3"/>
  <c r="F63" i="3"/>
  <c r="H63" i="3"/>
  <c r="J63" i="3"/>
  <c r="L63" i="3"/>
  <c r="N63" i="3"/>
  <c r="P63" i="3"/>
  <c r="R63" i="3"/>
  <c r="T63" i="3"/>
  <c r="F64" i="3"/>
  <c r="H64" i="3"/>
  <c r="J64" i="3"/>
  <c r="L64" i="3"/>
  <c r="N64" i="3"/>
  <c r="P64" i="3"/>
  <c r="R64" i="3"/>
  <c r="T64" i="3"/>
  <c r="F65" i="3"/>
  <c r="H65" i="3"/>
  <c r="J65" i="3"/>
  <c r="L65" i="3"/>
  <c r="N65" i="3"/>
  <c r="P65" i="3"/>
  <c r="R65" i="3"/>
  <c r="T65" i="3"/>
  <c r="F66" i="3"/>
  <c r="H66" i="3"/>
  <c r="J66" i="3"/>
  <c r="L66" i="3"/>
  <c r="N66" i="3"/>
  <c r="P66" i="3"/>
  <c r="R66" i="3"/>
  <c r="T66" i="3"/>
  <c r="F67" i="3"/>
  <c r="H67" i="3"/>
  <c r="J67" i="3"/>
  <c r="L67" i="3"/>
  <c r="N67" i="3"/>
  <c r="P67" i="3"/>
  <c r="R67" i="3"/>
  <c r="T67" i="3"/>
  <c r="F68" i="3"/>
  <c r="H68" i="3"/>
  <c r="J68" i="3"/>
  <c r="L68" i="3"/>
  <c r="N68" i="3"/>
  <c r="P68" i="3"/>
  <c r="R68" i="3"/>
  <c r="T68" i="3"/>
  <c r="F69" i="3"/>
  <c r="H69" i="3"/>
  <c r="J69" i="3"/>
  <c r="L69" i="3"/>
  <c r="N69" i="3"/>
  <c r="P69" i="3"/>
  <c r="R69" i="3"/>
  <c r="T69" i="3"/>
  <c r="F70" i="3"/>
  <c r="H70" i="3"/>
  <c r="J70" i="3"/>
  <c r="L70" i="3"/>
  <c r="N70" i="3"/>
  <c r="P70" i="3"/>
  <c r="R70" i="3"/>
  <c r="T70" i="3"/>
  <c r="F71" i="3"/>
  <c r="H71" i="3"/>
  <c r="J71" i="3"/>
  <c r="L71" i="3"/>
  <c r="N71" i="3"/>
  <c r="P71" i="3"/>
  <c r="R71" i="3"/>
  <c r="T71" i="3"/>
  <c r="F72" i="3"/>
  <c r="H72" i="3"/>
  <c r="J72" i="3"/>
  <c r="L72" i="3"/>
  <c r="N72" i="3"/>
  <c r="P72" i="3"/>
  <c r="R72" i="3"/>
  <c r="T72" i="3"/>
  <c r="F73" i="3"/>
  <c r="H73" i="3"/>
  <c r="J73" i="3"/>
  <c r="L73" i="3"/>
  <c r="N73" i="3"/>
  <c r="P73" i="3"/>
  <c r="R73" i="3"/>
  <c r="T73" i="3"/>
  <c r="F74" i="3"/>
  <c r="H74" i="3"/>
  <c r="J74" i="3"/>
  <c r="L74" i="3"/>
  <c r="N74" i="3"/>
  <c r="P74" i="3"/>
  <c r="R74" i="3"/>
  <c r="T74" i="3"/>
  <c r="F75" i="3"/>
  <c r="H75" i="3"/>
  <c r="J75" i="3"/>
  <c r="L75" i="3"/>
  <c r="N75" i="3"/>
  <c r="P75" i="3"/>
  <c r="R75" i="3"/>
  <c r="T75" i="3"/>
  <c r="F76" i="3"/>
  <c r="H76" i="3"/>
  <c r="J76" i="3"/>
  <c r="L76" i="3"/>
  <c r="N76" i="3"/>
  <c r="P76" i="3"/>
  <c r="R76" i="3"/>
  <c r="T76" i="3"/>
  <c r="F77" i="3"/>
  <c r="H77" i="3"/>
  <c r="J77" i="3"/>
  <c r="L77" i="3"/>
  <c r="N77" i="3"/>
  <c r="P77" i="3"/>
  <c r="R77" i="3"/>
  <c r="T77" i="3"/>
  <c r="F78" i="3"/>
  <c r="H78" i="3"/>
  <c r="J78" i="3"/>
  <c r="L78" i="3"/>
  <c r="N78" i="3"/>
  <c r="P78" i="3"/>
  <c r="R78" i="3"/>
  <c r="T78" i="3"/>
  <c r="F79" i="3"/>
  <c r="H79" i="3"/>
  <c r="J79" i="3"/>
  <c r="L79" i="3"/>
  <c r="N79" i="3"/>
  <c r="P79" i="3"/>
  <c r="R79" i="3"/>
  <c r="T79" i="3"/>
  <c r="F80" i="3"/>
  <c r="H80" i="3"/>
  <c r="J80" i="3"/>
  <c r="L80" i="3"/>
  <c r="N80" i="3"/>
  <c r="P80" i="3"/>
  <c r="R80" i="3"/>
  <c r="T80" i="3"/>
  <c r="F81" i="3"/>
  <c r="H81" i="3"/>
  <c r="J81" i="3"/>
  <c r="L81" i="3"/>
  <c r="N81" i="3"/>
  <c r="P81" i="3"/>
  <c r="R81" i="3"/>
  <c r="T81" i="3"/>
  <c r="F82" i="3"/>
  <c r="H82" i="3"/>
  <c r="J82" i="3"/>
  <c r="L82" i="3"/>
  <c r="N82" i="3"/>
  <c r="P82" i="3"/>
  <c r="R82" i="3"/>
  <c r="T82" i="3"/>
  <c r="F83" i="3"/>
  <c r="H83" i="3"/>
  <c r="J83" i="3"/>
  <c r="L83" i="3"/>
  <c r="N83" i="3"/>
  <c r="P83" i="3"/>
  <c r="R83" i="3"/>
  <c r="T83" i="3"/>
  <c r="F84" i="3"/>
  <c r="H84" i="3"/>
  <c r="J84" i="3"/>
  <c r="L84" i="3"/>
  <c r="N84" i="3"/>
  <c r="P84" i="3"/>
  <c r="R84" i="3"/>
  <c r="T84" i="3"/>
  <c r="F85" i="3"/>
  <c r="H85" i="3"/>
  <c r="J85" i="3"/>
  <c r="L85" i="3"/>
  <c r="N85" i="3"/>
  <c r="P85" i="3"/>
  <c r="R85" i="3"/>
  <c r="T85" i="3"/>
  <c r="F86" i="3"/>
  <c r="H86" i="3"/>
  <c r="J86" i="3"/>
  <c r="L86" i="3"/>
  <c r="N86" i="3"/>
  <c r="P86" i="3"/>
  <c r="R86" i="3"/>
  <c r="T86" i="3"/>
  <c r="F87" i="3"/>
  <c r="H87" i="3"/>
  <c r="J87" i="3"/>
  <c r="L87" i="3"/>
  <c r="N87" i="3"/>
  <c r="P87" i="3"/>
  <c r="R87" i="3"/>
  <c r="T87" i="3"/>
  <c r="AD87" i="3" l="1"/>
  <c r="AE87" i="3" s="1"/>
  <c r="AD88" i="3"/>
  <c r="AE88" i="3"/>
  <c r="S90" i="3" l="1"/>
  <c r="O90" i="3"/>
  <c r="AD42" i="3"/>
  <c r="AE42" i="3" s="1"/>
  <c r="AG42" i="3" s="1"/>
  <c r="AK42" i="3"/>
  <c r="AL42" i="3" s="1"/>
  <c r="AM42" i="3"/>
  <c r="AN42" i="3" s="1"/>
  <c r="AO42" i="3"/>
  <c r="AP42" i="3"/>
  <c r="AQ42" i="3"/>
  <c r="AR42" i="3" s="1"/>
  <c r="AD43" i="3"/>
  <c r="AE43" i="3" s="1"/>
  <c r="AG43" i="3" s="1"/>
  <c r="AK43" i="3"/>
  <c r="AL43" i="3" s="1"/>
  <c r="AM43" i="3"/>
  <c r="AN43" i="3" s="1"/>
  <c r="AO43" i="3"/>
  <c r="AP43" i="3"/>
  <c r="AQ43" i="3"/>
  <c r="AR43" i="3" s="1"/>
  <c r="AD44" i="3"/>
  <c r="AE44" i="3" s="1"/>
  <c r="AG44" i="3" s="1"/>
  <c r="AK44" i="3"/>
  <c r="AL44" i="3" s="1"/>
  <c r="AM44" i="3"/>
  <c r="AN44" i="3" s="1"/>
  <c r="AO44" i="3"/>
  <c r="AP44" i="3" s="1"/>
  <c r="AQ44" i="3"/>
  <c r="AR44" i="3" s="1"/>
  <c r="AD45" i="3"/>
  <c r="AE45" i="3" s="1"/>
  <c r="AG45" i="3" s="1"/>
  <c r="AK45" i="3"/>
  <c r="AL45" i="3" s="1"/>
  <c r="AM45" i="3"/>
  <c r="AN45" i="3"/>
  <c r="AO45" i="3"/>
  <c r="AP45" i="3"/>
  <c r="AQ45" i="3"/>
  <c r="AR45" i="3"/>
  <c r="AD46" i="3"/>
  <c r="AE46" i="3" s="1"/>
  <c r="AG46" i="3" s="1"/>
  <c r="AK46" i="3"/>
  <c r="AL46" i="3" s="1"/>
  <c r="AM46" i="3"/>
  <c r="AN46" i="3" s="1"/>
  <c r="AO46" i="3"/>
  <c r="AP46" i="3"/>
  <c r="AQ46" i="3"/>
  <c r="AR46" i="3" s="1"/>
  <c r="AD47" i="3"/>
  <c r="AE47" i="3" s="1"/>
  <c r="AG47" i="3" s="1"/>
  <c r="AK47" i="3"/>
  <c r="AL47" i="3" s="1"/>
  <c r="AM47" i="3"/>
  <c r="AN47" i="3" s="1"/>
  <c r="AO47" i="3"/>
  <c r="AP47" i="3" s="1"/>
  <c r="AQ47" i="3"/>
  <c r="AR47" i="3" s="1"/>
  <c r="AD48" i="3"/>
  <c r="AE48" i="3" s="1"/>
  <c r="AG48" i="3" s="1"/>
  <c r="AK48" i="3"/>
  <c r="AL48" i="3" s="1"/>
  <c r="AM48" i="3"/>
  <c r="AN48" i="3"/>
  <c r="AO48" i="3"/>
  <c r="AP48" i="3" s="1"/>
  <c r="AQ48" i="3"/>
  <c r="AR48" i="3" s="1"/>
  <c r="AD49" i="3"/>
  <c r="AE49" i="3" s="1"/>
  <c r="AG49" i="3" s="1"/>
  <c r="AK49" i="3"/>
  <c r="AL49" i="3" s="1"/>
  <c r="AM49" i="3"/>
  <c r="AN49" i="3"/>
  <c r="AO49" i="3"/>
  <c r="AP49" i="3" s="1"/>
  <c r="AQ49" i="3"/>
  <c r="AR49" i="3" s="1"/>
  <c r="AD50" i="3"/>
  <c r="AE50" i="3" s="1"/>
  <c r="AG50" i="3" s="1"/>
  <c r="AK50" i="3"/>
  <c r="AL50" i="3" s="1"/>
  <c r="AM50" i="3"/>
  <c r="AN50" i="3" s="1"/>
  <c r="AO50" i="3"/>
  <c r="AP50" i="3" s="1"/>
  <c r="AQ50" i="3"/>
  <c r="AR50" i="3" s="1"/>
  <c r="AD51" i="3"/>
  <c r="AE51" i="3" s="1"/>
  <c r="AG51" i="3" s="1"/>
  <c r="AK51" i="3"/>
  <c r="AL51" i="3" s="1"/>
  <c r="AM51" i="3"/>
  <c r="AN51" i="3" s="1"/>
  <c r="AO51" i="3"/>
  <c r="AP51" i="3" s="1"/>
  <c r="AQ51" i="3"/>
  <c r="AR51" i="3" s="1"/>
  <c r="AD52" i="3"/>
  <c r="AE52" i="3" s="1"/>
  <c r="AG52" i="3" s="1"/>
  <c r="AK52" i="3"/>
  <c r="AL52" i="3" s="1"/>
  <c r="AM52" i="3"/>
  <c r="AN52" i="3"/>
  <c r="AO52" i="3"/>
  <c r="AP52" i="3" s="1"/>
  <c r="AQ52" i="3"/>
  <c r="AR52" i="3" s="1"/>
  <c r="AD53" i="3"/>
  <c r="AE53" i="3" s="1"/>
  <c r="AG53" i="3" s="1"/>
  <c r="AK53" i="3"/>
  <c r="AL53" i="3" s="1"/>
  <c r="AM53" i="3"/>
  <c r="AN53" i="3"/>
  <c r="AO53" i="3"/>
  <c r="AP53" i="3" s="1"/>
  <c r="AQ53" i="3"/>
  <c r="AR53" i="3" s="1"/>
  <c r="AD54" i="3"/>
  <c r="AF54" i="3" s="1"/>
  <c r="AK54" i="3"/>
  <c r="AL54" i="3"/>
  <c r="AM54" i="3"/>
  <c r="AN54" i="3" s="1"/>
  <c r="AO54" i="3"/>
  <c r="AP54" i="3" s="1"/>
  <c r="AQ54" i="3"/>
  <c r="AR54" i="3"/>
  <c r="AF42" i="3" l="1"/>
  <c r="AF44" i="3"/>
  <c r="AF46" i="3"/>
  <c r="AF43" i="3"/>
  <c r="AE54" i="3"/>
  <c r="AG54" i="3" s="1"/>
  <c r="AF53" i="3"/>
  <c r="AF52" i="3"/>
  <c r="AF51" i="3"/>
  <c r="AF50" i="3"/>
  <c r="AF49" i="3"/>
  <c r="AF48" i="3"/>
  <c r="AF47" i="3"/>
  <c r="AF45" i="3"/>
  <c r="AO31" i="10"/>
  <c r="AM31" i="10"/>
  <c r="AK31" i="10"/>
  <c r="AQ42" i="10"/>
  <c r="AO47" i="10"/>
  <c r="AO42" i="10"/>
  <c r="AM42" i="10"/>
  <c r="AK46" i="10"/>
  <c r="AK42" i="10"/>
  <c r="AQ42" i="9"/>
  <c r="AO48" i="9"/>
  <c r="AO42" i="9"/>
  <c r="AP42" i="9" s="1"/>
  <c r="AM42" i="9"/>
  <c r="AK47" i="9"/>
  <c r="AK42" i="9"/>
  <c r="AL42" i="9" s="1"/>
  <c r="BA8" i="6"/>
  <c r="BC8" i="6"/>
  <c r="BE8" i="6"/>
  <c r="BG8" i="6"/>
  <c r="F10" i="6"/>
  <c r="B19" i="6"/>
  <c r="B22" i="6"/>
  <c r="E11" i="10"/>
  <c r="E12" i="10"/>
  <c r="A19" i="10"/>
  <c r="A20" i="10"/>
  <c r="A21" i="10"/>
  <c r="A22" i="10"/>
  <c r="A23" i="10"/>
  <c r="O23" i="10"/>
  <c r="A24" i="10"/>
  <c r="A25" i="10"/>
  <c r="A26" i="10"/>
  <c r="A27" i="10"/>
  <c r="AK27" i="10"/>
  <c r="AM27" i="10"/>
  <c r="AO27" i="10"/>
  <c r="AQ27" i="10"/>
  <c r="A28" i="10"/>
  <c r="A29" i="10"/>
  <c r="A30" i="10"/>
  <c r="B31" i="10"/>
  <c r="E34" i="10"/>
  <c r="E35" i="10"/>
  <c r="AK38" i="10"/>
  <c r="AM38" i="10"/>
  <c r="AO38" i="10"/>
  <c r="AQ38" i="10"/>
  <c r="F42" i="10"/>
  <c r="H42" i="10"/>
  <c r="J42" i="10"/>
  <c r="L42" i="10"/>
  <c r="N42" i="10"/>
  <c r="P42" i="10"/>
  <c r="R42" i="10"/>
  <c r="T42" i="10"/>
  <c r="AD42" i="10"/>
  <c r="AE42" i="10"/>
  <c r="AF42" i="10"/>
  <c r="AG42" i="10"/>
  <c r="AH42" i="10"/>
  <c r="AI42" i="10"/>
  <c r="AL42" i="10"/>
  <c r="AN42" i="10"/>
  <c r="AP42" i="10"/>
  <c r="AR42" i="10"/>
  <c r="F43" i="10"/>
  <c r="H43" i="10"/>
  <c r="J43" i="10"/>
  <c r="L43" i="10"/>
  <c r="N43" i="10"/>
  <c r="P43" i="10"/>
  <c r="R43" i="10"/>
  <c r="T43" i="10"/>
  <c r="AD43" i="10"/>
  <c r="AE43" i="10"/>
  <c r="AF43" i="10"/>
  <c r="AG43" i="10"/>
  <c r="AH43" i="10"/>
  <c r="AI43" i="10"/>
  <c r="AK43" i="10"/>
  <c r="AL43" i="10"/>
  <c r="AM43" i="10"/>
  <c r="AN43" i="10"/>
  <c r="AO43" i="10"/>
  <c r="AP43" i="10"/>
  <c r="AQ43" i="10"/>
  <c r="AR43" i="10"/>
  <c r="F44" i="10"/>
  <c r="H44" i="10"/>
  <c r="J44" i="10"/>
  <c r="L44" i="10"/>
  <c r="N44" i="10"/>
  <c r="P44" i="10"/>
  <c r="R44" i="10"/>
  <c r="T44" i="10"/>
  <c r="AD44" i="10"/>
  <c r="AE44" i="10"/>
  <c r="AF44" i="10"/>
  <c r="AG44" i="10"/>
  <c r="AH44" i="10"/>
  <c r="AI44" i="10"/>
  <c r="AK44" i="10"/>
  <c r="AL44" i="10"/>
  <c r="AM44" i="10"/>
  <c r="AN44" i="10"/>
  <c r="AO44" i="10"/>
  <c r="AP44" i="10"/>
  <c r="AQ44" i="10"/>
  <c r="AR44" i="10"/>
  <c r="A45" i="10"/>
  <c r="F45" i="10"/>
  <c r="H45" i="10"/>
  <c r="J45" i="10"/>
  <c r="L45" i="10"/>
  <c r="N45" i="10"/>
  <c r="P45" i="10"/>
  <c r="R45" i="10"/>
  <c r="T45" i="10"/>
  <c r="AD45" i="10"/>
  <c r="AE45" i="10"/>
  <c r="AF45" i="10"/>
  <c r="AG45" i="10"/>
  <c r="AH45" i="10"/>
  <c r="AI45" i="10"/>
  <c r="AK45" i="10"/>
  <c r="AL45" i="10"/>
  <c r="AM45" i="10"/>
  <c r="AN45" i="10"/>
  <c r="AO45" i="10"/>
  <c r="AP45" i="10"/>
  <c r="AQ45" i="10"/>
  <c r="AR45" i="10"/>
  <c r="A46" i="10"/>
  <c r="F46" i="10"/>
  <c r="H46" i="10"/>
  <c r="J46" i="10"/>
  <c r="L46" i="10"/>
  <c r="N46" i="10"/>
  <c r="P46" i="10"/>
  <c r="R46" i="10"/>
  <c r="T46" i="10"/>
  <c r="AD46" i="10"/>
  <c r="AE46" i="10"/>
  <c r="AF46" i="10"/>
  <c r="AG46" i="10"/>
  <c r="AL46" i="10"/>
  <c r="AM46" i="10"/>
  <c r="AN46" i="10"/>
  <c r="AO46" i="10"/>
  <c r="AP46" i="10"/>
  <c r="AQ46" i="10"/>
  <c r="AR46" i="10"/>
  <c r="A47" i="10"/>
  <c r="F47" i="10"/>
  <c r="H47" i="10"/>
  <c r="J47" i="10"/>
  <c r="L47" i="10"/>
  <c r="N47" i="10"/>
  <c r="P47" i="10"/>
  <c r="R47" i="10"/>
  <c r="T47" i="10"/>
  <c r="AD47" i="10"/>
  <c r="AE47" i="10"/>
  <c r="AF47" i="10"/>
  <c r="AG47" i="10"/>
  <c r="AK47" i="10"/>
  <c r="AL47" i="10"/>
  <c r="AM47" i="10"/>
  <c r="AN47" i="10"/>
  <c r="AP47" i="10"/>
  <c r="AQ47" i="10"/>
  <c r="AR47" i="10"/>
  <c r="A48" i="10"/>
  <c r="F48" i="10"/>
  <c r="H48" i="10"/>
  <c r="J48" i="10"/>
  <c r="L48" i="10"/>
  <c r="N48" i="10"/>
  <c r="P48" i="10"/>
  <c r="R48" i="10"/>
  <c r="T48" i="10"/>
  <c r="AD48" i="10"/>
  <c r="AE48" i="10"/>
  <c r="AF48" i="10"/>
  <c r="AG48" i="10"/>
  <c r="AK48" i="10"/>
  <c r="AL48" i="10"/>
  <c r="AM48" i="10"/>
  <c r="AN48" i="10"/>
  <c r="AO48" i="10"/>
  <c r="AP48" i="10"/>
  <c r="AQ48" i="10"/>
  <c r="AR48" i="10"/>
  <c r="A49" i="10"/>
  <c r="F49" i="10"/>
  <c r="H49" i="10"/>
  <c r="J49" i="10"/>
  <c r="L49" i="10"/>
  <c r="N49" i="10"/>
  <c r="P49" i="10"/>
  <c r="R49" i="10"/>
  <c r="T49" i="10"/>
  <c r="AD49" i="10"/>
  <c r="AE49" i="10"/>
  <c r="AF49" i="10"/>
  <c r="AG49" i="10"/>
  <c r="AH49" i="10"/>
  <c r="AI49" i="10"/>
  <c r="AK49" i="10"/>
  <c r="AL49" i="10"/>
  <c r="AM49" i="10"/>
  <c r="AN49" i="10"/>
  <c r="AO49" i="10"/>
  <c r="AP49" i="10"/>
  <c r="AQ49" i="10"/>
  <c r="AR49" i="10"/>
  <c r="A50" i="10"/>
  <c r="F50" i="10"/>
  <c r="H50" i="10"/>
  <c r="J50" i="10"/>
  <c r="L50" i="10"/>
  <c r="N50" i="10"/>
  <c r="P50" i="10"/>
  <c r="R50" i="10"/>
  <c r="T50" i="10"/>
  <c r="AD50" i="10"/>
  <c r="AE50" i="10"/>
  <c r="AF50" i="10"/>
  <c r="AG50" i="10"/>
  <c r="AH50" i="10"/>
  <c r="AI50" i="10"/>
  <c r="AK50" i="10"/>
  <c r="AL50" i="10"/>
  <c r="AM50" i="10"/>
  <c r="AN50" i="10"/>
  <c r="AO50" i="10"/>
  <c r="AP50" i="10"/>
  <c r="AQ50" i="10"/>
  <c r="AR50" i="10"/>
  <c r="A51" i="10"/>
  <c r="F51" i="10"/>
  <c r="H51" i="10"/>
  <c r="J51" i="10"/>
  <c r="L51" i="10"/>
  <c r="N51" i="10"/>
  <c r="P51" i="10"/>
  <c r="R51" i="10"/>
  <c r="T51" i="10"/>
  <c r="AD51" i="10"/>
  <c r="AE51" i="10"/>
  <c r="AF51" i="10"/>
  <c r="AG51" i="10"/>
  <c r="AH51" i="10"/>
  <c r="AI51" i="10"/>
  <c r="AK51" i="10"/>
  <c r="AL51" i="10"/>
  <c r="AM51" i="10"/>
  <c r="AN51" i="10"/>
  <c r="AO51" i="10"/>
  <c r="AP51" i="10"/>
  <c r="AQ51" i="10"/>
  <c r="AR51" i="10"/>
  <c r="A52" i="10"/>
  <c r="F52" i="10"/>
  <c r="H52" i="10"/>
  <c r="J52" i="10"/>
  <c r="L52" i="10"/>
  <c r="N52" i="10"/>
  <c r="P52" i="10"/>
  <c r="R52" i="10"/>
  <c r="T52" i="10"/>
  <c r="AD52" i="10"/>
  <c r="AE52" i="10"/>
  <c r="AF52" i="10"/>
  <c r="AG52" i="10"/>
  <c r="AH52" i="10"/>
  <c r="AI52" i="10"/>
  <c r="AK52" i="10"/>
  <c r="AL52" i="10"/>
  <c r="AM52" i="10"/>
  <c r="AN52" i="10"/>
  <c r="AO52" i="10"/>
  <c r="AP52" i="10"/>
  <c r="AQ52" i="10"/>
  <c r="AR52" i="10"/>
  <c r="A53" i="10"/>
  <c r="F53" i="10"/>
  <c r="H53" i="10"/>
  <c r="J53" i="10"/>
  <c r="L53" i="10"/>
  <c r="N53" i="10"/>
  <c r="P53" i="10"/>
  <c r="R53" i="10"/>
  <c r="T53" i="10"/>
  <c r="AD53" i="10"/>
  <c r="AE53" i="10"/>
  <c r="AF53" i="10"/>
  <c r="AG53" i="10"/>
  <c r="AH53" i="10"/>
  <c r="AI53" i="10"/>
  <c r="AK53" i="10"/>
  <c r="AL53" i="10"/>
  <c r="AM53" i="10"/>
  <c r="AN53" i="10"/>
  <c r="AO53" i="10"/>
  <c r="AP53" i="10"/>
  <c r="AQ53" i="10"/>
  <c r="AR53" i="10"/>
  <c r="A54" i="10"/>
  <c r="F54" i="10"/>
  <c r="H54" i="10"/>
  <c r="J54" i="10"/>
  <c r="L54" i="10"/>
  <c r="N54" i="10"/>
  <c r="P54" i="10"/>
  <c r="R54" i="10"/>
  <c r="T54" i="10"/>
  <c r="AD54" i="10"/>
  <c r="AE54" i="10"/>
  <c r="AF54" i="10"/>
  <c r="AG54" i="10"/>
  <c r="AH54" i="10"/>
  <c r="AI54" i="10"/>
  <c r="AK54" i="10"/>
  <c r="AL54" i="10"/>
  <c r="AM54" i="10"/>
  <c r="AN54" i="10"/>
  <c r="AO54" i="10"/>
  <c r="AP54" i="10"/>
  <c r="AQ54" i="10"/>
  <c r="AR54" i="10"/>
  <c r="A55" i="10"/>
  <c r="F55" i="10"/>
  <c r="H55" i="10"/>
  <c r="J55" i="10"/>
  <c r="L55" i="10"/>
  <c r="N55" i="10"/>
  <c r="P55" i="10"/>
  <c r="R55" i="10"/>
  <c r="T55" i="10"/>
  <c r="AD55" i="10"/>
  <c r="AE55" i="10"/>
  <c r="AF55" i="10"/>
  <c r="AG55" i="10"/>
  <c r="AH55" i="10"/>
  <c r="AI55" i="10"/>
  <c r="AK55" i="10"/>
  <c r="AL55" i="10"/>
  <c r="AM55" i="10"/>
  <c r="AN55" i="10"/>
  <c r="AO55" i="10"/>
  <c r="AP55" i="10"/>
  <c r="AQ55" i="10"/>
  <c r="AR55" i="10"/>
  <c r="A56" i="10"/>
  <c r="F56" i="10"/>
  <c r="H56" i="10"/>
  <c r="J56" i="10"/>
  <c r="L56" i="10"/>
  <c r="N56" i="10"/>
  <c r="P56" i="10"/>
  <c r="R56" i="10"/>
  <c r="T56" i="10"/>
  <c r="AD56" i="10"/>
  <c r="AE56" i="10"/>
  <c r="AF56" i="10"/>
  <c r="AG56" i="10"/>
  <c r="AH56" i="10"/>
  <c r="AI56" i="10"/>
  <c r="AK56" i="10"/>
  <c r="AL56" i="10"/>
  <c r="AM56" i="10"/>
  <c r="AN56" i="10"/>
  <c r="AO56" i="10"/>
  <c r="AP56" i="10"/>
  <c r="AQ56" i="10"/>
  <c r="AR56" i="10"/>
  <c r="A57" i="10"/>
  <c r="F57" i="10"/>
  <c r="H57" i="10"/>
  <c r="J57" i="10"/>
  <c r="L57" i="10"/>
  <c r="N57" i="10"/>
  <c r="P57" i="10"/>
  <c r="R57" i="10"/>
  <c r="T57" i="10"/>
  <c r="AD57" i="10"/>
  <c r="AE57" i="10"/>
  <c r="AF57" i="10"/>
  <c r="AG57" i="10"/>
  <c r="AH57" i="10"/>
  <c r="AI57" i="10"/>
  <c r="AK57" i="10"/>
  <c r="AL57" i="10"/>
  <c r="AM57" i="10"/>
  <c r="AN57" i="10"/>
  <c r="AO57" i="10"/>
  <c r="AP57" i="10"/>
  <c r="AQ57" i="10"/>
  <c r="AR57" i="10"/>
  <c r="A58" i="10"/>
  <c r="F58" i="10"/>
  <c r="H58" i="10"/>
  <c r="J58" i="10"/>
  <c r="L58" i="10"/>
  <c r="N58" i="10"/>
  <c r="P58" i="10"/>
  <c r="R58" i="10"/>
  <c r="T58" i="10"/>
  <c r="AD58" i="10"/>
  <c r="AE58" i="10"/>
  <c r="AF58" i="10"/>
  <c r="AG58" i="10"/>
  <c r="AH58" i="10"/>
  <c r="AI58" i="10"/>
  <c r="AK58" i="10"/>
  <c r="AL58" i="10"/>
  <c r="AM58" i="10"/>
  <c r="AN58" i="10"/>
  <c r="AO58" i="10"/>
  <c r="AP58" i="10"/>
  <c r="AQ58" i="10"/>
  <c r="AR58" i="10"/>
  <c r="A59" i="10"/>
  <c r="F59" i="10"/>
  <c r="H59" i="10"/>
  <c r="J59" i="10"/>
  <c r="L59" i="10"/>
  <c r="N59" i="10"/>
  <c r="P59" i="10"/>
  <c r="R59" i="10"/>
  <c r="T59" i="10"/>
  <c r="AD59" i="10"/>
  <c r="AE59" i="10"/>
  <c r="AF59" i="10"/>
  <c r="AG59" i="10"/>
  <c r="AH59" i="10"/>
  <c r="AI59" i="10"/>
  <c r="AK59" i="10"/>
  <c r="AL59" i="10"/>
  <c r="AM59" i="10"/>
  <c r="AN59" i="10"/>
  <c r="AO59" i="10"/>
  <c r="AP59" i="10"/>
  <c r="AQ59" i="10"/>
  <c r="AR59" i="10"/>
  <c r="A60" i="10"/>
  <c r="F60" i="10"/>
  <c r="H60" i="10"/>
  <c r="J60" i="10"/>
  <c r="L60" i="10"/>
  <c r="N60" i="10"/>
  <c r="P60" i="10"/>
  <c r="R60" i="10"/>
  <c r="T60" i="10"/>
  <c r="AD60" i="10"/>
  <c r="AE60" i="10"/>
  <c r="AF60" i="10"/>
  <c r="AG60" i="10"/>
  <c r="AH60" i="10"/>
  <c r="AI60" i="10"/>
  <c r="AK60" i="10"/>
  <c r="AL60" i="10"/>
  <c r="AM60" i="10"/>
  <c r="AN60" i="10"/>
  <c r="AO60" i="10"/>
  <c r="AP60" i="10"/>
  <c r="AQ60" i="10"/>
  <c r="AR60" i="10"/>
  <c r="A61" i="10"/>
  <c r="F61" i="10"/>
  <c r="H61" i="10"/>
  <c r="J61" i="10"/>
  <c r="L61" i="10"/>
  <c r="N61" i="10"/>
  <c r="P61" i="10"/>
  <c r="R61" i="10"/>
  <c r="T61" i="10"/>
  <c r="AD61" i="10"/>
  <c r="AE61" i="10"/>
  <c r="AF61" i="10"/>
  <c r="AG61" i="10"/>
  <c r="AH61" i="10"/>
  <c r="AI61" i="10"/>
  <c r="AK61" i="10"/>
  <c r="AL61" i="10"/>
  <c r="AM61" i="10"/>
  <c r="AN61" i="10"/>
  <c r="AO61" i="10"/>
  <c r="AP61" i="10"/>
  <c r="AQ61" i="10"/>
  <c r="AR61" i="10"/>
  <c r="A62" i="10"/>
  <c r="F62" i="10"/>
  <c r="H62" i="10"/>
  <c r="J62" i="10"/>
  <c r="L62" i="10"/>
  <c r="N62" i="10"/>
  <c r="P62" i="10"/>
  <c r="R62" i="10"/>
  <c r="T62" i="10"/>
  <c r="AD62" i="10"/>
  <c r="AE62" i="10"/>
  <c r="AF62" i="10"/>
  <c r="AG62" i="10"/>
  <c r="AH62" i="10"/>
  <c r="AI62" i="10"/>
  <c r="AK62" i="10"/>
  <c r="AL62" i="10"/>
  <c r="AM62" i="10"/>
  <c r="AN62" i="10"/>
  <c r="AO62" i="10"/>
  <c r="AP62" i="10"/>
  <c r="AQ62" i="10"/>
  <c r="AR62" i="10"/>
  <c r="A63" i="10"/>
  <c r="F63" i="10"/>
  <c r="H63" i="10"/>
  <c r="J63" i="10"/>
  <c r="L63" i="10"/>
  <c r="N63" i="10"/>
  <c r="P63" i="10"/>
  <c r="R63" i="10"/>
  <c r="T63" i="10"/>
  <c r="AD63" i="10"/>
  <c r="AE63" i="10"/>
  <c r="AF63" i="10"/>
  <c r="AG63" i="10"/>
  <c r="AH63" i="10"/>
  <c r="AI63" i="10"/>
  <c r="AK63" i="10"/>
  <c r="AL63" i="10"/>
  <c r="AM63" i="10"/>
  <c r="AN63" i="10"/>
  <c r="AO63" i="10"/>
  <c r="AP63" i="10"/>
  <c r="AQ63" i="10"/>
  <c r="AR63" i="10"/>
  <c r="A64" i="10"/>
  <c r="F64" i="10"/>
  <c r="H64" i="10"/>
  <c r="J64" i="10"/>
  <c r="L64" i="10"/>
  <c r="N64" i="10"/>
  <c r="P64" i="10"/>
  <c r="R64" i="10"/>
  <c r="T64" i="10"/>
  <c r="AD64" i="10"/>
  <c r="AE64" i="10"/>
  <c r="AF64" i="10"/>
  <c r="AG64" i="10"/>
  <c r="AH64" i="10"/>
  <c r="AI64" i="10"/>
  <c r="AK64" i="10"/>
  <c r="AL64" i="10"/>
  <c r="AM64" i="10"/>
  <c r="AN64" i="10"/>
  <c r="AO64" i="10"/>
  <c r="AP64" i="10"/>
  <c r="AQ64" i="10"/>
  <c r="AR64" i="10"/>
  <c r="A65" i="10"/>
  <c r="F65" i="10"/>
  <c r="H65" i="10"/>
  <c r="J65" i="10"/>
  <c r="L65" i="10"/>
  <c r="N65" i="10"/>
  <c r="P65" i="10"/>
  <c r="R65" i="10"/>
  <c r="T65" i="10"/>
  <c r="AD65" i="10"/>
  <c r="AE65" i="10"/>
  <c r="AF65" i="10"/>
  <c r="AG65" i="10"/>
  <c r="AH65" i="10"/>
  <c r="AI65" i="10"/>
  <c r="AK65" i="10"/>
  <c r="AL65" i="10"/>
  <c r="AM65" i="10"/>
  <c r="AN65" i="10"/>
  <c r="AO65" i="10"/>
  <c r="AP65" i="10"/>
  <c r="AQ65" i="10"/>
  <c r="AR65" i="10"/>
  <c r="A66" i="10"/>
  <c r="F66" i="10"/>
  <c r="H66" i="10"/>
  <c r="J66" i="10"/>
  <c r="L66" i="10"/>
  <c r="N66" i="10"/>
  <c r="P66" i="10"/>
  <c r="R66" i="10"/>
  <c r="T66" i="10"/>
  <c r="AD66" i="10"/>
  <c r="AE66" i="10"/>
  <c r="AF66" i="10"/>
  <c r="AG66" i="10"/>
  <c r="AH66" i="10"/>
  <c r="AI66" i="10"/>
  <c r="AK66" i="10"/>
  <c r="AL66" i="10"/>
  <c r="AM66" i="10"/>
  <c r="AN66" i="10"/>
  <c r="AO66" i="10"/>
  <c r="AP66" i="10"/>
  <c r="AQ66" i="10"/>
  <c r="AR66" i="10"/>
  <c r="A67" i="10"/>
  <c r="F67" i="10"/>
  <c r="H67" i="10"/>
  <c r="J67" i="10"/>
  <c r="L67" i="10"/>
  <c r="N67" i="10"/>
  <c r="P67" i="10"/>
  <c r="R67" i="10"/>
  <c r="T67" i="10"/>
  <c r="AD67" i="10"/>
  <c r="AE67" i="10"/>
  <c r="AF67" i="10"/>
  <c r="AG67" i="10"/>
  <c r="AH67" i="10"/>
  <c r="AI67" i="10"/>
  <c r="AK67" i="10"/>
  <c r="AL67" i="10"/>
  <c r="AM67" i="10"/>
  <c r="AN67" i="10"/>
  <c r="AO67" i="10"/>
  <c r="AP67" i="10"/>
  <c r="AQ67" i="10"/>
  <c r="AR67" i="10"/>
  <c r="A68" i="10"/>
  <c r="F68" i="10"/>
  <c r="H68" i="10"/>
  <c r="J68" i="10"/>
  <c r="L68" i="10"/>
  <c r="N68" i="10"/>
  <c r="P68" i="10"/>
  <c r="R68" i="10"/>
  <c r="T68" i="10"/>
  <c r="AD68" i="10"/>
  <c r="AE68" i="10"/>
  <c r="AF68" i="10"/>
  <c r="AG68" i="10"/>
  <c r="AH68" i="10"/>
  <c r="AI68" i="10"/>
  <c r="AK68" i="10"/>
  <c r="AL68" i="10"/>
  <c r="AM68" i="10"/>
  <c r="AN68" i="10"/>
  <c r="AO68" i="10"/>
  <c r="AP68" i="10"/>
  <c r="AQ68" i="10"/>
  <c r="AR68" i="10"/>
  <c r="A69" i="10"/>
  <c r="F69" i="10"/>
  <c r="H69" i="10"/>
  <c r="J69" i="10"/>
  <c r="L69" i="10"/>
  <c r="N69" i="10"/>
  <c r="P69" i="10"/>
  <c r="R69" i="10"/>
  <c r="T69" i="10"/>
  <c r="AD69" i="10"/>
  <c r="AE69" i="10"/>
  <c r="AF69" i="10"/>
  <c r="AG69" i="10"/>
  <c r="AH69" i="10"/>
  <c r="AI69" i="10"/>
  <c r="AK69" i="10"/>
  <c r="AL69" i="10"/>
  <c r="AM69" i="10"/>
  <c r="AN69" i="10"/>
  <c r="AO69" i="10"/>
  <c r="AP69" i="10"/>
  <c r="AQ69" i="10"/>
  <c r="AR69" i="10"/>
  <c r="A70" i="10"/>
  <c r="F70" i="10"/>
  <c r="H70" i="10"/>
  <c r="J70" i="10"/>
  <c r="L70" i="10"/>
  <c r="N70" i="10"/>
  <c r="P70" i="10"/>
  <c r="R70" i="10"/>
  <c r="T70" i="10"/>
  <c r="AD70" i="10"/>
  <c r="AE70" i="10"/>
  <c r="AF70" i="10"/>
  <c r="AG70" i="10"/>
  <c r="AH70" i="10"/>
  <c r="AI70" i="10"/>
  <c r="AK70" i="10"/>
  <c r="AL70" i="10"/>
  <c r="AM70" i="10"/>
  <c r="AN70" i="10"/>
  <c r="AO70" i="10"/>
  <c r="AP70" i="10"/>
  <c r="AQ70" i="10"/>
  <c r="AR70" i="10"/>
  <c r="A71" i="10"/>
  <c r="F71" i="10"/>
  <c r="H71" i="10"/>
  <c r="J71" i="10"/>
  <c r="L71" i="10"/>
  <c r="N71" i="10"/>
  <c r="P71" i="10"/>
  <c r="R71" i="10"/>
  <c r="T71" i="10"/>
  <c r="AD71" i="10"/>
  <c r="AE71" i="10"/>
  <c r="AF71" i="10"/>
  <c r="AG71" i="10"/>
  <c r="AH71" i="10"/>
  <c r="AI71" i="10"/>
  <c r="AK71" i="10"/>
  <c r="AL71" i="10"/>
  <c r="AM71" i="10"/>
  <c r="AN71" i="10"/>
  <c r="AO71" i="10"/>
  <c r="AP71" i="10"/>
  <c r="AQ71" i="10"/>
  <c r="AR71" i="10"/>
  <c r="A72" i="10"/>
  <c r="F72" i="10"/>
  <c r="H72" i="10"/>
  <c r="J72" i="10"/>
  <c r="L72" i="10"/>
  <c r="N72" i="10"/>
  <c r="P72" i="10"/>
  <c r="R72" i="10"/>
  <c r="T72" i="10"/>
  <c r="AD72" i="10"/>
  <c r="AE72" i="10"/>
  <c r="AF72" i="10"/>
  <c r="AG72" i="10"/>
  <c r="AH72" i="10"/>
  <c r="AI72" i="10"/>
  <c r="AK72" i="10"/>
  <c r="AL72" i="10"/>
  <c r="AM72" i="10"/>
  <c r="AN72" i="10"/>
  <c r="AO72" i="10"/>
  <c r="AP72" i="10"/>
  <c r="AQ72" i="10"/>
  <c r="AR72" i="10"/>
  <c r="A73" i="10"/>
  <c r="F73" i="10"/>
  <c r="H73" i="10"/>
  <c r="J73" i="10"/>
  <c r="L73" i="10"/>
  <c r="N73" i="10"/>
  <c r="P73" i="10"/>
  <c r="R73" i="10"/>
  <c r="T73" i="10"/>
  <c r="AD73" i="10"/>
  <c r="AE73" i="10"/>
  <c r="AF73" i="10"/>
  <c r="AG73" i="10"/>
  <c r="AH73" i="10"/>
  <c r="AI73" i="10"/>
  <c r="AK73" i="10"/>
  <c r="AL73" i="10"/>
  <c r="AM73" i="10"/>
  <c r="AN73" i="10"/>
  <c r="AO73" i="10"/>
  <c r="AP73" i="10"/>
  <c r="AQ73" i="10"/>
  <c r="AR73" i="10"/>
  <c r="AT73" i="10"/>
  <c r="AU73" i="10"/>
  <c r="AV73" i="10"/>
  <c r="A74" i="10"/>
  <c r="F74" i="10"/>
  <c r="H74" i="10"/>
  <c r="J74" i="10"/>
  <c r="L74" i="10"/>
  <c r="N74" i="10"/>
  <c r="P74" i="10"/>
  <c r="R74" i="10"/>
  <c r="T74" i="10"/>
  <c r="AD74" i="10"/>
  <c r="AE74" i="10"/>
  <c r="AF74" i="10"/>
  <c r="AG74" i="10"/>
  <c r="AH74" i="10"/>
  <c r="AI74" i="10"/>
  <c r="AK74" i="10"/>
  <c r="AL74" i="10"/>
  <c r="AM74" i="10"/>
  <c r="AN74" i="10"/>
  <c r="AO74" i="10"/>
  <c r="AP74" i="10"/>
  <c r="AQ74" i="10"/>
  <c r="AR74" i="10"/>
  <c r="AT74" i="10"/>
  <c r="AU74" i="10"/>
  <c r="AV74" i="10"/>
  <c r="A75" i="10"/>
  <c r="F75" i="10"/>
  <c r="H75" i="10"/>
  <c r="J75" i="10"/>
  <c r="L75" i="10"/>
  <c r="N75" i="10"/>
  <c r="P75" i="10"/>
  <c r="R75" i="10"/>
  <c r="T75" i="10"/>
  <c r="AD75" i="10"/>
  <c r="AE75" i="10"/>
  <c r="AF75" i="10"/>
  <c r="AG75" i="10"/>
  <c r="AH75" i="10"/>
  <c r="AI75" i="10"/>
  <c r="AK75" i="10"/>
  <c r="AL75" i="10"/>
  <c r="AM75" i="10"/>
  <c r="AN75" i="10"/>
  <c r="AO75" i="10"/>
  <c r="AP75" i="10"/>
  <c r="AQ75" i="10"/>
  <c r="AR75" i="10"/>
  <c r="A76" i="10"/>
  <c r="F76" i="10"/>
  <c r="H76" i="10"/>
  <c r="J76" i="10"/>
  <c r="L76" i="10"/>
  <c r="N76" i="10"/>
  <c r="P76" i="10"/>
  <c r="R76" i="10"/>
  <c r="T76" i="10"/>
  <c r="AD76" i="10"/>
  <c r="AE76" i="10"/>
  <c r="AF76" i="10"/>
  <c r="AG76" i="10"/>
  <c r="AH76" i="10"/>
  <c r="AI76" i="10"/>
  <c r="AK76" i="10"/>
  <c r="AL76" i="10"/>
  <c r="AM76" i="10"/>
  <c r="AN76" i="10"/>
  <c r="AO76" i="10"/>
  <c r="AP76" i="10"/>
  <c r="AQ76" i="10"/>
  <c r="AR76" i="10"/>
  <c r="A77" i="10"/>
  <c r="F77" i="10"/>
  <c r="H77" i="10"/>
  <c r="J77" i="10"/>
  <c r="L77" i="10"/>
  <c r="N77" i="10"/>
  <c r="P77" i="10"/>
  <c r="R77" i="10"/>
  <c r="T77" i="10"/>
  <c r="AD77" i="10"/>
  <c r="AE77" i="10"/>
  <c r="AF77" i="10"/>
  <c r="AG77" i="10"/>
  <c r="AH77" i="10"/>
  <c r="AI77" i="10"/>
  <c r="AK77" i="10"/>
  <c r="AL77" i="10"/>
  <c r="AM77" i="10"/>
  <c r="AN77" i="10"/>
  <c r="AO77" i="10"/>
  <c r="AP77" i="10"/>
  <c r="AQ77" i="10"/>
  <c r="AR77" i="10"/>
  <c r="A78" i="10"/>
  <c r="F78" i="10"/>
  <c r="H78" i="10"/>
  <c r="J78" i="10"/>
  <c r="L78" i="10"/>
  <c r="N78" i="10"/>
  <c r="P78" i="10"/>
  <c r="R78" i="10"/>
  <c r="T78" i="10"/>
  <c r="AD78" i="10"/>
  <c r="AE78" i="10"/>
  <c r="AF78" i="10"/>
  <c r="AG78" i="10"/>
  <c r="AH78" i="10"/>
  <c r="AI78" i="10"/>
  <c r="AK78" i="10"/>
  <c r="AL78" i="10"/>
  <c r="AM78" i="10"/>
  <c r="AN78" i="10"/>
  <c r="AO78" i="10"/>
  <c r="AP78" i="10"/>
  <c r="AQ78" i="10"/>
  <c r="AR78" i="10"/>
  <c r="A79" i="10"/>
  <c r="F79" i="10"/>
  <c r="H79" i="10"/>
  <c r="J79" i="10"/>
  <c r="L79" i="10"/>
  <c r="N79" i="10"/>
  <c r="P79" i="10"/>
  <c r="R79" i="10"/>
  <c r="T79" i="10"/>
  <c r="AD79" i="10"/>
  <c r="AE79" i="10"/>
  <c r="AF79" i="10"/>
  <c r="AG79" i="10"/>
  <c r="AH79" i="10"/>
  <c r="AI79" i="10"/>
  <c r="AK79" i="10"/>
  <c r="AL79" i="10"/>
  <c r="AM79" i="10"/>
  <c r="AN79" i="10"/>
  <c r="AO79" i="10"/>
  <c r="AP79" i="10"/>
  <c r="AQ79" i="10"/>
  <c r="AR79" i="10"/>
  <c r="A80" i="10"/>
  <c r="F80" i="10"/>
  <c r="H80" i="10"/>
  <c r="J80" i="10"/>
  <c r="L80" i="10"/>
  <c r="N80" i="10"/>
  <c r="P80" i="10"/>
  <c r="R80" i="10"/>
  <c r="T80" i="10"/>
  <c r="AD80" i="10"/>
  <c r="AE80" i="10"/>
  <c r="AF80" i="10"/>
  <c r="AG80" i="10"/>
  <c r="AH80" i="10"/>
  <c r="AI80" i="10"/>
  <c r="AK80" i="10"/>
  <c r="AL80" i="10"/>
  <c r="AM80" i="10"/>
  <c r="AN80" i="10"/>
  <c r="AO80" i="10"/>
  <c r="AP80" i="10"/>
  <c r="AQ80" i="10"/>
  <c r="AR80" i="10"/>
  <c r="A81" i="10"/>
  <c r="F81" i="10"/>
  <c r="H81" i="10"/>
  <c r="J81" i="10"/>
  <c r="L81" i="10"/>
  <c r="N81" i="10"/>
  <c r="P81" i="10"/>
  <c r="R81" i="10"/>
  <c r="T81" i="10"/>
  <c r="AD81" i="10"/>
  <c r="AE81" i="10"/>
  <c r="AF81" i="10"/>
  <c r="AG81" i="10"/>
  <c r="AH81" i="10"/>
  <c r="AI81" i="10"/>
  <c r="AK81" i="10"/>
  <c r="AL81" i="10"/>
  <c r="AM81" i="10"/>
  <c r="AN81" i="10"/>
  <c r="AO81" i="10"/>
  <c r="AP81" i="10"/>
  <c r="AQ81" i="10"/>
  <c r="AR81" i="10"/>
  <c r="A82" i="10"/>
  <c r="F82" i="10"/>
  <c r="H82" i="10"/>
  <c r="J82" i="10"/>
  <c r="L82" i="10"/>
  <c r="N82" i="10"/>
  <c r="P82" i="10"/>
  <c r="R82" i="10"/>
  <c r="T82" i="10"/>
  <c r="AD82" i="10"/>
  <c r="AE82" i="10"/>
  <c r="AF82" i="10"/>
  <c r="AG82" i="10"/>
  <c r="AH82" i="10"/>
  <c r="AI82" i="10"/>
  <c r="AK82" i="10"/>
  <c r="AL82" i="10"/>
  <c r="AM82" i="10"/>
  <c r="AN82" i="10"/>
  <c r="AO82" i="10"/>
  <c r="AP82" i="10"/>
  <c r="AQ82" i="10"/>
  <c r="AR82" i="10"/>
  <c r="A83" i="10"/>
  <c r="F83" i="10"/>
  <c r="H83" i="10"/>
  <c r="J83" i="10"/>
  <c r="L83" i="10"/>
  <c r="N83" i="10"/>
  <c r="P83" i="10"/>
  <c r="R83" i="10"/>
  <c r="T83" i="10"/>
  <c r="AD83" i="10"/>
  <c r="AE83" i="10"/>
  <c r="AF83" i="10"/>
  <c r="AG83" i="10"/>
  <c r="AH83" i="10"/>
  <c r="AI83" i="10"/>
  <c r="AK83" i="10"/>
  <c r="AL83" i="10"/>
  <c r="AM83" i="10"/>
  <c r="AN83" i="10"/>
  <c r="AO83" i="10"/>
  <c r="AP83" i="10"/>
  <c r="AQ83" i="10"/>
  <c r="AR83" i="10"/>
  <c r="A84" i="10"/>
  <c r="F84" i="10"/>
  <c r="H84" i="10"/>
  <c r="J84" i="10"/>
  <c r="L84" i="10"/>
  <c r="N84" i="10"/>
  <c r="P84" i="10"/>
  <c r="R84" i="10"/>
  <c r="T84" i="10"/>
  <c r="AD84" i="10"/>
  <c r="AE84" i="10"/>
  <c r="AF84" i="10"/>
  <c r="AG84" i="10"/>
  <c r="AH84" i="10"/>
  <c r="AI84" i="10"/>
  <c r="AK84" i="10"/>
  <c r="AL84" i="10"/>
  <c r="AM84" i="10"/>
  <c r="AN84" i="10"/>
  <c r="AO84" i="10"/>
  <c r="AP84" i="10"/>
  <c r="AQ84" i="10"/>
  <c r="AR84" i="10"/>
  <c r="A85" i="10"/>
  <c r="F85" i="10"/>
  <c r="H85" i="10"/>
  <c r="J85" i="10"/>
  <c r="L85" i="10"/>
  <c r="N85" i="10"/>
  <c r="P85" i="10"/>
  <c r="R85" i="10"/>
  <c r="T85" i="10"/>
  <c r="AD85" i="10"/>
  <c r="AE85" i="10"/>
  <c r="AF85" i="10"/>
  <c r="AG85" i="10"/>
  <c r="AH85" i="10"/>
  <c r="AI85" i="10"/>
  <c r="AK85" i="10"/>
  <c r="AL85" i="10"/>
  <c r="AM85" i="10"/>
  <c r="AN85" i="10"/>
  <c r="AO85" i="10"/>
  <c r="AP85" i="10"/>
  <c r="AQ85" i="10"/>
  <c r="AR85" i="10"/>
  <c r="BA85" i="10"/>
  <c r="A86" i="10"/>
  <c r="F86" i="10"/>
  <c r="H86" i="10"/>
  <c r="J86" i="10"/>
  <c r="L86" i="10"/>
  <c r="N86" i="10"/>
  <c r="P86" i="10"/>
  <c r="R86" i="10"/>
  <c r="T86" i="10"/>
  <c r="AD86" i="10"/>
  <c r="AE86" i="10"/>
  <c r="AF86" i="10"/>
  <c r="AG86" i="10"/>
  <c r="AH86" i="10"/>
  <c r="AI86" i="10"/>
  <c r="AK86" i="10"/>
  <c r="AL86" i="10"/>
  <c r="AM86" i="10"/>
  <c r="AN86" i="10"/>
  <c r="AO86" i="10"/>
  <c r="AP86" i="10"/>
  <c r="AQ86" i="10"/>
  <c r="AR86" i="10"/>
  <c r="BA86" i="10"/>
  <c r="A87" i="10"/>
  <c r="F87" i="10"/>
  <c r="H87" i="10"/>
  <c r="J87" i="10"/>
  <c r="L87" i="10"/>
  <c r="N87" i="10"/>
  <c r="P87" i="10"/>
  <c r="R87" i="10"/>
  <c r="T87" i="10"/>
  <c r="AD87" i="10"/>
  <c r="AE87" i="10"/>
  <c r="AF87" i="10"/>
  <c r="AG87" i="10"/>
  <c r="AH87" i="10"/>
  <c r="AI87" i="10"/>
  <c r="AK87" i="10"/>
  <c r="AL87" i="10"/>
  <c r="AM87" i="10"/>
  <c r="AN87" i="10"/>
  <c r="AO87" i="10"/>
  <c r="AP87" i="10"/>
  <c r="AQ87" i="10"/>
  <c r="AR87" i="10"/>
  <c r="BA87" i="10"/>
  <c r="F88" i="10"/>
  <c r="H88" i="10"/>
  <c r="J88" i="10"/>
  <c r="L88" i="10"/>
  <c r="N88" i="10"/>
  <c r="P88" i="10"/>
  <c r="R88" i="10"/>
  <c r="T88" i="10"/>
  <c r="AD88" i="10"/>
  <c r="AE88" i="10"/>
  <c r="AF88" i="10"/>
  <c r="AG88" i="10"/>
  <c r="AH88" i="10"/>
  <c r="AI88" i="10"/>
  <c r="AK88" i="10"/>
  <c r="AL88" i="10"/>
  <c r="AM88" i="10"/>
  <c r="AN88" i="10"/>
  <c r="AO88" i="10"/>
  <c r="AP88" i="10"/>
  <c r="AQ88" i="10"/>
  <c r="AR88" i="10"/>
  <c r="BA88" i="10"/>
  <c r="E90" i="10"/>
  <c r="G90" i="10"/>
  <c r="I90" i="10"/>
  <c r="K90" i="10"/>
  <c r="M90" i="10"/>
  <c r="O90" i="10"/>
  <c r="Q90" i="10"/>
  <c r="S90" i="10"/>
  <c r="U90" i="10"/>
  <c r="W90" i="10"/>
  <c r="Y90" i="10"/>
  <c r="AA90" i="10"/>
  <c r="AC90" i="10"/>
  <c r="E91" i="10"/>
  <c r="G91" i="10"/>
  <c r="I91" i="10"/>
  <c r="K91" i="10"/>
  <c r="M91" i="10"/>
  <c r="O91" i="10"/>
  <c r="Q91" i="10"/>
  <c r="S91" i="10"/>
  <c r="U91" i="10"/>
  <c r="W91" i="10"/>
  <c r="Y91" i="10"/>
  <c r="AA91" i="10"/>
  <c r="AC91" i="10"/>
  <c r="AE91" i="10"/>
  <c r="C37" i="6"/>
  <c r="AF91" i="10"/>
  <c r="D37" i="6"/>
  <c r="E93" i="10"/>
  <c r="G93" i="10"/>
  <c r="I93" i="10"/>
  <c r="K93" i="10"/>
  <c r="M93" i="10"/>
  <c r="O93" i="10"/>
  <c r="Q93" i="10"/>
  <c r="S93" i="10"/>
  <c r="U93" i="10"/>
  <c r="W93" i="10"/>
  <c r="Y93" i="10"/>
  <c r="AA93" i="10"/>
  <c r="E95" i="10"/>
  <c r="G95" i="10"/>
  <c r="I95" i="10"/>
  <c r="K95" i="10"/>
  <c r="E11" i="9"/>
  <c r="E12" i="9" s="1"/>
  <c r="A19" i="9"/>
  <c r="A20" i="9"/>
  <c r="A21" i="9"/>
  <c r="A22" i="9"/>
  <c r="A23" i="9"/>
  <c r="O23" i="9"/>
  <c r="A24" i="9"/>
  <c r="A25" i="9"/>
  <c r="A26" i="9"/>
  <c r="A27" i="9"/>
  <c r="AK27" i="9"/>
  <c r="AM27" i="9"/>
  <c r="AO27" i="9"/>
  <c r="AQ27" i="9"/>
  <c r="A28" i="9"/>
  <c r="A29" i="9"/>
  <c r="A30" i="9"/>
  <c r="B31" i="9"/>
  <c r="E34" i="9"/>
  <c r="E35" i="9"/>
  <c r="AK38" i="9"/>
  <c r="AM38" i="9"/>
  <c r="AO38" i="9"/>
  <c r="AQ38" i="9"/>
  <c r="F42" i="9"/>
  <c r="H42" i="9"/>
  <c r="J42" i="9"/>
  <c r="L42" i="9"/>
  <c r="N42" i="9"/>
  <c r="P42" i="9"/>
  <c r="R42" i="9"/>
  <c r="T42" i="9"/>
  <c r="AD42" i="9"/>
  <c r="AE42" i="9" s="1"/>
  <c r="AG42" i="9" s="1"/>
  <c r="AN42" i="9"/>
  <c r="AR42" i="9"/>
  <c r="F43" i="9"/>
  <c r="H43" i="9"/>
  <c r="J43" i="9"/>
  <c r="L43" i="9"/>
  <c r="N43" i="9"/>
  <c r="P43" i="9"/>
  <c r="R43" i="9"/>
  <c r="T43" i="9"/>
  <c r="AD43" i="9"/>
  <c r="AE43" i="9" s="1"/>
  <c r="AF43" i="9"/>
  <c r="AG43" i="9"/>
  <c r="AK43" i="9"/>
  <c r="AL43" i="9"/>
  <c r="AM43" i="9"/>
  <c r="AN43" i="9" s="1"/>
  <c r="AM33" i="9" s="1"/>
  <c r="AO43" i="9"/>
  <c r="AP43" i="9"/>
  <c r="AQ43" i="9"/>
  <c r="AR43" i="9" s="1"/>
  <c r="F44" i="9"/>
  <c r="H44" i="9"/>
  <c r="J44" i="9"/>
  <c r="L44" i="9"/>
  <c r="N44" i="9"/>
  <c r="P44" i="9"/>
  <c r="R44" i="9"/>
  <c r="T44" i="9"/>
  <c r="AD44" i="9"/>
  <c r="AE44" i="9" s="1"/>
  <c r="AG44" i="9" s="1"/>
  <c r="AF44" i="9"/>
  <c r="AK44" i="9"/>
  <c r="AL44" i="9" s="1"/>
  <c r="AM44" i="9"/>
  <c r="AN44" i="9"/>
  <c r="AO44" i="9"/>
  <c r="AP44" i="9" s="1"/>
  <c r="AQ44" i="9"/>
  <c r="AR44" i="9"/>
  <c r="A45" i="9"/>
  <c r="F45" i="9"/>
  <c r="H45" i="9"/>
  <c r="J45" i="9"/>
  <c r="L45" i="9"/>
  <c r="N45" i="9"/>
  <c r="P45" i="9"/>
  <c r="R45" i="9"/>
  <c r="T45" i="9"/>
  <c r="AD45" i="9"/>
  <c r="AE45" i="9" s="1"/>
  <c r="AF45" i="9"/>
  <c r="AG45" i="9"/>
  <c r="AK45" i="9"/>
  <c r="AL45" i="9" s="1"/>
  <c r="AM45" i="9"/>
  <c r="AN45" i="9"/>
  <c r="AO45" i="9"/>
  <c r="AP45" i="9" s="1"/>
  <c r="AQ45" i="9"/>
  <c r="AR45" i="9"/>
  <c r="A46" i="9"/>
  <c r="F46" i="9"/>
  <c r="H46" i="9"/>
  <c r="J46" i="9"/>
  <c r="L46" i="9"/>
  <c r="N46" i="9"/>
  <c r="P46" i="9"/>
  <c r="R46" i="9"/>
  <c r="T46" i="9"/>
  <c r="AD46" i="9"/>
  <c r="AK46" i="9"/>
  <c r="AL46" i="9"/>
  <c r="AM46" i="9"/>
  <c r="AN46" i="9" s="1"/>
  <c r="AO46" i="9"/>
  <c r="AP46" i="9"/>
  <c r="AQ46" i="9"/>
  <c r="AR46" i="9" s="1"/>
  <c r="A47" i="9"/>
  <c r="F47" i="9"/>
  <c r="H47" i="9"/>
  <c r="J47" i="9"/>
  <c r="L47" i="9"/>
  <c r="N47" i="9"/>
  <c r="P47" i="9"/>
  <c r="R47" i="9"/>
  <c r="T47" i="9"/>
  <c r="AD47" i="9"/>
  <c r="AE47" i="9" s="1"/>
  <c r="AG47" i="9" s="1"/>
  <c r="AF47" i="9"/>
  <c r="AL47" i="9"/>
  <c r="AM47" i="9"/>
  <c r="AN47" i="9"/>
  <c r="AO47" i="9"/>
  <c r="AP47" i="9" s="1"/>
  <c r="AQ47" i="9"/>
  <c r="AR47" i="9"/>
  <c r="A48" i="9"/>
  <c r="F48" i="9"/>
  <c r="H48" i="9"/>
  <c r="J48" i="9"/>
  <c r="L48" i="9"/>
  <c r="N48" i="9"/>
  <c r="P48" i="9"/>
  <c r="R48" i="9"/>
  <c r="T48" i="9"/>
  <c r="AD48" i="9"/>
  <c r="AK48" i="9"/>
  <c r="AL48" i="9"/>
  <c r="AM48" i="9"/>
  <c r="AN48" i="9" s="1"/>
  <c r="AP48" i="9"/>
  <c r="AQ48" i="9"/>
  <c r="AR48" i="9" s="1"/>
  <c r="A49" i="9"/>
  <c r="F49" i="9"/>
  <c r="H49" i="9"/>
  <c r="J49" i="9"/>
  <c r="L49" i="9"/>
  <c r="N49" i="9"/>
  <c r="P49" i="9"/>
  <c r="R49" i="9"/>
  <c r="T49" i="9"/>
  <c r="AD49" i="9"/>
  <c r="AE49" i="9" s="1"/>
  <c r="AG49" i="9" s="1"/>
  <c r="AF49" i="9"/>
  <c r="AK49" i="9"/>
  <c r="AL49" i="9"/>
  <c r="AM49" i="9"/>
  <c r="AN49" i="9" s="1"/>
  <c r="AO49" i="9"/>
  <c r="AP49" i="9"/>
  <c r="AQ49" i="9"/>
  <c r="AR49" i="9"/>
  <c r="A50" i="9"/>
  <c r="F50" i="9"/>
  <c r="H50" i="9"/>
  <c r="J50" i="9"/>
  <c r="L50" i="9"/>
  <c r="N50" i="9"/>
  <c r="P50" i="9"/>
  <c r="R50" i="9"/>
  <c r="T50" i="9"/>
  <c r="AD50" i="9"/>
  <c r="AK50" i="9"/>
  <c r="AL50" i="9"/>
  <c r="AM50" i="9"/>
  <c r="AN50" i="9" s="1"/>
  <c r="AO50" i="9"/>
  <c r="AP50" i="9"/>
  <c r="AQ50" i="9"/>
  <c r="AR50" i="9" s="1"/>
  <c r="A51" i="9"/>
  <c r="F51" i="9"/>
  <c r="H51" i="9"/>
  <c r="J51" i="9"/>
  <c r="L51" i="9"/>
  <c r="N51" i="9"/>
  <c r="P51" i="9"/>
  <c r="R51" i="9"/>
  <c r="T51" i="9"/>
  <c r="AD51" i="9"/>
  <c r="AF51" i="9" s="1"/>
  <c r="AK51" i="9"/>
  <c r="AL51" i="9"/>
  <c r="AM51" i="9"/>
  <c r="AN51" i="9" s="1"/>
  <c r="AO51" i="9"/>
  <c r="AP51" i="9"/>
  <c r="AQ51" i="9"/>
  <c r="AR51" i="9" s="1"/>
  <c r="A52" i="9"/>
  <c r="F52" i="9"/>
  <c r="H52" i="9"/>
  <c r="J52" i="9"/>
  <c r="L52" i="9"/>
  <c r="N52" i="9"/>
  <c r="P52" i="9"/>
  <c r="R52" i="9"/>
  <c r="T52" i="9"/>
  <c r="AD52" i="9"/>
  <c r="AE52" i="9" s="1"/>
  <c r="AF52" i="9"/>
  <c r="AG52" i="9"/>
  <c r="AK52" i="9"/>
  <c r="AL52" i="9" s="1"/>
  <c r="AM52" i="9"/>
  <c r="AN52" i="9"/>
  <c r="AO52" i="9"/>
  <c r="AP52" i="9" s="1"/>
  <c r="AQ52" i="9"/>
  <c r="AR52" i="9"/>
  <c r="A53" i="9"/>
  <c r="F53" i="9"/>
  <c r="H53" i="9"/>
  <c r="J53" i="9"/>
  <c r="L53" i="9"/>
  <c r="N53" i="9"/>
  <c r="P53" i="9"/>
  <c r="R53" i="9"/>
  <c r="T53" i="9"/>
  <c r="AD53" i="9"/>
  <c r="AK53" i="9"/>
  <c r="AL53" i="9"/>
  <c r="AM53" i="9"/>
  <c r="AN53" i="9" s="1"/>
  <c r="AO53" i="9"/>
  <c r="AP53" i="9"/>
  <c r="AQ53" i="9"/>
  <c r="AR53" i="9" s="1"/>
  <c r="A54" i="9"/>
  <c r="F54" i="9"/>
  <c r="H54" i="9"/>
  <c r="J54" i="9"/>
  <c r="L54" i="9"/>
  <c r="N54" i="9"/>
  <c r="P54" i="9"/>
  <c r="R54" i="9"/>
  <c r="T54" i="9"/>
  <c r="AD54" i="9"/>
  <c r="AF54" i="9" s="1"/>
  <c r="AK54" i="9"/>
  <c r="AL54" i="9"/>
  <c r="AM54" i="9"/>
  <c r="AN54" i="9"/>
  <c r="AO54" i="9"/>
  <c r="AP54" i="9"/>
  <c r="AQ54" i="9"/>
  <c r="AR54" i="9"/>
  <c r="A55" i="9"/>
  <c r="F55" i="9"/>
  <c r="H55" i="9"/>
  <c r="J55" i="9"/>
  <c r="L55" i="9"/>
  <c r="N55" i="9"/>
  <c r="P55" i="9"/>
  <c r="R55" i="9"/>
  <c r="T55" i="9"/>
  <c r="AD55" i="9"/>
  <c r="AE55" i="9" s="1"/>
  <c r="AG55" i="9" s="1"/>
  <c r="AF55" i="9"/>
  <c r="AK55" i="9"/>
  <c r="AL55" i="9" s="1"/>
  <c r="AM55" i="9"/>
  <c r="AN55" i="9"/>
  <c r="AO55" i="9"/>
  <c r="AP55" i="9" s="1"/>
  <c r="AQ55" i="9"/>
  <c r="AR55" i="9"/>
  <c r="A56" i="9"/>
  <c r="F56" i="9"/>
  <c r="H56" i="9"/>
  <c r="J56" i="9"/>
  <c r="L56" i="9"/>
  <c r="N56" i="9"/>
  <c r="P56" i="9"/>
  <c r="R56" i="9"/>
  <c r="T56" i="9"/>
  <c r="AD56" i="9"/>
  <c r="AE56" i="9" s="1"/>
  <c r="AF56" i="9"/>
  <c r="AG56" i="9"/>
  <c r="AK56" i="9"/>
  <c r="AL56" i="9"/>
  <c r="AM56" i="9"/>
  <c r="AN56" i="9"/>
  <c r="AO56" i="9"/>
  <c r="AP56" i="9"/>
  <c r="AQ56" i="9"/>
  <c r="AR56" i="9"/>
  <c r="A57" i="9"/>
  <c r="F57" i="9"/>
  <c r="H57" i="9"/>
  <c r="J57" i="9"/>
  <c r="L57" i="9"/>
  <c r="N57" i="9"/>
  <c r="P57" i="9"/>
  <c r="R57" i="9"/>
  <c r="T57" i="9"/>
  <c r="AD57" i="9"/>
  <c r="AK57" i="9"/>
  <c r="AL57" i="9"/>
  <c r="AM57" i="9"/>
  <c r="AN57" i="9" s="1"/>
  <c r="AO57" i="9"/>
  <c r="AP57" i="9"/>
  <c r="AQ57" i="9"/>
  <c r="AR57" i="9" s="1"/>
  <c r="A58" i="9"/>
  <c r="F58" i="9"/>
  <c r="H58" i="9"/>
  <c r="J58" i="9"/>
  <c r="L58" i="9"/>
  <c r="N58" i="9"/>
  <c r="P58" i="9"/>
  <c r="R58" i="9"/>
  <c r="T58" i="9"/>
  <c r="AD58" i="9"/>
  <c r="AF58" i="9" s="1"/>
  <c r="AK58" i="9"/>
  <c r="AL58" i="9"/>
  <c r="AM58" i="9"/>
  <c r="AN58" i="9" s="1"/>
  <c r="AO58" i="9"/>
  <c r="AP58" i="9"/>
  <c r="AQ58" i="9"/>
  <c r="AR58" i="9" s="1"/>
  <c r="A59" i="9"/>
  <c r="F59" i="9"/>
  <c r="H59" i="9"/>
  <c r="J59" i="9"/>
  <c r="L59" i="9"/>
  <c r="N59" i="9"/>
  <c r="P59" i="9"/>
  <c r="R59" i="9"/>
  <c r="T59" i="9"/>
  <c r="AD59" i="9"/>
  <c r="AE59" i="9" s="1"/>
  <c r="AF59" i="9"/>
  <c r="AG59" i="9"/>
  <c r="AK59" i="9"/>
  <c r="AL59" i="9" s="1"/>
  <c r="AM59" i="9"/>
  <c r="AN59" i="9"/>
  <c r="AO59" i="9"/>
  <c r="AP59" i="9" s="1"/>
  <c r="AQ59" i="9"/>
  <c r="AR59" i="9"/>
  <c r="A60" i="9"/>
  <c r="F60" i="9"/>
  <c r="H60" i="9"/>
  <c r="J60" i="9"/>
  <c r="L60" i="9"/>
  <c r="N60" i="9"/>
  <c r="P60" i="9"/>
  <c r="R60" i="9"/>
  <c r="T60" i="9"/>
  <c r="AD60" i="9"/>
  <c r="AK60" i="9"/>
  <c r="AL60" i="9"/>
  <c r="AM60" i="9"/>
  <c r="AN60" i="9" s="1"/>
  <c r="AO60" i="9"/>
  <c r="AP60" i="9"/>
  <c r="AQ60" i="9"/>
  <c r="AR60" i="9" s="1"/>
  <c r="A61" i="9"/>
  <c r="F61" i="9"/>
  <c r="H61" i="9"/>
  <c r="J61" i="9"/>
  <c r="L61" i="9"/>
  <c r="N61" i="9"/>
  <c r="P61" i="9"/>
  <c r="R61" i="9"/>
  <c r="T61" i="9"/>
  <c r="AD61" i="9"/>
  <c r="AF61" i="9" s="1"/>
  <c r="AE61" i="9"/>
  <c r="AG61" i="9" s="1"/>
  <c r="AK61" i="9"/>
  <c r="AL61" i="9"/>
  <c r="AM61" i="9"/>
  <c r="AN61" i="9"/>
  <c r="AO61" i="9"/>
  <c r="AP61" i="9"/>
  <c r="AQ61" i="9"/>
  <c r="AR61" i="9"/>
  <c r="A62" i="9"/>
  <c r="F62" i="9"/>
  <c r="H62" i="9"/>
  <c r="J62" i="9"/>
  <c r="L62" i="9"/>
  <c r="N62" i="9"/>
  <c r="P62" i="9"/>
  <c r="R62" i="9"/>
  <c r="T62" i="9"/>
  <c r="AD62" i="9"/>
  <c r="AE62" i="9" s="1"/>
  <c r="AG62" i="9" s="1"/>
  <c r="AF62" i="9"/>
  <c r="AK62" i="9"/>
  <c r="AL62" i="9" s="1"/>
  <c r="AM62" i="9"/>
  <c r="AN62" i="9"/>
  <c r="AO62" i="9"/>
  <c r="AP62" i="9" s="1"/>
  <c r="AQ62" i="9"/>
  <c r="AR62" i="9"/>
  <c r="A63" i="9"/>
  <c r="F63" i="9"/>
  <c r="H63" i="9"/>
  <c r="J63" i="9"/>
  <c r="L63" i="9"/>
  <c r="N63" i="9"/>
  <c r="P63" i="9"/>
  <c r="R63" i="9"/>
  <c r="T63" i="9"/>
  <c r="AD63" i="9"/>
  <c r="AE63" i="9" s="1"/>
  <c r="AF63" i="9"/>
  <c r="AG63" i="9"/>
  <c r="AK63" i="9"/>
  <c r="AL63" i="9"/>
  <c r="AM63" i="9"/>
  <c r="AN63" i="9"/>
  <c r="AO63" i="9"/>
  <c r="AP63" i="9"/>
  <c r="AQ63" i="9"/>
  <c r="AR63" i="9"/>
  <c r="A64" i="9"/>
  <c r="F64" i="9"/>
  <c r="H64" i="9"/>
  <c r="J64" i="9"/>
  <c r="L64" i="9"/>
  <c r="N64" i="9"/>
  <c r="P64" i="9"/>
  <c r="R64" i="9"/>
  <c r="T64" i="9"/>
  <c r="AD64" i="9"/>
  <c r="AK64" i="9"/>
  <c r="AL64" i="9"/>
  <c r="AM64" i="9"/>
  <c r="AN64" i="9" s="1"/>
  <c r="AO64" i="9"/>
  <c r="AP64" i="9"/>
  <c r="AQ64" i="9"/>
  <c r="AR64" i="9" s="1"/>
  <c r="A65" i="9"/>
  <c r="F65" i="9"/>
  <c r="H65" i="9"/>
  <c r="J65" i="9"/>
  <c r="L65" i="9"/>
  <c r="N65" i="9"/>
  <c r="P65" i="9"/>
  <c r="R65" i="9"/>
  <c r="T65" i="9"/>
  <c r="AD65" i="9"/>
  <c r="AF65" i="9" s="1"/>
  <c r="AK65" i="9"/>
  <c r="AL65" i="9"/>
  <c r="AM65" i="9"/>
  <c r="AN65" i="9" s="1"/>
  <c r="AO65" i="9"/>
  <c r="AP65" i="9"/>
  <c r="AQ65" i="9"/>
  <c r="AR65" i="9" s="1"/>
  <c r="A66" i="9"/>
  <c r="F66" i="9"/>
  <c r="H66" i="9"/>
  <c r="J66" i="9"/>
  <c r="L66" i="9"/>
  <c r="N66" i="9"/>
  <c r="P66" i="9"/>
  <c r="R66" i="9"/>
  <c r="T66" i="9"/>
  <c r="AD66" i="9"/>
  <c r="AE66" i="9" s="1"/>
  <c r="AG66" i="9" s="1"/>
  <c r="AF66" i="9"/>
  <c r="AK66" i="9"/>
  <c r="AL66" i="9"/>
  <c r="AM66" i="9"/>
  <c r="AN66" i="9"/>
  <c r="AO66" i="9"/>
  <c r="AP66" i="9"/>
  <c r="AQ66" i="9"/>
  <c r="AR66" i="9"/>
  <c r="A67" i="9"/>
  <c r="F67" i="9"/>
  <c r="H67" i="9"/>
  <c r="J67" i="9"/>
  <c r="L67" i="9"/>
  <c r="N67" i="9"/>
  <c r="P67" i="9"/>
  <c r="R67" i="9"/>
  <c r="T67" i="9"/>
  <c r="AD67" i="9"/>
  <c r="AE67" i="9" s="1"/>
  <c r="AG67" i="9" s="1"/>
  <c r="AK67" i="9"/>
  <c r="AL67" i="9" s="1"/>
  <c r="AM67" i="9"/>
  <c r="AN67" i="9" s="1"/>
  <c r="AO67" i="9"/>
  <c r="AP67" i="9"/>
  <c r="AQ67" i="9"/>
  <c r="AR67" i="9" s="1"/>
  <c r="A68" i="9"/>
  <c r="F68" i="9"/>
  <c r="H68" i="9"/>
  <c r="J68" i="9"/>
  <c r="L68" i="9"/>
  <c r="N68" i="9"/>
  <c r="P68" i="9"/>
  <c r="R68" i="9"/>
  <c r="T68" i="9"/>
  <c r="AD68" i="9"/>
  <c r="AF68" i="9" s="1"/>
  <c r="AK68" i="9"/>
  <c r="AL68" i="9"/>
  <c r="AM68" i="9"/>
  <c r="AN68" i="9" s="1"/>
  <c r="AO68" i="9"/>
  <c r="AP68" i="9"/>
  <c r="AQ68" i="9"/>
  <c r="AR68" i="9" s="1"/>
  <c r="A69" i="9"/>
  <c r="F69" i="9"/>
  <c r="H69" i="9"/>
  <c r="J69" i="9"/>
  <c r="L69" i="9"/>
  <c r="N69" i="9"/>
  <c r="P69" i="9"/>
  <c r="R69" i="9"/>
  <c r="T69" i="9"/>
  <c r="AD69" i="9"/>
  <c r="AE69" i="9" s="1"/>
  <c r="AG69" i="9" s="1"/>
  <c r="AF69" i="9"/>
  <c r="AK69" i="9"/>
  <c r="AL69" i="9" s="1"/>
  <c r="AM69" i="9"/>
  <c r="AN69" i="9"/>
  <c r="AO69" i="9"/>
  <c r="AP69" i="9" s="1"/>
  <c r="AQ69" i="9"/>
  <c r="AR69" i="9" s="1"/>
  <c r="A70" i="9"/>
  <c r="F70" i="9"/>
  <c r="H70" i="9"/>
  <c r="J70" i="9"/>
  <c r="L70" i="9"/>
  <c r="N70" i="9"/>
  <c r="P70" i="9"/>
  <c r="R70" i="9"/>
  <c r="T70" i="9"/>
  <c r="AD70" i="9"/>
  <c r="AE70" i="9"/>
  <c r="AF70" i="9"/>
  <c r="AG70" i="9"/>
  <c r="AK70" i="9"/>
  <c r="AL70" i="9" s="1"/>
  <c r="AM70" i="9"/>
  <c r="AN70" i="9"/>
  <c r="AO70" i="9"/>
  <c r="AP70" i="9" s="1"/>
  <c r="AQ70" i="9"/>
  <c r="AR70" i="9"/>
  <c r="A71" i="9"/>
  <c r="F71" i="9"/>
  <c r="H71" i="9"/>
  <c r="J71" i="9"/>
  <c r="L71" i="9"/>
  <c r="N71" i="9"/>
  <c r="P71" i="9"/>
  <c r="R71" i="9"/>
  <c r="T71" i="9"/>
  <c r="AD71" i="9"/>
  <c r="AE71" i="9" s="1"/>
  <c r="AG71" i="9" s="1"/>
  <c r="AF71" i="9"/>
  <c r="AK71" i="9"/>
  <c r="AL71" i="9"/>
  <c r="AM71" i="9"/>
  <c r="AN71" i="9" s="1"/>
  <c r="AO71" i="9"/>
  <c r="AP71" i="9" s="1"/>
  <c r="AQ71" i="9"/>
  <c r="AR71" i="9" s="1"/>
  <c r="A72" i="9"/>
  <c r="F72" i="9"/>
  <c r="H72" i="9"/>
  <c r="J72" i="9"/>
  <c r="L72" i="9"/>
  <c r="N72" i="9"/>
  <c r="P72" i="9"/>
  <c r="R72" i="9"/>
  <c r="T72" i="9"/>
  <c r="AD72" i="9"/>
  <c r="AE72" i="9" s="1"/>
  <c r="AG72" i="9" s="1"/>
  <c r="AK72" i="9"/>
  <c r="AL72" i="9" s="1"/>
  <c r="AM72" i="9"/>
  <c r="AN72" i="9"/>
  <c r="AO72" i="9"/>
  <c r="AP72" i="9" s="1"/>
  <c r="AQ72" i="9"/>
  <c r="AR72" i="9" s="1"/>
  <c r="A73" i="9"/>
  <c r="F73" i="9"/>
  <c r="H73" i="9"/>
  <c r="J73" i="9"/>
  <c r="L73" i="9"/>
  <c r="N73" i="9"/>
  <c r="P73" i="9"/>
  <c r="R73" i="9"/>
  <c r="T73" i="9"/>
  <c r="AD73" i="9"/>
  <c r="AE73" i="9" s="1"/>
  <c r="AF73" i="9"/>
  <c r="AG73" i="9"/>
  <c r="AK73" i="9"/>
  <c r="AL73" i="9" s="1"/>
  <c r="AM73" i="9"/>
  <c r="AN73" i="9"/>
  <c r="AO73" i="9"/>
  <c r="AP73" i="9" s="1"/>
  <c r="AQ73" i="9"/>
  <c r="AR73" i="9"/>
  <c r="A74" i="9"/>
  <c r="F74" i="9"/>
  <c r="H74" i="9"/>
  <c r="J74" i="9"/>
  <c r="L74" i="9"/>
  <c r="N74" i="9"/>
  <c r="P74" i="9"/>
  <c r="R74" i="9"/>
  <c r="T74" i="9"/>
  <c r="AD74" i="9"/>
  <c r="AE74" i="9" s="1"/>
  <c r="AG74" i="9" s="1"/>
  <c r="AF74" i="9"/>
  <c r="AK74" i="9"/>
  <c r="AL74" i="9"/>
  <c r="AM74" i="9"/>
  <c r="AN74" i="9" s="1"/>
  <c r="AO74" i="9"/>
  <c r="AP74" i="9" s="1"/>
  <c r="AQ74" i="9"/>
  <c r="AR74" i="9" s="1"/>
  <c r="A75" i="9"/>
  <c r="F75" i="9"/>
  <c r="H75" i="9"/>
  <c r="J75" i="9"/>
  <c r="L75" i="9"/>
  <c r="N75" i="9"/>
  <c r="P75" i="9"/>
  <c r="R75" i="9"/>
  <c r="T75" i="9"/>
  <c r="AD75" i="9"/>
  <c r="AF75" i="9" s="1"/>
  <c r="AK75" i="9"/>
  <c r="AL75" i="9"/>
  <c r="AM75" i="9"/>
  <c r="AN75" i="9"/>
  <c r="AO75" i="9"/>
  <c r="AP75" i="9"/>
  <c r="AQ75" i="9"/>
  <c r="AR75" i="9"/>
  <c r="A76" i="9"/>
  <c r="F76" i="9"/>
  <c r="H76" i="9"/>
  <c r="J76" i="9"/>
  <c r="L76" i="9"/>
  <c r="N76" i="9"/>
  <c r="P76" i="9"/>
  <c r="R76" i="9"/>
  <c r="T76" i="9"/>
  <c r="AD76" i="9"/>
  <c r="AK76" i="9"/>
  <c r="AL76" i="9" s="1"/>
  <c r="AM76" i="9"/>
  <c r="AN76" i="9"/>
  <c r="AO76" i="9"/>
  <c r="AP76" i="9" s="1"/>
  <c r="AQ76" i="9"/>
  <c r="AR76" i="9"/>
  <c r="A77" i="9"/>
  <c r="F77" i="9"/>
  <c r="H77" i="9"/>
  <c r="J77" i="9"/>
  <c r="L77" i="9"/>
  <c r="N77" i="9"/>
  <c r="P77" i="9"/>
  <c r="R77" i="9"/>
  <c r="T77" i="9"/>
  <c r="AD77" i="9"/>
  <c r="AE77" i="9" s="1"/>
  <c r="AF77" i="9"/>
  <c r="AG77" i="9"/>
  <c r="AK77" i="9"/>
  <c r="AL77" i="9"/>
  <c r="AM77" i="9"/>
  <c r="AN77" i="9" s="1"/>
  <c r="AO77" i="9"/>
  <c r="AP77" i="9" s="1"/>
  <c r="AQ77" i="9"/>
  <c r="AR77" i="9" s="1"/>
  <c r="A78" i="9"/>
  <c r="F78" i="9"/>
  <c r="H78" i="9"/>
  <c r="J78" i="9"/>
  <c r="L78" i="9"/>
  <c r="N78" i="9"/>
  <c r="P78" i="9"/>
  <c r="R78" i="9"/>
  <c r="T78" i="9"/>
  <c r="AD78" i="9"/>
  <c r="AK78" i="9"/>
  <c r="AL78" i="9"/>
  <c r="AM78" i="9"/>
  <c r="AN78" i="9"/>
  <c r="AO78" i="9"/>
  <c r="AP78" i="9"/>
  <c r="AQ78" i="9"/>
  <c r="AR78" i="9"/>
  <c r="A79" i="9"/>
  <c r="F79" i="9"/>
  <c r="H79" i="9"/>
  <c r="J79" i="9"/>
  <c r="L79" i="9"/>
  <c r="N79" i="9"/>
  <c r="P79" i="9"/>
  <c r="R79" i="9"/>
  <c r="T79" i="9"/>
  <c r="AD79" i="9"/>
  <c r="AE79" i="9" s="1"/>
  <c r="AG79" i="9" s="1"/>
  <c r="AF79" i="9"/>
  <c r="AK79" i="9"/>
  <c r="AL79" i="9" s="1"/>
  <c r="AM79" i="9"/>
  <c r="AN79" i="9" s="1"/>
  <c r="AO79" i="9"/>
  <c r="AP79" i="9" s="1"/>
  <c r="AQ79" i="9"/>
  <c r="AR79" i="9"/>
  <c r="A80" i="9"/>
  <c r="F80" i="9"/>
  <c r="H80" i="9"/>
  <c r="J80" i="9"/>
  <c r="L80" i="9"/>
  <c r="N80" i="9"/>
  <c r="P80" i="9"/>
  <c r="R80" i="9"/>
  <c r="T80" i="9"/>
  <c r="AD80" i="9"/>
  <c r="AE80" i="9" s="1"/>
  <c r="AG80" i="9" s="1"/>
  <c r="AF80" i="9"/>
  <c r="AK80" i="9"/>
  <c r="AL80" i="9"/>
  <c r="AM80" i="9"/>
  <c r="AN80" i="9"/>
  <c r="AO80" i="9"/>
  <c r="AP80" i="9"/>
  <c r="AQ80" i="9"/>
  <c r="AR80" i="9"/>
  <c r="A81" i="9"/>
  <c r="F81" i="9"/>
  <c r="H81" i="9"/>
  <c r="J81" i="9"/>
  <c r="L81" i="9"/>
  <c r="N81" i="9"/>
  <c r="P81" i="9"/>
  <c r="R81" i="9"/>
  <c r="T81" i="9"/>
  <c r="AD81" i="9"/>
  <c r="AK81" i="9"/>
  <c r="AL81" i="9" s="1"/>
  <c r="AM81" i="9"/>
  <c r="AN81" i="9" s="1"/>
  <c r="AO81" i="9"/>
  <c r="AP81" i="9" s="1"/>
  <c r="AQ81" i="9"/>
  <c r="AR81" i="9" s="1"/>
  <c r="A82" i="9"/>
  <c r="F82" i="9"/>
  <c r="H82" i="9"/>
  <c r="J82" i="9"/>
  <c r="L82" i="9"/>
  <c r="N82" i="9"/>
  <c r="P82" i="9"/>
  <c r="R82" i="9"/>
  <c r="T82" i="9"/>
  <c r="AD82" i="9"/>
  <c r="AF82" i="9" s="1"/>
  <c r="AE82" i="9"/>
  <c r="AG82" i="9" s="1"/>
  <c r="AK82" i="9"/>
  <c r="AL82" i="9"/>
  <c r="AM82" i="9"/>
  <c r="AN82" i="9"/>
  <c r="AO82" i="9"/>
  <c r="AP82" i="9" s="1"/>
  <c r="AQ82" i="9"/>
  <c r="AR82" i="9"/>
  <c r="A83" i="9"/>
  <c r="F83" i="9"/>
  <c r="H83" i="9"/>
  <c r="J83" i="9"/>
  <c r="L83" i="9"/>
  <c r="N83" i="9"/>
  <c r="P83" i="9"/>
  <c r="R83" i="9"/>
  <c r="T83" i="9"/>
  <c r="AD83" i="9"/>
  <c r="AE83" i="9" s="1"/>
  <c r="AG83" i="9" s="1"/>
  <c r="AF83" i="9"/>
  <c r="AK83" i="9"/>
  <c r="AL83" i="9" s="1"/>
  <c r="AM83" i="9"/>
  <c r="AN83" i="9" s="1"/>
  <c r="AO83" i="9"/>
  <c r="AP83" i="9" s="1"/>
  <c r="AQ83" i="9"/>
  <c r="AR83" i="9" s="1"/>
  <c r="A84" i="9"/>
  <c r="F84" i="9"/>
  <c r="H84" i="9"/>
  <c r="J84" i="9"/>
  <c r="L84" i="9"/>
  <c r="N84" i="9"/>
  <c r="P84" i="9"/>
  <c r="R84" i="9"/>
  <c r="T84" i="9"/>
  <c r="AD84" i="9"/>
  <c r="AF84" i="9" s="1"/>
  <c r="AG84" i="9"/>
  <c r="AK84" i="9"/>
  <c r="AL84" i="9"/>
  <c r="AM84" i="9"/>
  <c r="AN84" i="9"/>
  <c r="AO84" i="9"/>
  <c r="AP84" i="9"/>
  <c r="AQ84" i="9"/>
  <c r="AR84" i="9"/>
  <c r="A85" i="9"/>
  <c r="F85" i="9"/>
  <c r="H85" i="9"/>
  <c r="J85" i="9"/>
  <c r="L85" i="9"/>
  <c r="N85" i="9"/>
  <c r="P85" i="9"/>
  <c r="R85" i="9"/>
  <c r="T85" i="9"/>
  <c r="AD85" i="9"/>
  <c r="AE85" i="9" s="1"/>
  <c r="AG85" i="9" s="1"/>
  <c r="AF85" i="9"/>
  <c r="AK85" i="9"/>
  <c r="AL85" i="9" s="1"/>
  <c r="AM85" i="9"/>
  <c r="AN85" i="9" s="1"/>
  <c r="AO85" i="9"/>
  <c r="AP85" i="9" s="1"/>
  <c r="AQ85" i="9"/>
  <c r="AR85" i="9" s="1"/>
  <c r="BA85" i="9"/>
  <c r="A86" i="9"/>
  <c r="F86" i="9"/>
  <c r="H86" i="9"/>
  <c r="J86" i="9"/>
  <c r="L86" i="9"/>
  <c r="N86" i="9"/>
  <c r="P86" i="9"/>
  <c r="R86" i="9"/>
  <c r="T86" i="9"/>
  <c r="AD86" i="9"/>
  <c r="AE86" i="9" s="1"/>
  <c r="AG86" i="9" s="1"/>
  <c r="AK86" i="9"/>
  <c r="AL86" i="9" s="1"/>
  <c r="AM86" i="9"/>
  <c r="AN86" i="9" s="1"/>
  <c r="AO86" i="9"/>
  <c r="AP86" i="9" s="1"/>
  <c r="AQ86" i="9"/>
  <c r="AR86" i="9" s="1"/>
  <c r="BA86" i="9"/>
  <c r="A87" i="9"/>
  <c r="F87" i="9"/>
  <c r="H87" i="9"/>
  <c r="J87" i="9"/>
  <c r="L87" i="9"/>
  <c r="N87" i="9"/>
  <c r="P87" i="9"/>
  <c r="R87" i="9"/>
  <c r="T87" i="9"/>
  <c r="AD87" i="9"/>
  <c r="AE87" i="9" s="1"/>
  <c r="AG87" i="9" s="1"/>
  <c r="AK87" i="9"/>
  <c r="AL87" i="9" s="1"/>
  <c r="AM87" i="9"/>
  <c r="AN87" i="9" s="1"/>
  <c r="AO87" i="9"/>
  <c r="AP87" i="9" s="1"/>
  <c r="AQ87" i="9"/>
  <c r="AR87" i="9" s="1"/>
  <c r="BA87" i="9"/>
  <c r="F88" i="9"/>
  <c r="H88" i="9"/>
  <c r="J88" i="9"/>
  <c r="L88" i="9"/>
  <c r="N88" i="9"/>
  <c r="P88" i="9"/>
  <c r="R88" i="9"/>
  <c r="T88" i="9"/>
  <c r="AD88" i="9"/>
  <c r="AF88" i="9" s="1"/>
  <c r="AK88" i="9"/>
  <c r="AL88" i="9"/>
  <c r="AM88" i="9"/>
  <c r="AN88" i="9"/>
  <c r="AO88" i="9"/>
  <c r="AP88" i="9"/>
  <c r="AQ88" i="9"/>
  <c r="AR88" i="9"/>
  <c r="BA88" i="9"/>
  <c r="E90" i="9"/>
  <c r="G90" i="9"/>
  <c r="I90" i="9"/>
  <c r="I91" i="9" s="1"/>
  <c r="K90" i="9"/>
  <c r="M90" i="9"/>
  <c r="O90" i="9"/>
  <c r="Q90" i="9"/>
  <c r="Q91" i="9" s="1"/>
  <c r="O93" i="9" s="1"/>
  <c r="S90" i="9"/>
  <c r="U90" i="9"/>
  <c r="U91" i="9" s="1"/>
  <c r="W90" i="9"/>
  <c r="W91" i="9" s="1"/>
  <c r="U93" i="9" s="1"/>
  <c r="Y90" i="9"/>
  <c r="Y91" i="9" s="1"/>
  <c r="W93" i="9" s="1"/>
  <c r="AA90" i="9"/>
  <c r="AC90" i="9"/>
  <c r="K91" i="9"/>
  <c r="K93" i="9" s="1"/>
  <c r="E11" i="3"/>
  <c r="A19" i="3"/>
  <c r="A20" i="3"/>
  <c r="A21" i="3"/>
  <c r="A22" i="3"/>
  <c r="A23" i="3"/>
  <c r="O23" i="3"/>
  <c r="A24" i="3"/>
  <c r="A25" i="3"/>
  <c r="A26" i="3"/>
  <c r="A27" i="3"/>
  <c r="AK27" i="3"/>
  <c r="AM27" i="3"/>
  <c r="AO27" i="3"/>
  <c r="AQ27" i="3"/>
  <c r="A28" i="3"/>
  <c r="A29" i="3"/>
  <c r="A30" i="3"/>
  <c r="B31" i="3"/>
  <c r="E34" i="3"/>
  <c r="E35" i="3"/>
  <c r="AK38" i="3"/>
  <c r="AM38" i="3"/>
  <c r="AO38" i="3"/>
  <c r="AQ38" i="3"/>
  <c r="A45" i="3"/>
  <c r="A46" i="3"/>
  <c r="A47" i="3"/>
  <c r="A48" i="3"/>
  <c r="A49" i="3"/>
  <c r="A50" i="3"/>
  <c r="A51" i="3"/>
  <c r="A52" i="3"/>
  <c r="A53" i="3"/>
  <c r="A54" i="3"/>
  <c r="A55" i="3"/>
  <c r="AD55" i="3"/>
  <c r="AE55" i="3" s="1"/>
  <c r="AG55" i="3" s="1"/>
  <c r="AK55" i="3"/>
  <c r="AL55" i="3" s="1"/>
  <c r="AM55" i="3"/>
  <c r="AN55" i="3" s="1"/>
  <c r="AO55" i="3"/>
  <c r="AP55" i="3" s="1"/>
  <c r="AQ55" i="3"/>
  <c r="AR55" i="3" s="1"/>
  <c r="A56" i="3"/>
  <c r="AD56" i="3"/>
  <c r="AE56" i="3" s="1"/>
  <c r="AG56" i="3" s="1"/>
  <c r="AK56" i="3"/>
  <c r="AL56" i="3" s="1"/>
  <c r="AM56" i="3"/>
  <c r="AN56" i="3"/>
  <c r="AO56" i="3"/>
  <c r="AP56" i="3" s="1"/>
  <c r="AQ56" i="3"/>
  <c r="AR56" i="3" s="1"/>
  <c r="A57" i="3"/>
  <c r="AD57" i="3"/>
  <c r="AE57" i="3" s="1"/>
  <c r="AG57" i="3" s="1"/>
  <c r="AK57" i="3"/>
  <c r="AL57" i="3" s="1"/>
  <c r="AM57" i="3"/>
  <c r="AN57" i="3" s="1"/>
  <c r="AO57" i="3"/>
  <c r="AP57" i="3" s="1"/>
  <c r="AQ57" i="3"/>
  <c r="AR57" i="3" s="1"/>
  <c r="A58" i="3"/>
  <c r="AD58" i="3"/>
  <c r="AE58" i="3" s="1"/>
  <c r="AG58" i="3" s="1"/>
  <c r="AK58" i="3"/>
  <c r="AL58" i="3" s="1"/>
  <c r="AM58" i="3"/>
  <c r="AN58" i="3" s="1"/>
  <c r="AO58" i="3"/>
  <c r="AP58" i="3" s="1"/>
  <c r="AQ58" i="3"/>
  <c r="AR58" i="3" s="1"/>
  <c r="A59" i="3"/>
  <c r="AD59" i="3"/>
  <c r="AE59" i="3" s="1"/>
  <c r="AG59" i="3" s="1"/>
  <c r="AK59" i="3"/>
  <c r="AL59" i="3" s="1"/>
  <c r="AM59" i="3"/>
  <c r="AN59" i="3" s="1"/>
  <c r="AO59" i="3"/>
  <c r="AP59" i="3" s="1"/>
  <c r="AQ59" i="3"/>
  <c r="AR59" i="3" s="1"/>
  <c r="A60" i="3"/>
  <c r="AD60" i="3"/>
  <c r="AE60" i="3" s="1"/>
  <c r="AG60" i="3" s="1"/>
  <c r="AK60" i="3"/>
  <c r="AL60" i="3" s="1"/>
  <c r="AM60" i="3"/>
  <c r="AN60" i="3"/>
  <c r="AO60" i="3"/>
  <c r="AP60" i="3" s="1"/>
  <c r="AQ60" i="3"/>
  <c r="AR60" i="3" s="1"/>
  <c r="A61" i="3"/>
  <c r="AD61" i="3"/>
  <c r="AE61" i="3" s="1"/>
  <c r="AG61" i="3" s="1"/>
  <c r="AK61" i="3"/>
  <c r="AL61" i="3" s="1"/>
  <c r="AM61" i="3"/>
  <c r="AN61" i="3" s="1"/>
  <c r="AO61" i="3"/>
  <c r="AP61" i="3" s="1"/>
  <c r="AQ61" i="3"/>
  <c r="AR61" i="3" s="1"/>
  <c r="A62" i="3"/>
  <c r="AD62" i="3"/>
  <c r="AF62" i="3" s="1"/>
  <c r="AK62" i="3"/>
  <c r="AL62" i="3" s="1"/>
  <c r="AM62" i="3"/>
  <c r="AN62" i="3" s="1"/>
  <c r="AO62" i="3"/>
  <c r="AP62" i="3" s="1"/>
  <c r="AQ62" i="3"/>
  <c r="AR62" i="3" s="1"/>
  <c r="A63" i="3"/>
  <c r="AD63" i="3"/>
  <c r="AE63" i="3" s="1"/>
  <c r="AG63" i="3" s="1"/>
  <c r="AK63" i="3"/>
  <c r="AL63" i="3" s="1"/>
  <c r="AM63" i="3"/>
  <c r="AN63" i="3" s="1"/>
  <c r="AO63" i="3"/>
  <c r="AP63" i="3" s="1"/>
  <c r="AQ63" i="3"/>
  <c r="AR63" i="3" s="1"/>
  <c r="A64" i="3"/>
  <c r="AD64" i="3"/>
  <c r="AE64" i="3" s="1"/>
  <c r="AG64" i="3" s="1"/>
  <c r="AK64" i="3"/>
  <c r="AL64" i="3" s="1"/>
  <c r="AM64" i="3"/>
  <c r="AN64" i="3"/>
  <c r="AO64" i="3"/>
  <c r="AP64" i="3" s="1"/>
  <c r="AQ64" i="3"/>
  <c r="AR64" i="3" s="1"/>
  <c r="A65" i="3"/>
  <c r="AD65" i="3"/>
  <c r="AF65" i="3" s="1"/>
  <c r="AK65" i="3"/>
  <c r="AL65" i="3" s="1"/>
  <c r="AM65" i="3"/>
  <c r="AN65" i="3" s="1"/>
  <c r="AO65" i="3"/>
  <c r="AP65" i="3" s="1"/>
  <c r="AQ65" i="3"/>
  <c r="AR65" i="3" s="1"/>
  <c r="A66" i="3"/>
  <c r="AD66" i="3"/>
  <c r="AE66" i="3" s="1"/>
  <c r="AG66" i="3" s="1"/>
  <c r="AK66" i="3"/>
  <c r="AL66" i="3" s="1"/>
  <c r="AM66" i="3"/>
  <c r="AN66" i="3" s="1"/>
  <c r="AO66" i="3"/>
  <c r="AP66" i="3" s="1"/>
  <c r="AQ66" i="3"/>
  <c r="AR66" i="3" s="1"/>
  <c r="A67" i="3"/>
  <c r="AD67" i="3"/>
  <c r="AE67" i="3" s="1"/>
  <c r="AG67" i="3" s="1"/>
  <c r="AK67" i="3"/>
  <c r="AL67" i="3" s="1"/>
  <c r="AM67" i="3"/>
  <c r="AN67" i="3" s="1"/>
  <c r="AO67" i="3"/>
  <c r="AP67" i="3" s="1"/>
  <c r="AQ67" i="3"/>
  <c r="AR67" i="3" s="1"/>
  <c r="A68" i="3"/>
  <c r="AD68" i="3"/>
  <c r="AE68" i="3" s="1"/>
  <c r="AG68" i="3" s="1"/>
  <c r="AK68" i="3"/>
  <c r="AL68" i="3" s="1"/>
  <c r="AM68" i="3"/>
  <c r="AN68" i="3" s="1"/>
  <c r="AO68" i="3"/>
  <c r="AP68" i="3" s="1"/>
  <c r="AQ68" i="3"/>
  <c r="AR68" i="3" s="1"/>
  <c r="A69" i="3"/>
  <c r="AD69" i="3"/>
  <c r="AE69" i="3" s="1"/>
  <c r="AG69" i="3" s="1"/>
  <c r="AK69" i="3"/>
  <c r="AL69" i="3" s="1"/>
  <c r="AM69" i="3"/>
  <c r="AN69" i="3" s="1"/>
  <c r="AO69" i="3"/>
  <c r="AP69" i="3" s="1"/>
  <c r="AQ69" i="3"/>
  <c r="AR69" i="3" s="1"/>
  <c r="A70" i="3"/>
  <c r="AD70" i="3"/>
  <c r="AE70" i="3" s="1"/>
  <c r="AG70" i="3" s="1"/>
  <c r="AK70" i="3"/>
  <c r="AL70" i="3" s="1"/>
  <c r="AM70" i="3"/>
  <c r="AN70" i="3" s="1"/>
  <c r="AO70" i="3"/>
  <c r="AP70" i="3" s="1"/>
  <c r="AQ70" i="3"/>
  <c r="AR70" i="3" s="1"/>
  <c r="A71" i="3"/>
  <c r="AD71" i="3"/>
  <c r="AE71" i="3" s="1"/>
  <c r="AG71" i="3" s="1"/>
  <c r="AK71" i="3"/>
  <c r="AL71" i="3" s="1"/>
  <c r="AM71" i="3"/>
  <c r="AN71" i="3" s="1"/>
  <c r="AO71" i="3"/>
  <c r="AP71" i="3" s="1"/>
  <c r="AQ71" i="3"/>
  <c r="AR71" i="3" s="1"/>
  <c r="A72" i="3"/>
  <c r="AD72" i="3"/>
  <c r="AE72" i="3" s="1"/>
  <c r="AG72" i="3" s="1"/>
  <c r="AK72" i="3"/>
  <c r="AL72" i="3" s="1"/>
  <c r="AM72" i="3"/>
  <c r="AN72" i="3" s="1"/>
  <c r="AO72" i="3"/>
  <c r="AP72" i="3" s="1"/>
  <c r="AQ72" i="3"/>
  <c r="AR72" i="3" s="1"/>
  <c r="A73" i="3"/>
  <c r="AD73" i="3"/>
  <c r="AE73" i="3" s="1"/>
  <c r="AG73" i="3" s="1"/>
  <c r="AK73" i="3"/>
  <c r="AL73" i="3" s="1"/>
  <c r="AM73" i="3"/>
  <c r="AN73" i="3" s="1"/>
  <c r="AO73" i="3"/>
  <c r="AP73" i="3" s="1"/>
  <c r="AQ73" i="3"/>
  <c r="AR73" i="3" s="1"/>
  <c r="A74" i="3"/>
  <c r="AD74" i="3"/>
  <c r="AE74" i="3" s="1"/>
  <c r="AG74" i="3" s="1"/>
  <c r="AK74" i="3"/>
  <c r="AL74" i="3" s="1"/>
  <c r="AM74" i="3"/>
  <c r="AN74" i="3"/>
  <c r="AO74" i="3"/>
  <c r="AP74" i="3" s="1"/>
  <c r="AQ74" i="3"/>
  <c r="AR74" i="3" s="1"/>
  <c r="A75" i="3"/>
  <c r="AD75" i="3"/>
  <c r="AE75" i="3" s="1"/>
  <c r="AG75" i="3" s="1"/>
  <c r="AK75" i="3"/>
  <c r="AL75" i="3" s="1"/>
  <c r="AM75" i="3"/>
  <c r="AN75" i="3" s="1"/>
  <c r="AO75" i="3"/>
  <c r="AP75" i="3" s="1"/>
  <c r="AQ75" i="3"/>
  <c r="AR75" i="3" s="1"/>
  <c r="A76" i="3"/>
  <c r="AD76" i="3"/>
  <c r="AE76" i="3" s="1"/>
  <c r="AG76" i="3" s="1"/>
  <c r="AK76" i="3"/>
  <c r="AL76" i="3" s="1"/>
  <c r="AM76" i="3"/>
  <c r="AN76" i="3" s="1"/>
  <c r="AO76" i="3"/>
  <c r="AP76" i="3" s="1"/>
  <c r="AQ76" i="3"/>
  <c r="AR76" i="3" s="1"/>
  <c r="A77" i="3"/>
  <c r="AD77" i="3"/>
  <c r="AE77" i="3" s="1"/>
  <c r="AG77" i="3" s="1"/>
  <c r="AK77" i="3"/>
  <c r="AL77" i="3" s="1"/>
  <c r="AM77" i="3"/>
  <c r="AN77" i="3"/>
  <c r="AO77" i="3"/>
  <c r="AP77" i="3"/>
  <c r="AQ77" i="3"/>
  <c r="AR77" i="3" s="1"/>
  <c r="A78" i="3"/>
  <c r="AD78" i="3"/>
  <c r="AE78" i="3" s="1"/>
  <c r="AG78" i="3" s="1"/>
  <c r="AK78" i="3"/>
  <c r="AL78" i="3" s="1"/>
  <c r="AM78" i="3"/>
  <c r="AN78" i="3"/>
  <c r="AO78" i="3"/>
  <c r="AP78" i="3" s="1"/>
  <c r="AQ78" i="3"/>
  <c r="AR78" i="3" s="1"/>
  <c r="A79" i="3"/>
  <c r="AD79" i="3"/>
  <c r="AF79" i="3" s="1"/>
  <c r="AK79" i="3"/>
  <c r="AL79" i="3" s="1"/>
  <c r="AM79" i="3"/>
  <c r="AN79" i="3" s="1"/>
  <c r="AO79" i="3"/>
  <c r="AP79" i="3" s="1"/>
  <c r="AQ79" i="3"/>
  <c r="AR79" i="3" s="1"/>
  <c r="A80" i="3"/>
  <c r="AD80" i="3"/>
  <c r="AE80" i="3" s="1"/>
  <c r="AG80" i="3" s="1"/>
  <c r="AK80" i="3"/>
  <c r="AL80" i="3" s="1"/>
  <c r="AM80" i="3"/>
  <c r="AN80" i="3"/>
  <c r="AO80" i="3"/>
  <c r="AP80" i="3" s="1"/>
  <c r="AQ80" i="3"/>
  <c r="AR80" i="3" s="1"/>
  <c r="A81" i="3"/>
  <c r="AD81" i="3"/>
  <c r="AE81" i="3" s="1"/>
  <c r="AG81" i="3" s="1"/>
  <c r="AK81" i="3"/>
  <c r="AL81" i="3" s="1"/>
  <c r="AM81" i="3"/>
  <c r="AN81" i="3"/>
  <c r="AO81" i="3"/>
  <c r="AP81" i="3" s="1"/>
  <c r="AQ81" i="3"/>
  <c r="AR81" i="3" s="1"/>
  <c r="A82" i="3"/>
  <c r="AD82" i="3"/>
  <c r="AF82" i="3" s="1"/>
  <c r="AK82" i="3"/>
  <c r="AL82" i="3" s="1"/>
  <c r="AM82" i="3"/>
  <c r="AN82" i="3" s="1"/>
  <c r="AO82" i="3"/>
  <c r="AP82" i="3"/>
  <c r="AQ82" i="3"/>
  <c r="AR82" i="3" s="1"/>
  <c r="A83" i="3"/>
  <c r="AD83" i="3"/>
  <c r="AF83" i="3" s="1"/>
  <c r="AK83" i="3"/>
  <c r="AL83" i="3" s="1"/>
  <c r="AM83" i="3"/>
  <c r="AN83" i="3" s="1"/>
  <c r="AO83" i="3"/>
  <c r="AP83" i="3" s="1"/>
  <c r="AQ83" i="3"/>
  <c r="AR83" i="3" s="1"/>
  <c r="A84" i="3"/>
  <c r="AD84" i="3"/>
  <c r="AE84" i="3" s="1"/>
  <c r="AG84" i="3" s="1"/>
  <c r="AK84" i="3"/>
  <c r="AL84" i="3" s="1"/>
  <c r="AM84" i="3"/>
  <c r="AN84" i="3"/>
  <c r="AO84" i="3"/>
  <c r="AP84" i="3" s="1"/>
  <c r="AQ84" i="3"/>
  <c r="AR84" i="3" s="1"/>
  <c r="A85" i="3"/>
  <c r="AD85" i="3"/>
  <c r="AF85" i="3" s="1"/>
  <c r="AK85" i="3"/>
  <c r="AL85" i="3" s="1"/>
  <c r="AM85" i="3"/>
  <c r="AN85" i="3" s="1"/>
  <c r="AO85" i="3"/>
  <c r="AP85" i="3" s="1"/>
  <c r="AQ85" i="3"/>
  <c r="AR85" i="3" s="1"/>
  <c r="BA85" i="3"/>
  <c r="A86" i="3"/>
  <c r="AD86" i="3"/>
  <c r="AE86" i="3" s="1"/>
  <c r="AG86" i="3" s="1"/>
  <c r="AK86" i="3"/>
  <c r="AL86" i="3" s="1"/>
  <c r="AM86" i="3"/>
  <c r="AN86" i="3" s="1"/>
  <c r="AO86" i="3"/>
  <c r="AP86" i="3" s="1"/>
  <c r="AQ86" i="3"/>
  <c r="AR86" i="3" s="1"/>
  <c r="BA86" i="3"/>
  <c r="A87" i="3"/>
  <c r="AF87" i="3"/>
  <c r="AG87" i="3"/>
  <c r="AH87" i="3"/>
  <c r="AI87" i="3"/>
  <c r="AK87" i="3"/>
  <c r="AL87" i="3"/>
  <c r="AM87" i="3"/>
  <c r="AN87" i="3"/>
  <c r="AO87" i="3"/>
  <c r="AP87" i="3"/>
  <c r="AQ87" i="3"/>
  <c r="AR87" i="3"/>
  <c r="BA87" i="3"/>
  <c r="F88" i="3"/>
  <c r="H88" i="3"/>
  <c r="J88" i="3"/>
  <c r="L88" i="3"/>
  <c r="N88" i="3"/>
  <c r="P88" i="3"/>
  <c r="R88" i="3"/>
  <c r="T88" i="3"/>
  <c r="AF88" i="3"/>
  <c r="AG88" i="3"/>
  <c r="AH88" i="3"/>
  <c r="AI88" i="3"/>
  <c r="AK88" i="3"/>
  <c r="AL88" i="3"/>
  <c r="AM88" i="3"/>
  <c r="AN88" i="3"/>
  <c r="AO88" i="3"/>
  <c r="AP88" i="3"/>
  <c r="AQ88" i="3"/>
  <c r="AR88" i="3"/>
  <c r="BA88" i="3"/>
  <c r="E90" i="3"/>
  <c r="G90" i="3"/>
  <c r="I90" i="3"/>
  <c r="K90" i="3"/>
  <c r="M90" i="3"/>
  <c r="Q90" i="3"/>
  <c r="U90" i="3"/>
  <c r="W90" i="3"/>
  <c r="Y90" i="3"/>
  <c r="AA90" i="3"/>
  <c r="AC90" i="3"/>
  <c r="AM34" i="9"/>
  <c r="AH48" i="10"/>
  <c r="AI48" i="10"/>
  <c r="AH47" i="10"/>
  <c r="AI47" i="10"/>
  <c r="AQ31" i="10"/>
  <c r="AH46" i="10"/>
  <c r="AI46" i="10"/>
  <c r="AJ42" i="10"/>
  <c r="E37" i="6"/>
  <c r="AR34" i="10"/>
  <c r="AQ34" i="10"/>
  <c r="AP34" i="10"/>
  <c r="AO34" i="10"/>
  <c r="AN34" i="10"/>
  <c r="AM34" i="10"/>
  <c r="AL34" i="10"/>
  <c r="AK34" i="10"/>
  <c r="AR33" i="10"/>
  <c r="AQ33" i="10"/>
  <c r="AP33" i="10"/>
  <c r="AO33" i="10"/>
  <c r="AN33" i="10"/>
  <c r="AM33" i="10"/>
  <c r="AL33" i="10"/>
  <c r="AK33" i="10"/>
  <c r="AR32" i="10"/>
  <c r="AQ32" i="10"/>
  <c r="AP32" i="10"/>
  <c r="AO32" i="10"/>
  <c r="AN32" i="10"/>
  <c r="AM32" i="10"/>
  <c r="AL32" i="10"/>
  <c r="AK32" i="10"/>
  <c r="AR31" i="10"/>
  <c r="AP31" i="10"/>
  <c r="AN31" i="10"/>
  <c r="AL31" i="10"/>
  <c r="AF57" i="3" l="1"/>
  <c r="AF75" i="3"/>
  <c r="AF64" i="3"/>
  <c r="AF60" i="3"/>
  <c r="AF69" i="3"/>
  <c r="AF74" i="3"/>
  <c r="AF71" i="3"/>
  <c r="AF61" i="3"/>
  <c r="AF76" i="3"/>
  <c r="AF72" i="3"/>
  <c r="AE65" i="3"/>
  <c r="AG65" i="3" s="1"/>
  <c r="AE62" i="3"/>
  <c r="AG62" i="3" s="1"/>
  <c r="AF58" i="3"/>
  <c r="AE82" i="3"/>
  <c r="AG82" i="3" s="1"/>
  <c r="AE68" i="9"/>
  <c r="AG68" i="9" s="1"/>
  <c r="AE54" i="9"/>
  <c r="AG54" i="9" s="1"/>
  <c r="AE84" i="9"/>
  <c r="AA91" i="9"/>
  <c r="Y93" i="9" s="1"/>
  <c r="S91" i="9"/>
  <c r="Q93" i="9" s="1"/>
  <c r="G91" i="9"/>
  <c r="G93" i="9" s="1"/>
  <c r="O91" i="9"/>
  <c r="AC91" i="9"/>
  <c r="AA93" i="9" s="1"/>
  <c r="M91" i="9"/>
  <c r="M93" i="9" s="1"/>
  <c r="E91" i="9"/>
  <c r="E93" i="9" s="1"/>
  <c r="AE88" i="9"/>
  <c r="AG88" i="9" s="1"/>
  <c r="E95" i="9"/>
  <c r="AE76" i="9"/>
  <c r="AG76" i="9" s="1"/>
  <c r="AF76" i="9"/>
  <c r="AN34" i="9"/>
  <c r="AN32" i="9"/>
  <c r="AN33" i="9"/>
  <c r="AN31" i="9"/>
  <c r="AM32" i="9"/>
  <c r="AF87" i="9"/>
  <c r="AF78" i="9"/>
  <c r="AE78" i="9"/>
  <c r="AG78" i="9" s="1"/>
  <c r="I93" i="9"/>
  <c r="AF86" i="9"/>
  <c r="AE81" i="9"/>
  <c r="AG81" i="9" s="1"/>
  <c r="AF81" i="9"/>
  <c r="AF57" i="9"/>
  <c r="AE57" i="9"/>
  <c r="AG57" i="9" s="1"/>
  <c r="AF67" i="9"/>
  <c r="AF60" i="9"/>
  <c r="AE60" i="9"/>
  <c r="AG60" i="9" s="1"/>
  <c r="AE58" i="9"/>
  <c r="AG58" i="9" s="1"/>
  <c r="AF64" i="9"/>
  <c r="AE64" i="9"/>
  <c r="AG64" i="9" s="1"/>
  <c r="AF50" i="9"/>
  <c r="AE50" i="9"/>
  <c r="AG50" i="9" s="1"/>
  <c r="AE75" i="9"/>
  <c r="AG75" i="9" s="1"/>
  <c r="AF72" i="9"/>
  <c r="AE65" i="9"/>
  <c r="AG65" i="9" s="1"/>
  <c r="AF53" i="9"/>
  <c r="AE53" i="9"/>
  <c r="AG53" i="9" s="1"/>
  <c r="AE51" i="9"/>
  <c r="AG51" i="9" s="1"/>
  <c r="AF48" i="9"/>
  <c r="AE48" i="9"/>
  <c r="AG48" i="9" s="1"/>
  <c r="AE46" i="9"/>
  <c r="AG46" i="9" s="1"/>
  <c r="AF46" i="9"/>
  <c r="AM31" i="9"/>
  <c r="G95" i="9"/>
  <c r="AK33" i="9"/>
  <c r="AL34" i="9"/>
  <c r="AK32" i="9"/>
  <c r="AL33" i="9"/>
  <c r="AL32" i="9"/>
  <c r="AL31" i="9"/>
  <c r="AK31" i="9"/>
  <c r="AK34" i="9"/>
  <c r="AO31" i="9"/>
  <c r="AO33" i="9"/>
  <c r="AO34" i="9"/>
  <c r="AO32" i="9"/>
  <c r="AP33" i="9"/>
  <c r="AP31" i="9"/>
  <c r="AP34" i="9"/>
  <c r="AP32" i="9"/>
  <c r="S93" i="9"/>
  <c r="AF42" i="9"/>
  <c r="AR34" i="9"/>
  <c r="AR33" i="9"/>
  <c r="AR31" i="9"/>
  <c r="AQ31" i="9"/>
  <c r="AR32" i="9"/>
  <c r="AQ32" i="9"/>
  <c r="AQ33" i="9"/>
  <c r="AQ34" i="9"/>
  <c r="AF55" i="3"/>
  <c r="AF86" i="3"/>
  <c r="AF59" i="3"/>
  <c r="AE85" i="3"/>
  <c r="AG85" i="3" s="1"/>
  <c r="AF84" i="3"/>
  <c r="AE83" i="3"/>
  <c r="AG83" i="3" s="1"/>
  <c r="AF81" i="3"/>
  <c r="AF80" i="3"/>
  <c r="AE79" i="3"/>
  <c r="AG79" i="3" s="1"/>
  <c r="AF78" i="3"/>
  <c r="AF77" i="3"/>
  <c r="AF73" i="3"/>
  <c r="AF70" i="3"/>
  <c r="AF68" i="3"/>
  <c r="AF67" i="3"/>
  <c r="AF66" i="3"/>
  <c r="AF63" i="3"/>
  <c r="AO31" i="3"/>
  <c r="BE12" i="6" s="1"/>
  <c r="AF56" i="3"/>
  <c r="AR31" i="3"/>
  <c r="AL32" i="3"/>
  <c r="AK31" i="3"/>
  <c r="AL34" i="3"/>
  <c r="AO34" i="3"/>
  <c r="BE15" i="6" s="1"/>
  <c r="K91" i="3"/>
  <c r="AF11" i="6" s="1"/>
  <c r="AA91" i="3"/>
  <c r="K28" i="6" s="1"/>
  <c r="S91" i="3"/>
  <c r="G91" i="3"/>
  <c r="G93" i="3" s="1"/>
  <c r="Q91" i="3"/>
  <c r="AF14" i="6" s="1"/>
  <c r="I91" i="3"/>
  <c r="AF10" i="6" s="1"/>
  <c r="U91" i="3"/>
  <c r="M91" i="3"/>
  <c r="AC91" i="3"/>
  <c r="K29" i="6" s="1"/>
  <c r="E91" i="3"/>
  <c r="G95" i="3" s="1"/>
  <c r="E12" i="3"/>
  <c r="F12" i="6" s="1"/>
  <c r="Y91" i="3"/>
  <c r="K27" i="6" s="1"/>
  <c r="F11" i="6"/>
  <c r="W91" i="3"/>
  <c r="O91" i="3"/>
  <c r="AP31" i="3"/>
  <c r="AP32" i="3"/>
  <c r="AP33" i="3"/>
  <c r="AP34" i="3"/>
  <c r="AR33" i="3"/>
  <c r="AR32" i="3"/>
  <c r="AO32" i="3"/>
  <c r="AO33" i="3"/>
  <c r="AR34" i="3"/>
  <c r="AM31" i="3"/>
  <c r="BC12" i="6" s="1"/>
  <c r="AQ34" i="3"/>
  <c r="AN32" i="3"/>
  <c r="AM34" i="3"/>
  <c r="BC15" i="6" s="1"/>
  <c r="AQ31" i="3"/>
  <c r="AM32" i="3"/>
  <c r="BC13" i="6" s="1"/>
  <c r="AQ32" i="3"/>
  <c r="AQ33" i="3"/>
  <c r="AN34" i="3"/>
  <c r="AM33" i="3"/>
  <c r="BC14" i="6" s="1"/>
  <c r="AN33" i="3"/>
  <c r="AN31" i="3"/>
  <c r="AK33" i="3"/>
  <c r="AK32" i="3"/>
  <c r="AK34" i="3"/>
  <c r="AL31" i="3"/>
  <c r="AL33" i="3"/>
  <c r="AU73" i="3" l="1"/>
  <c r="AU74" i="3" s="1"/>
  <c r="AF13" i="6"/>
  <c r="AT73" i="9"/>
  <c r="AT74" i="9" s="1"/>
  <c r="AV73" i="9"/>
  <c r="AV74" i="9" s="1"/>
  <c r="AF15" i="6"/>
  <c r="K95" i="9"/>
  <c r="I95" i="9"/>
  <c r="BA13" i="6"/>
  <c r="BB13" i="6" s="1"/>
  <c r="BA12" i="6"/>
  <c r="BB12" i="6" s="1"/>
  <c r="BE13" i="6"/>
  <c r="BF13" i="6" s="1"/>
  <c r="BA14" i="6"/>
  <c r="BB14" i="6" s="1"/>
  <c r="AE91" i="9"/>
  <c r="C36" i="6" s="1"/>
  <c r="AU73" i="9"/>
  <c r="AU74" i="9" s="1"/>
  <c r="BG14" i="6"/>
  <c r="BH14" i="6" s="1"/>
  <c r="BA15" i="6"/>
  <c r="BB15" i="6" s="1"/>
  <c r="BE14" i="6"/>
  <c r="BF14" i="6" s="1"/>
  <c r="AF91" i="9"/>
  <c r="AH81" i="9" s="1"/>
  <c r="AI81" i="9" s="1"/>
  <c r="BG12" i="6"/>
  <c r="BH12" i="6" s="1"/>
  <c r="BG13" i="6"/>
  <c r="BH13" i="6" s="1"/>
  <c r="BG15" i="6"/>
  <c r="BH15" i="6" s="1"/>
  <c r="AE91" i="3"/>
  <c r="C35" i="6" s="1"/>
  <c r="AV73" i="3"/>
  <c r="AT73" i="3"/>
  <c r="AF91" i="3"/>
  <c r="AH86" i="3" s="1"/>
  <c r="AI86" i="3" s="1"/>
  <c r="AF9" i="6"/>
  <c r="AF19" i="6"/>
  <c r="K21" i="6"/>
  <c r="K43" i="6"/>
  <c r="E93" i="3"/>
  <c r="K18" i="6"/>
  <c r="K19" i="6"/>
  <c r="Y93" i="3"/>
  <c r="AF20" i="6"/>
  <c r="K24" i="6"/>
  <c r="K93" i="3"/>
  <c r="AA93" i="3"/>
  <c r="BD12" i="6"/>
  <c r="Q93" i="3"/>
  <c r="AF18" i="6"/>
  <c r="K44" i="6"/>
  <c r="W93" i="3"/>
  <c r="BF15" i="6"/>
  <c r="K22" i="6"/>
  <c r="M93" i="3"/>
  <c r="AF12" i="6"/>
  <c r="BD15" i="6"/>
  <c r="AF8" i="6"/>
  <c r="BF12" i="6"/>
  <c r="K25" i="6"/>
  <c r="AF16" i="6"/>
  <c r="K46" i="6"/>
  <c r="S93" i="3"/>
  <c r="K95" i="3"/>
  <c r="AF17" i="6"/>
  <c r="K26" i="6"/>
  <c r="U93" i="3"/>
  <c r="K45" i="6"/>
  <c r="I95" i="3"/>
  <c r="K20" i="6"/>
  <c r="I93" i="3"/>
  <c r="BD14" i="6"/>
  <c r="BD13" i="6"/>
  <c r="E95" i="3"/>
  <c r="O93" i="3"/>
  <c r="K23" i="6"/>
  <c r="AG37" i="6" l="1"/>
  <c r="AI37" i="6"/>
  <c r="AH37" i="6"/>
  <c r="AH46" i="9"/>
  <c r="AI46" i="9" s="1"/>
  <c r="AH64" i="9"/>
  <c r="AI64" i="9" s="1"/>
  <c r="AH57" i="9"/>
  <c r="AI57" i="9" s="1"/>
  <c r="C38" i="6"/>
  <c r="AH67" i="9"/>
  <c r="AI67" i="9" s="1"/>
  <c r="D36" i="6"/>
  <c r="AH54" i="9"/>
  <c r="AI54" i="9" s="1"/>
  <c r="AH43" i="9"/>
  <c r="AI43" i="9" s="1"/>
  <c r="AH51" i="9"/>
  <c r="AI51" i="9" s="1"/>
  <c r="AH65" i="9"/>
  <c r="AI65" i="9" s="1"/>
  <c r="AH69" i="9"/>
  <c r="AI69" i="9" s="1"/>
  <c r="AH49" i="9"/>
  <c r="AI49" i="9" s="1"/>
  <c r="AH68" i="9"/>
  <c r="AI68" i="9" s="1"/>
  <c r="AH77" i="9"/>
  <c r="AI77" i="9" s="1"/>
  <c r="AH83" i="9"/>
  <c r="AI83" i="9" s="1"/>
  <c r="AH85" i="9"/>
  <c r="AI85" i="9" s="1"/>
  <c r="AH71" i="9"/>
  <c r="AI71" i="9" s="1"/>
  <c r="AH79" i="9"/>
  <c r="AI79" i="9" s="1"/>
  <c r="AH61" i="9"/>
  <c r="AI61" i="9" s="1"/>
  <c r="AH59" i="9"/>
  <c r="AI59" i="9" s="1"/>
  <c r="AH63" i="9"/>
  <c r="AI63" i="9" s="1"/>
  <c r="AH47" i="9"/>
  <c r="AI47" i="9" s="1"/>
  <c r="AH58" i="9"/>
  <c r="AI58" i="9" s="1"/>
  <c r="AH84" i="9"/>
  <c r="AI84" i="9" s="1"/>
  <c r="AH75" i="9"/>
  <c r="AI75" i="9" s="1"/>
  <c r="AH66" i="9"/>
  <c r="AI66" i="9" s="1"/>
  <c r="AH52" i="9"/>
  <c r="AI52" i="9" s="1"/>
  <c r="AH80" i="9"/>
  <c r="AI80" i="9" s="1"/>
  <c r="AH82" i="9"/>
  <c r="AI82" i="9" s="1"/>
  <c r="AH74" i="9"/>
  <c r="AI74" i="9" s="1"/>
  <c r="AH62" i="9"/>
  <c r="AI62" i="9" s="1"/>
  <c r="AH73" i="9"/>
  <c r="AI73" i="9" s="1"/>
  <c r="AH56" i="9"/>
  <c r="AI56" i="9" s="1"/>
  <c r="AH44" i="9"/>
  <c r="AI44" i="9" s="1"/>
  <c r="AH55" i="9"/>
  <c r="AI55" i="9" s="1"/>
  <c r="AH45" i="9"/>
  <c r="AI45" i="9" s="1"/>
  <c r="AH70" i="9"/>
  <c r="AI70" i="9" s="1"/>
  <c r="AH88" i="9"/>
  <c r="AI88" i="9" s="1"/>
  <c r="AH72" i="9"/>
  <c r="AI72" i="9" s="1"/>
  <c r="AH76" i="9"/>
  <c r="AI76" i="9" s="1"/>
  <c r="AH50" i="9"/>
  <c r="AI50" i="9" s="1"/>
  <c r="AH87" i="9"/>
  <c r="AI87" i="9" s="1"/>
  <c r="AH60" i="9"/>
  <c r="AI60" i="9" s="1"/>
  <c r="AH42" i="9"/>
  <c r="AI42" i="9" s="1"/>
  <c r="AH53" i="9"/>
  <c r="AI53" i="9" s="1"/>
  <c r="AH86" i="9"/>
  <c r="AI86" i="9" s="1"/>
  <c r="AH48" i="9"/>
  <c r="AI48" i="9" s="1"/>
  <c r="AH78" i="9"/>
  <c r="AI78" i="9" s="1"/>
  <c r="AH83" i="3"/>
  <c r="AI83" i="3" s="1"/>
  <c r="AH85" i="3"/>
  <c r="AI85" i="3" s="1"/>
  <c r="AH84" i="3"/>
  <c r="AI84" i="3" s="1"/>
  <c r="AV74" i="3"/>
  <c r="AH80" i="3"/>
  <c r="AI80" i="3" s="1"/>
  <c r="AH82" i="3"/>
  <c r="AI82" i="3" s="1"/>
  <c r="AT74" i="3"/>
  <c r="AH81" i="3"/>
  <c r="AI81" i="3" s="1"/>
  <c r="AH77" i="3"/>
  <c r="AI77" i="3" s="1"/>
  <c r="AH79" i="3"/>
  <c r="AI79" i="3" s="1"/>
  <c r="AH78" i="3"/>
  <c r="AI78" i="3" s="1"/>
  <c r="AH75" i="3"/>
  <c r="AI75" i="3" s="1"/>
  <c r="AH76" i="3"/>
  <c r="AI76" i="3" s="1"/>
  <c r="AH72" i="3"/>
  <c r="AI72" i="3" s="1"/>
  <c r="AH74" i="3"/>
  <c r="AI74" i="3" s="1"/>
  <c r="AH73" i="3"/>
  <c r="AI73" i="3" s="1"/>
  <c r="AH70" i="3"/>
  <c r="AI70" i="3" s="1"/>
  <c r="AH71" i="3"/>
  <c r="AI71" i="3" s="1"/>
  <c r="AH65" i="3"/>
  <c r="AI65" i="3" s="1"/>
  <c r="AH69" i="3"/>
  <c r="AI69" i="3" s="1"/>
  <c r="AH68" i="3"/>
  <c r="AI68" i="3" s="1"/>
  <c r="AH67" i="3"/>
  <c r="AI67" i="3" s="1"/>
  <c r="AH66" i="3"/>
  <c r="AI66" i="3" s="1"/>
  <c r="AH63" i="3"/>
  <c r="AI63" i="3" s="1"/>
  <c r="AH64" i="3"/>
  <c r="AI64" i="3" s="1"/>
  <c r="AH61" i="3"/>
  <c r="AI61" i="3" s="1"/>
  <c r="AH62" i="3"/>
  <c r="AI62" i="3" s="1"/>
  <c r="AH59" i="3"/>
  <c r="AI59" i="3" s="1"/>
  <c r="AH60" i="3"/>
  <c r="AI60" i="3" s="1"/>
  <c r="AH57" i="3"/>
  <c r="AI57" i="3" s="1"/>
  <c r="AH58" i="3"/>
  <c r="AI58" i="3" s="1"/>
  <c r="AH56" i="3"/>
  <c r="AI56" i="3" s="1"/>
  <c r="AH44" i="3"/>
  <c r="AI44" i="3" s="1"/>
  <c r="AH53" i="3"/>
  <c r="AI53" i="3" s="1"/>
  <c r="AH49" i="3"/>
  <c r="AI49" i="3" s="1"/>
  <c r="D35" i="6"/>
  <c r="AH55" i="3"/>
  <c r="AI55" i="3" s="1"/>
  <c r="AH52" i="3"/>
  <c r="AI52" i="3" s="1"/>
  <c r="AH48" i="3"/>
  <c r="AI48" i="3" s="1"/>
  <c r="AH45" i="3"/>
  <c r="AI45" i="3" s="1"/>
  <c r="AH43" i="3"/>
  <c r="AI43" i="3" s="1"/>
  <c r="AH51" i="3"/>
  <c r="AI51" i="3" s="1"/>
  <c r="AH47" i="3"/>
  <c r="AI47" i="3" s="1"/>
  <c r="AH42" i="3"/>
  <c r="AI42" i="3" s="1"/>
  <c r="AH54" i="3"/>
  <c r="AI54" i="3" s="1"/>
  <c r="AH50" i="3"/>
  <c r="AI50" i="3" s="1"/>
  <c r="AH46" i="3"/>
  <c r="AI46" i="3" s="1"/>
  <c r="AJ37" i="6" l="1"/>
  <c r="AH38" i="6" s="1"/>
  <c r="AJ42" i="9"/>
  <c r="E36" i="6" s="1"/>
  <c r="D38" i="6"/>
  <c r="AJ42" i="3"/>
  <c r="E35" i="6" s="1"/>
  <c r="AG38" i="6" l="1"/>
  <c r="AI38" i="6"/>
</calcChain>
</file>

<file path=xl/comments1.xml><?xml version="1.0" encoding="utf-8"?>
<comments xmlns="http://schemas.openxmlformats.org/spreadsheetml/2006/main">
  <authors>
    <author>HP</author>
  </authors>
  <commentList>
    <comment ref="AD3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3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F3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3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D3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3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F3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3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AD3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3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F3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3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<sst xmlns="http://schemas.openxmlformats.org/spreadsheetml/2006/main" count="463" uniqueCount="166">
  <si>
    <t>A</t>
  </si>
  <si>
    <t>Curso</t>
  </si>
  <si>
    <t>Pgtas.</t>
  </si>
  <si>
    <t>Sumatoria puntaje</t>
  </si>
  <si>
    <t>P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</si>
  <si>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</si>
  <si>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</si>
  <si>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</si>
  <si>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</si>
  <si>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</si>
  <si>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</si>
  <si>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</si>
  <si>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</si>
  <si>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Nª de alummos ausentes</t>
  </si>
  <si>
    <t>Nivel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</si>
  <si>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</si>
  <si>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</si>
  <si>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</si>
  <si>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</si>
  <si>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</si>
  <si>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</si>
  <si>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</si>
  <si>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</si>
  <si>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</si>
  <si>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</si>
  <si>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</si>
  <si>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</si>
  <si>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</si>
  <si>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</si>
  <si>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Puntaje Obtenido por Item</t>
  </si>
  <si>
    <t>Nº total de Als.</t>
  </si>
  <si>
    <t>% total de Als.</t>
  </si>
  <si>
    <t>Porcentaje de logro del grupo de curso por PREGUNTA</t>
  </si>
  <si>
    <t>1ro. Básico A</t>
  </si>
  <si>
    <t>PRIMERO BASICO</t>
  </si>
  <si>
    <t>Estado:     Presente (p o P) Ausente (a o A)</t>
  </si>
  <si>
    <t>Porcentaje de logro grupo curso por INDICADORES</t>
  </si>
  <si>
    <t>Nº y % Als. Nvl. INTERMEDIO  (50 - 79%)</t>
  </si>
  <si>
    <t>Nº y Als. Nvl. AVANZADO  (80 - 100%)</t>
  </si>
  <si>
    <t>Nº y % Als. Nvl. INICIAL (0 - 49%)</t>
  </si>
  <si>
    <t xml:space="preserve"> </t>
  </si>
  <si>
    <t>HABILIDADES</t>
  </si>
  <si>
    <t>3) Extracción de información explícita.</t>
  </si>
  <si>
    <t>Porcentaje de logro grupo curso por HABILIDADES</t>
  </si>
  <si>
    <t>% logro</t>
  </si>
  <si>
    <t>1.- Identifican texto leído: reconocen estructura de un cuento.</t>
  </si>
  <si>
    <t>2.- Extraen información inferencial local del texto: reconoce motivación de personajes.</t>
  </si>
  <si>
    <t>3.- Extraen información inferencial local del texto: identifica problema–solución.</t>
  </si>
  <si>
    <t>4.- Extraen información literal compleja del texto: identifica secuencia de acciones.</t>
  </si>
  <si>
    <t>5.- Extraen  información literal simple del  texto: identifica lugar.</t>
  </si>
  <si>
    <t>Total Alumnos presentes</t>
  </si>
  <si>
    <r>
      <rPr>
        <sz val="10"/>
        <rFont val="Arial"/>
        <family val="2"/>
      </rPr>
      <t xml:space="preserve">Medio Alto </t>
    </r>
    <r>
      <rPr>
        <b/>
        <sz val="11"/>
        <color indexed="9"/>
        <rFont val="Calibri"/>
        <family val="2"/>
      </rPr>
      <t xml:space="preserve">(MA) </t>
    </r>
    <r>
      <rPr>
        <b/>
        <sz val="11"/>
        <color indexed="30"/>
        <rFont val="Calibri"/>
        <family val="2"/>
      </rPr>
      <t>[51- 75%]</t>
    </r>
  </si>
  <si>
    <r>
      <rPr>
        <sz val="10"/>
        <rFont val="Arial"/>
        <family val="2"/>
      </rPr>
      <t>Medio Bajo</t>
    </r>
    <r>
      <rPr>
        <b/>
        <sz val="11"/>
        <color indexed="9"/>
        <rFont val="Calibri"/>
        <family val="2"/>
      </rPr>
      <t xml:space="preserve"> (MB)</t>
    </r>
    <r>
      <rPr>
        <b/>
        <sz val="11"/>
        <color indexed="30"/>
        <rFont val="Calibri"/>
        <family val="2"/>
      </rPr>
      <t>[26 - 50%]</t>
    </r>
  </si>
  <si>
    <r>
      <rPr>
        <sz val="10"/>
        <rFont val="Arial"/>
        <family val="2"/>
      </rPr>
      <t>Alto</t>
    </r>
    <r>
      <rPr>
        <b/>
        <sz val="11"/>
        <color indexed="9"/>
        <rFont val="Calibri"/>
        <family val="2"/>
      </rPr>
      <t xml:space="preserve"> (A)             </t>
    </r>
    <r>
      <rPr>
        <b/>
        <sz val="11"/>
        <color indexed="30"/>
        <rFont val="Calibri"/>
        <family val="2"/>
      </rPr>
      <t>[76- 100%]</t>
    </r>
  </si>
  <si>
    <r>
      <rPr>
        <sz val="10"/>
        <rFont val="Arial"/>
        <family val="2"/>
      </rPr>
      <t>Bajo</t>
    </r>
    <r>
      <rPr>
        <b/>
        <sz val="11"/>
        <color indexed="9"/>
        <rFont val="Calibri"/>
        <family val="2"/>
      </rPr>
      <t xml:space="preserve"> (B)              </t>
    </r>
    <r>
      <rPr>
        <b/>
        <sz val="11"/>
        <color indexed="30"/>
        <rFont val="Calibri"/>
        <family val="2"/>
      </rPr>
      <t>[0 - 25%]</t>
    </r>
  </si>
  <si>
    <t>CANTIDAD Y PORCENTAJE DE ESTUDIANTES DISTRIBUIDOS SEGÚN HABILIDADES Y NIVELES DE DESEMPEÑO, PME 2015</t>
  </si>
  <si>
    <t>6.- Extrae información literal simple del texto: identifica sentimiento de personaje.</t>
  </si>
  <si>
    <t>7.- Extraen información inferencial local del texto: reconoce significado de expresión en contexto.</t>
  </si>
  <si>
    <t>8.- Reconocen vocales en contexto.</t>
  </si>
  <si>
    <t>9. - Leen palabras simples y las relacionan con su dibujo correspondiente.</t>
  </si>
  <si>
    <t>10.- Reconocen palabras que tienen el mismo sonido final (conciencia fonológica).</t>
  </si>
  <si>
    <t>11.- Reconocen palabras que tienen el mismo sonido inicial (conciencia fonológica).</t>
  </si>
  <si>
    <t>12.- Escriben su nombre de manera legible.</t>
  </si>
  <si>
    <t>Vaciado de resultados PRUEBA DE DIAGNÓSTICO, LENGUAJE 1º básico B, 2015</t>
  </si>
  <si>
    <t>Vaciado de resultados PRUEBA DE DIAGNÓSTICO, LENGUAJE 1º básico C, 2015</t>
  </si>
  <si>
    <t>1ro. Básico C</t>
  </si>
  <si>
    <t>Promedio</t>
  </si>
  <si>
    <t>PROMEDIO POR INDICADORES, DIAGNÓSTICO PRIMERO BASICO AÑO 2015</t>
  </si>
  <si>
    <t>PROMEDIO POR HABILIDADES, DIAGNÓSTICO PRIMERO BASICO AÑO 2015</t>
  </si>
  <si>
    <t>2, 4, 6 y 8</t>
  </si>
  <si>
    <t>3, 5 y 7</t>
  </si>
  <si>
    <t>9, 10, 11, 12  y 13</t>
  </si>
  <si>
    <t>3 y 6</t>
  </si>
  <si>
    <t>2º.- Extraen información inferencial local del texto: reconoce motivación de personajes.</t>
  </si>
  <si>
    <t>1º- Identifican texto leído: reconocen estructura de un cuento.</t>
  </si>
  <si>
    <t>3º.- Extraen información inferencial local del texto: identifica problema–solución.</t>
  </si>
  <si>
    <t>4º.- Extraen información literal compleja del texto: identifica secuencia de acciones.</t>
  </si>
  <si>
    <t>5º.- Extraen  información literal simple del  texto: identifica lugar.</t>
  </si>
  <si>
    <t>6º.- Extrae información literal simple del texto: identifica sentimiento de personaje.</t>
  </si>
  <si>
    <t>7º.- Extraen información inferencial local del texto: reconoce significado de expresión en contexto.</t>
  </si>
  <si>
    <t>8º.- Reconocen vocales en contexto.</t>
  </si>
  <si>
    <t>9º.- Leen palabras simples y las relacionan con su dibujo correspondiente.</t>
  </si>
  <si>
    <t>10º.- Reconocen palabras que tienen el mismo sonido final (conciencia fonológica).</t>
  </si>
  <si>
    <t>11º.- Reconocen palabras que tienen el mismo sonido inicial (conciencia fonológica).</t>
  </si>
  <si>
    <t>12º.- Escriben su nombre de manera legible.</t>
  </si>
  <si>
    <t>Nº Als. Nvl. INICIAL (0 - 49%)</t>
  </si>
  <si>
    <t>Nº Als. Nvl. INTERMEDIO (50 - 79%)</t>
  </si>
  <si>
    <t>Nº Als. Nvl. AVANZADO  (80 - 100%)</t>
  </si>
  <si>
    <t>CANTIDAD Y PORCENTAJE DE ESTUDIANTES DISTRIBUIDOS SEGÚN HABILIDADES Y NIVELES DE DESEMPEÑO</t>
  </si>
  <si>
    <t>Establecimiento</t>
  </si>
  <si>
    <t>Total Alumnos de los cursos (matrícula real)</t>
  </si>
  <si>
    <t>INFORME GLOBAL, DIAGNÓSTICO LENGUAJE,  PRIMERO BÁSICO 2015</t>
  </si>
  <si>
    <r>
      <rPr>
        <sz val="14"/>
        <rFont val="Arial"/>
        <family val="2"/>
      </rPr>
      <t>Bajo</t>
    </r>
    <r>
      <rPr>
        <b/>
        <sz val="14"/>
        <color indexed="9"/>
        <rFont val="Calibri"/>
        <family val="2"/>
      </rPr>
      <t xml:space="preserve"> (B)                 </t>
    </r>
    <r>
      <rPr>
        <b/>
        <sz val="14"/>
        <color indexed="30"/>
        <rFont val="Calibri"/>
        <family val="2"/>
      </rPr>
      <t xml:space="preserve"> [0 - 25%]</t>
    </r>
  </si>
  <si>
    <r>
      <rPr>
        <sz val="14"/>
        <rFont val="Arial"/>
        <family val="2"/>
      </rPr>
      <t>Medio Bajo</t>
    </r>
    <r>
      <rPr>
        <b/>
        <sz val="14"/>
        <color indexed="9"/>
        <rFont val="Calibri"/>
        <family val="2"/>
      </rPr>
      <t xml:space="preserve"> (MB) </t>
    </r>
    <r>
      <rPr>
        <b/>
        <sz val="14"/>
        <color indexed="30"/>
        <rFont val="Calibri"/>
        <family val="2"/>
      </rPr>
      <t>[26 - 50%]</t>
    </r>
  </si>
  <si>
    <r>
      <rPr>
        <sz val="14"/>
        <rFont val="Arial"/>
        <family val="2"/>
      </rPr>
      <t xml:space="preserve">Medio Alto </t>
    </r>
    <r>
      <rPr>
        <b/>
        <sz val="14"/>
        <color indexed="9"/>
        <rFont val="Calibri"/>
        <family val="2"/>
      </rPr>
      <t xml:space="preserve">(MA)   </t>
    </r>
    <r>
      <rPr>
        <b/>
        <sz val="14"/>
        <color indexed="30"/>
        <rFont val="Calibri"/>
        <family val="2"/>
      </rPr>
      <t>[51- 75%]</t>
    </r>
  </si>
  <si>
    <r>
      <rPr>
        <sz val="14"/>
        <rFont val="Arial"/>
        <family val="2"/>
      </rPr>
      <t>Alto</t>
    </r>
    <r>
      <rPr>
        <b/>
        <sz val="14"/>
        <color indexed="9"/>
        <rFont val="Calibri"/>
        <family val="2"/>
      </rPr>
      <t xml:space="preserve"> (A)              </t>
    </r>
    <r>
      <rPr>
        <b/>
        <sz val="14"/>
        <color indexed="30"/>
        <rFont val="Calibri"/>
        <family val="2"/>
      </rPr>
      <t xml:space="preserve"> [76- 100%]</t>
    </r>
  </si>
  <si>
    <t>RENDIMIENTO POR CURSO</t>
  </si>
  <si>
    <t>CURSO</t>
  </si>
  <si>
    <t>1º A</t>
  </si>
  <si>
    <t>1º B</t>
  </si>
  <si>
    <t>1ºC</t>
  </si>
  <si>
    <t>Nº pregunta</t>
  </si>
  <si>
    <t>% logro por preguntas, 1ros. Básico</t>
  </si>
  <si>
    <t>PROMEDIO % LOGRO</t>
  </si>
  <si>
    <t>PROMEDIO NOTA</t>
  </si>
  <si>
    <t>DESVIACION ESTANDAR DE NOTAS</t>
  </si>
  <si>
    <t>Cuadrado</t>
  </si>
  <si>
    <t>Diferencia</t>
  </si>
  <si>
    <t>2) Reflexión sobre el texto</t>
  </si>
  <si>
    <t>1) Desarrollo de destrezas de lectura inicial.</t>
  </si>
  <si>
    <t>4) Extracción de información implícita.</t>
  </si>
  <si>
    <t>4) Extraen información inferencial local del texto</t>
  </si>
  <si>
    <t>1) Reconocen palabras que tienen el mismo sonido inicial (conciencia fonológica).</t>
  </si>
  <si>
    <t>1) Escribir diversos tipos de textos</t>
  </si>
  <si>
    <t>1ro. Básico B</t>
  </si>
  <si>
    <t>ESCUELA LAS CAMELIAS</t>
  </si>
  <si>
    <t>22686-6</t>
  </si>
  <si>
    <t>EQUIPO DE MEDICION, UTP LAS CAMELIAS</t>
  </si>
  <si>
    <t>MARZO</t>
  </si>
  <si>
    <t>CÁRCAMO CÁRDENAS LUIS SALVADOR</t>
  </si>
  <si>
    <t>CORREA URIBE MÁXIMO DE DIOS</t>
  </si>
  <si>
    <t>DÍAZ MONTIEL BENJAMÍN ESTEBAN</t>
  </si>
  <si>
    <t>GADALETA VELÁSQUEZ LUCAS ALEXANDER</t>
  </si>
  <si>
    <t>GALINDO GALLARDO SAMUEL ANTONIO</t>
  </si>
  <si>
    <t>GALLEGOS ULE CONSTANZA ANTONELLA</t>
  </si>
  <si>
    <t>GÓMEZ GONZÁLEZ PALOMA DEL PILAR</t>
  </si>
  <si>
    <t>GÓMEZ GUTIÉRREZ MAXIMILIANO CAMILO</t>
  </si>
  <si>
    <t>GONZALEZ OBANDO DENNIS BELÉN</t>
  </si>
  <si>
    <t>GONZÁLEZ SALINAS YUSEY JAVIERA</t>
  </si>
  <si>
    <t>HIDALGO GALINDO CONSTANZA LLAMILETT</t>
  </si>
  <si>
    <t>HUENCHUR SOTO KEVIN MAURICIO</t>
  </si>
  <si>
    <t>LLANQUILEF TORRES PILAR ISIDORA</t>
  </si>
  <si>
    <t>MANCILLA PAREDES VICENTE ANDRÉS</t>
  </si>
  <si>
    <t>MANSILLA AGUILAR KATHERINNE ANAÍS</t>
  </si>
  <si>
    <t>MANSILLA GONZÁLEZ VALENTINA BELÉN</t>
  </si>
  <si>
    <t>MERIÑO MIRANDA MARTINA RAYEN</t>
  </si>
  <si>
    <t>MILLALONCO URIBE CONSTANZA SARAY</t>
  </si>
  <si>
    <t>MIRANDA GONZÁLEZ CELESTE FRANCISCA</t>
  </si>
  <si>
    <t>MOLINA LÓPEZ JEREMÍAS ISMAEL ADÁN</t>
  </si>
  <si>
    <t>NANCO CIFUENTES FHARA TAIS</t>
  </si>
  <si>
    <t>NAVARRO RIVERA ISAAC ALEXANDER</t>
  </si>
  <si>
    <t>NAVARRO VERA ÁLVARO EXEQUIEL</t>
  </si>
  <si>
    <t>OJEDA ESCOBAR NIA ANTONELLA PASCAL</t>
  </si>
  <si>
    <t>OJEDA GONZÁLEZ DORIANS JESÚS EDINSON</t>
  </si>
  <si>
    <t>OLIVARES VICENCIO YARELA PAOLA</t>
  </si>
  <si>
    <t>PACHECO CORONADO MAGDALENA PAZ</t>
  </si>
  <si>
    <t>PACHECO PÉREZ MONSERRATH ANDREA</t>
  </si>
  <si>
    <t>PERALTA OJEDA ANGEL BENJAMÍN BELARMINO</t>
  </si>
  <si>
    <t>PÉREZ HUENCHUR MÓNICA ISABEL</t>
  </si>
  <si>
    <t>PINDA MOLINA AXEL ANDRÉS</t>
  </si>
  <si>
    <t>PINDA PINDA AMANDA GABRIELA</t>
  </si>
  <si>
    <t>PINILLA GADALETA VICENTE GIOVANNI</t>
  </si>
  <si>
    <t>PUNOL OYARZO VALENTINA NAYARETTE</t>
  </si>
  <si>
    <t>RODRÍGUEZ ARRIAGADA YEANYRA ESTRELLA</t>
  </si>
  <si>
    <t>SANHUEZA SANTANA KEVIN MACKLEIN</t>
  </si>
  <si>
    <t>SERON SERÓN POLET FRANCISCA</t>
  </si>
  <si>
    <t>SOTO FERNÁNDEZ CAROLINA ARACELI</t>
  </si>
  <si>
    <t>SOTO GONZÁLEZ WILLIAMS IGNACIO</t>
  </si>
  <si>
    <t>TOLEDO CONTRERAS JEANNETTE SOLEDAD</t>
  </si>
  <si>
    <t>TRIVIÑO GUTIÉRREZ DIEGO ALEJANDRO</t>
  </si>
  <si>
    <t>ULLOA VELÁSQUEZ ANTO MONSERRAT</t>
  </si>
  <si>
    <t>VARGAS CÁRDENAS YONATHAN LEONEL</t>
  </si>
  <si>
    <t>VIVAR GONZÁLEZ ROSA ESCARLE</t>
  </si>
  <si>
    <t>VIVAR GONZÁLEZ YADHIRA MONSERRATT</t>
  </si>
  <si>
    <t>Vaciado de resultados PRUEBA DE DIAGNÓSTICO, LENGUAJE 1º básico A, 2016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</si>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</sst>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9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color indexed="14"/>
      <name val="Arial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30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b/>
      <sz val="14"/>
      <color indexed="9"/>
      <name val="Calibri"/>
      <family val="2"/>
    </font>
    <font>
      <b/>
      <sz val="14"/>
      <color indexed="30"/>
      <name val="Calibri"/>
      <family val="2"/>
    </font>
    <font>
      <sz val="13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3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</cellStyleXfs>
  <cellXfs count="48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6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wrapText="1"/>
    </xf>
    <xf numFmtId="0" fontId="40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1" fillId="0" borderId="0" xfId="0" applyNumberFormat="1" applyFont="1" applyFill="1" applyBorder="1" applyAlignment="1">
      <alignment vertical="center" wrapText="1"/>
    </xf>
    <xf numFmtId="0" fontId="42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vertical="center" wrapText="1"/>
    </xf>
    <xf numFmtId="0" fontId="13" fillId="0" borderId="7" xfId="0" applyNumberFormat="1" applyFont="1" applyFill="1" applyBorder="1" applyAlignment="1">
      <alignment horizontal="center" vertical="distributed" wrapText="1"/>
    </xf>
    <xf numFmtId="0" fontId="13" fillId="0" borderId="7" xfId="0" applyNumberFormat="1" applyFont="1" applyFill="1" applyBorder="1" applyAlignment="1">
      <alignment horizontal="center" vertical="distributed"/>
    </xf>
    <xf numFmtId="0" fontId="2" fillId="0" borderId="7" xfId="0" applyNumberFormat="1" applyFont="1" applyFill="1" applyBorder="1" applyAlignment="1">
      <alignment horizontal="center" vertical="distributed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1" fillId="7" borderId="3" xfId="0" applyNumberFormat="1" applyFont="1" applyFill="1" applyBorder="1" applyAlignment="1">
      <alignment horizontal="center" vertical="distributed" wrapText="1"/>
    </xf>
    <xf numFmtId="0" fontId="18" fillId="0" borderId="3" xfId="0" applyNumberFormat="1" applyFont="1" applyFill="1" applyBorder="1" applyAlignment="1" applyProtection="1">
      <alignment horizontal="center"/>
      <protection locked="0"/>
    </xf>
    <xf numFmtId="0" fontId="18" fillId="0" borderId="3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 vertical="distributed"/>
    </xf>
    <xf numFmtId="0" fontId="38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15" fillId="3" borderId="10" xfId="0" applyNumberFormat="1" applyFont="1" applyFill="1" applyBorder="1" applyAlignment="1">
      <alignment horizontal="center" vertical="distributed" wrapText="1"/>
    </xf>
    <xf numFmtId="0" fontId="1" fillId="0" borderId="11" xfId="0" applyNumberFormat="1" applyFont="1" applyFill="1" applyBorder="1" applyAlignment="1">
      <alignment horizontal="center"/>
    </xf>
    <xf numFmtId="0" fontId="1" fillId="8" borderId="3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/>
      <protection locked="0"/>
    </xf>
    <xf numFmtId="9" fontId="45" fillId="0" borderId="3" xfId="2" applyFont="1" applyBorder="1" applyAlignment="1">
      <alignment horizontal="center" vertical="distributed"/>
    </xf>
    <xf numFmtId="9" fontId="45" fillId="0" borderId="13" xfId="2" applyFont="1" applyBorder="1" applyAlignment="1">
      <alignment horizontal="center" vertical="distributed"/>
    </xf>
    <xf numFmtId="9" fontId="45" fillId="0" borderId="14" xfId="2" applyFont="1" applyBorder="1" applyAlignment="1">
      <alignment horizontal="center" vertical="distributed"/>
    </xf>
    <xf numFmtId="9" fontId="45" fillId="0" borderId="15" xfId="2" applyFont="1" applyBorder="1" applyAlignment="1">
      <alignment horizontal="center" vertical="distributed"/>
    </xf>
    <xf numFmtId="0" fontId="2" fillId="9" borderId="3" xfId="0" applyNumberFormat="1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 vertical="distributed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distributed" wrapText="1"/>
    </xf>
    <xf numFmtId="9" fontId="2" fillId="0" borderId="3" xfId="2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distributed"/>
    </xf>
    <xf numFmtId="0" fontId="13" fillId="0" borderId="16" xfId="0" applyNumberFormat="1" applyFont="1" applyFill="1" applyBorder="1" applyAlignment="1">
      <alignment horizontal="center" vertical="distributed"/>
    </xf>
    <xf numFmtId="0" fontId="1" fillId="10" borderId="3" xfId="0" applyNumberFormat="1" applyFont="1" applyFill="1" applyBorder="1" applyAlignment="1">
      <alignment horizontal="center" vertical="center" wrapText="1"/>
    </xf>
    <xf numFmtId="0" fontId="1" fillId="10" borderId="3" xfId="0" applyNumberFormat="1" applyFont="1" applyFill="1" applyBorder="1" applyAlignment="1">
      <alignment horizontal="center" vertical="distributed" wrapText="1"/>
    </xf>
    <xf numFmtId="0" fontId="1" fillId="11" borderId="3" xfId="0" applyNumberFormat="1" applyFont="1" applyFill="1" applyBorder="1" applyAlignment="1">
      <alignment horizontal="center" vertical="distributed" wrapText="1"/>
    </xf>
    <xf numFmtId="0" fontId="1" fillId="11" borderId="12" xfId="0" applyNumberFormat="1" applyFont="1" applyFill="1" applyBorder="1" applyAlignment="1">
      <alignment horizontal="center" vertical="distributed" wrapText="1"/>
    </xf>
    <xf numFmtId="0" fontId="1" fillId="11" borderId="3" xfId="0" applyNumberFormat="1" applyFont="1" applyFill="1" applyBorder="1" applyAlignment="1">
      <alignment horizontal="center" vertical="center" wrapText="1"/>
    </xf>
    <xf numFmtId="0" fontId="45" fillId="0" borderId="3" xfId="2" applyNumberFormat="1" applyFont="1" applyBorder="1" applyAlignment="1">
      <alignment horizontal="center" vertical="distributed"/>
    </xf>
    <xf numFmtId="0" fontId="45" fillId="0" borderId="14" xfId="2" applyNumberFormat="1" applyFont="1" applyBorder="1" applyAlignment="1">
      <alignment horizontal="center" vertical="distributed"/>
    </xf>
    <xf numFmtId="0" fontId="40" fillId="0" borderId="0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9" fontId="2" fillId="0" borderId="14" xfId="2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46" fillId="0" borderId="4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24" fillId="0" borderId="3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 vertical="distributed" wrapText="1"/>
    </xf>
    <xf numFmtId="9" fontId="2" fillId="0" borderId="0" xfId="2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12" borderId="0" xfId="0" applyNumberFormat="1" applyFont="1" applyFill="1" applyBorder="1" applyAlignment="1">
      <alignment horizontal="center"/>
    </xf>
    <xf numFmtId="9" fontId="45" fillId="0" borderId="17" xfId="2" applyFont="1" applyBorder="1" applyAlignment="1">
      <alignment horizontal="center" vertical="distributed"/>
    </xf>
    <xf numFmtId="0" fontId="45" fillId="0" borderId="17" xfId="2" applyNumberFormat="1" applyFont="1" applyBorder="1" applyAlignment="1">
      <alignment horizontal="center" vertical="distributed"/>
    </xf>
    <xf numFmtId="9" fontId="45" fillId="0" borderId="18" xfId="2" applyFont="1" applyBorder="1" applyAlignment="1">
      <alignment horizontal="center" vertical="distributed"/>
    </xf>
    <xf numFmtId="0" fontId="38" fillId="0" borderId="19" xfId="0" applyFont="1" applyBorder="1" applyAlignment="1" applyProtection="1">
      <alignment horizontal="center" vertical="distributed"/>
    </xf>
    <xf numFmtId="0" fontId="38" fillId="0" borderId="17" xfId="0" applyFont="1" applyBorder="1" applyAlignment="1" applyProtection="1">
      <alignment horizontal="center" vertical="distributed"/>
    </xf>
    <xf numFmtId="0" fontId="38" fillId="0" borderId="20" xfId="0" applyFont="1" applyBorder="1" applyAlignment="1" applyProtection="1">
      <alignment horizontal="center" vertical="distributed"/>
    </xf>
    <xf numFmtId="0" fontId="38" fillId="0" borderId="3" xfId="0" applyFont="1" applyBorder="1" applyAlignment="1" applyProtection="1">
      <alignment horizontal="center" vertical="distributed"/>
    </xf>
    <xf numFmtId="0" fontId="38" fillId="0" borderId="21" xfId="0" applyFont="1" applyBorder="1" applyAlignment="1" applyProtection="1">
      <alignment horizontal="center" vertical="distributed"/>
    </xf>
    <xf numFmtId="0" fontId="38" fillId="0" borderId="14" xfId="0" applyFont="1" applyBorder="1" applyAlignment="1" applyProtection="1">
      <alignment horizontal="center" vertical="distributed"/>
    </xf>
    <xf numFmtId="9" fontId="2" fillId="0" borderId="22" xfId="2" applyFont="1" applyFill="1" applyBorder="1" applyAlignment="1">
      <alignment horizontal="center"/>
    </xf>
    <xf numFmtId="9" fontId="2" fillId="0" borderId="12" xfId="2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11" borderId="15" xfId="0" applyNumberFormat="1" applyFont="1" applyFill="1" applyBorder="1" applyAlignment="1">
      <alignment horizontal="center" vertical="center" wrapText="1"/>
    </xf>
    <xf numFmtId="0" fontId="40" fillId="0" borderId="0" xfId="0" applyFont="1" applyBorder="1">
      <alignment vertical="center"/>
    </xf>
    <xf numFmtId="0" fontId="39" fillId="0" borderId="0" xfId="0" applyFont="1">
      <alignment vertical="center"/>
    </xf>
    <xf numFmtId="0" fontId="39" fillId="0" borderId="0" xfId="0" applyFont="1" applyBorder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38" fillId="0" borderId="0" xfId="0" applyFont="1" applyFill="1" applyBorder="1" applyAlignment="1" applyProtection="1">
      <alignment horizontal="center" vertical="distributed" wrapText="1"/>
    </xf>
    <xf numFmtId="0" fontId="47" fillId="0" borderId="23" xfId="0" applyFont="1" applyBorder="1" applyAlignment="1" applyProtection="1">
      <alignment vertical="distributed"/>
    </xf>
    <xf numFmtId="0" fontId="47" fillId="0" borderId="24" xfId="0" applyFont="1" applyBorder="1" applyAlignment="1" applyProtection="1">
      <alignment vertical="distributed"/>
    </xf>
    <xf numFmtId="0" fontId="47" fillId="0" borderId="25" xfId="0" applyFont="1" applyBorder="1" applyAlignment="1" applyProtection="1">
      <alignment vertical="distributed"/>
    </xf>
    <xf numFmtId="1" fontId="2" fillId="12" borderId="0" xfId="0" applyNumberFormat="1" applyFont="1" applyFill="1" applyBorder="1" applyAlignment="1">
      <alignment horizontal="center"/>
    </xf>
    <xf numFmtId="0" fontId="1" fillId="4" borderId="26" xfId="0" applyNumberFormat="1" applyFont="1" applyFill="1" applyBorder="1" applyAlignment="1">
      <alignment horizontal="center"/>
    </xf>
    <xf numFmtId="0" fontId="1" fillId="4" borderId="2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distributed"/>
    </xf>
    <xf numFmtId="0" fontId="2" fillId="12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>
      <alignment vertical="center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wrapText="1"/>
    </xf>
    <xf numFmtId="0" fontId="40" fillId="0" borderId="0" xfId="0" applyFont="1" applyFill="1">
      <alignment vertical="center"/>
    </xf>
    <xf numFmtId="0" fontId="38" fillId="0" borderId="0" xfId="0" applyFont="1" applyBorder="1" applyAlignment="1" applyProtection="1">
      <alignment horizontal="center"/>
    </xf>
    <xf numFmtId="9" fontId="45" fillId="0" borderId="0" xfId="2" applyFont="1" applyBorder="1" applyAlignment="1">
      <alignment horizontal="center" vertical="distributed"/>
    </xf>
    <xf numFmtId="0" fontId="45" fillId="0" borderId="0" xfId="2" applyNumberFormat="1" applyFont="1" applyBorder="1" applyAlignment="1">
      <alignment horizontal="center" vertical="distributed"/>
    </xf>
    <xf numFmtId="0" fontId="48" fillId="0" borderId="0" xfId="0" applyNumberFormat="1" applyFont="1" applyFill="1" applyBorder="1" applyAlignment="1">
      <alignment horizontal="center" wrapText="1"/>
    </xf>
    <xf numFmtId="0" fontId="40" fillId="12" borderId="0" xfId="0" applyFont="1" applyFill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distributed"/>
    </xf>
    <xf numFmtId="0" fontId="18" fillId="0" borderId="12" xfId="0" applyNumberFormat="1" applyFont="1" applyFill="1" applyBorder="1" applyAlignment="1">
      <alignment horizontal="center" vertical="distributed"/>
    </xf>
    <xf numFmtId="0" fontId="18" fillId="0" borderId="27" xfId="0" applyNumberFormat="1" applyFont="1" applyFill="1" applyBorder="1" applyAlignment="1">
      <alignment horizontal="center" vertical="distributed"/>
    </xf>
    <xf numFmtId="9" fontId="18" fillId="0" borderId="21" xfId="2" applyFont="1" applyFill="1" applyBorder="1" applyAlignment="1">
      <alignment horizontal="center" vertical="distributed"/>
    </xf>
    <xf numFmtId="9" fontId="18" fillId="0" borderId="14" xfId="2" applyFont="1" applyFill="1" applyBorder="1" applyAlignment="1">
      <alignment horizontal="center" vertical="distributed"/>
    </xf>
    <xf numFmtId="9" fontId="18" fillId="0" borderId="15" xfId="2" applyFont="1" applyFill="1" applyBorder="1" applyAlignment="1">
      <alignment horizontal="center" vertical="distributed"/>
    </xf>
    <xf numFmtId="0" fontId="26" fillId="12" borderId="0" xfId="0" applyFont="1" applyFill="1" applyBorder="1" applyAlignment="1">
      <alignment vertical="distributed"/>
    </xf>
    <xf numFmtId="9" fontId="2" fillId="12" borderId="0" xfId="0" applyNumberFormat="1" applyFont="1" applyFill="1" applyBorder="1" applyAlignment="1">
      <alignment horizontal="center"/>
    </xf>
    <xf numFmtId="9" fontId="2" fillId="12" borderId="0" xfId="2" applyFont="1" applyFill="1" applyBorder="1" applyAlignment="1">
      <alignment horizontal="center"/>
    </xf>
    <xf numFmtId="0" fontId="0" fillId="12" borderId="0" xfId="0" applyFill="1">
      <alignment vertical="center"/>
    </xf>
    <xf numFmtId="0" fontId="0" fillId="12" borderId="0" xfId="0" applyFill="1" applyBorder="1">
      <alignment vertical="center"/>
    </xf>
    <xf numFmtId="0" fontId="23" fillId="12" borderId="0" xfId="0" applyNumberFormat="1" applyFont="1" applyFill="1" applyBorder="1" applyAlignment="1">
      <alignment horizontal="center" vertical="center" wrapText="1"/>
    </xf>
    <xf numFmtId="0" fontId="23" fillId="12" borderId="0" xfId="0" applyNumberFormat="1" applyFont="1" applyFill="1" applyBorder="1" applyAlignment="1">
      <alignment horizontal="center" vertical="distributed" wrapText="1"/>
    </xf>
    <xf numFmtId="0" fontId="2" fillId="12" borderId="0" xfId="0" applyNumberFormat="1" applyFont="1" applyFill="1" applyBorder="1" applyAlignment="1">
      <alignment horizontal="center" vertical="distributed" wrapText="1"/>
    </xf>
    <xf numFmtId="0" fontId="38" fillId="12" borderId="0" xfId="0" applyFont="1" applyFill="1" applyBorder="1" applyAlignment="1" applyProtection="1">
      <alignment horizontal="center"/>
    </xf>
    <xf numFmtId="9" fontId="45" fillId="12" borderId="0" xfId="2" applyFont="1" applyFill="1" applyBorder="1" applyAlignment="1">
      <alignment horizontal="center" vertical="distributed"/>
    </xf>
    <xf numFmtId="0" fontId="45" fillId="12" borderId="0" xfId="2" applyNumberFormat="1" applyFont="1" applyFill="1" applyBorder="1" applyAlignment="1">
      <alignment horizontal="center" vertical="distributed"/>
    </xf>
    <xf numFmtId="1" fontId="2" fillId="0" borderId="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/>
    </xf>
    <xf numFmtId="0" fontId="49" fillId="0" borderId="5" xfId="0" applyNumberFormat="1" applyFont="1" applyFill="1" applyBorder="1" applyAlignment="1">
      <alignment horizontal="center" wrapText="1"/>
    </xf>
    <xf numFmtId="0" fontId="50" fillId="0" borderId="5" xfId="0" applyNumberFormat="1" applyFont="1" applyFill="1" applyBorder="1" applyAlignment="1">
      <alignment horizontal="center" wrapText="1"/>
    </xf>
    <xf numFmtId="0" fontId="29" fillId="0" borderId="0" xfId="0" applyFont="1">
      <alignment vertical="center"/>
    </xf>
    <xf numFmtId="0" fontId="29" fillId="0" borderId="0" xfId="0" applyFont="1" applyFill="1">
      <alignment vertical="center"/>
    </xf>
    <xf numFmtId="0" fontId="30" fillId="0" borderId="28" xfId="0" applyNumberFormat="1" applyFont="1" applyFill="1" applyBorder="1" applyAlignment="1">
      <alignment horizontal="center" vertical="distributed"/>
    </xf>
    <xf numFmtId="1" fontId="31" fillId="0" borderId="16" xfId="0" applyNumberFormat="1" applyFont="1" applyBorder="1" applyAlignment="1">
      <alignment horizontal="center" vertical="center"/>
    </xf>
    <xf numFmtId="0" fontId="30" fillId="0" borderId="7" xfId="0" applyNumberFormat="1" applyFont="1" applyFill="1" applyBorder="1" applyAlignment="1">
      <alignment horizontal="center" vertical="distributed"/>
    </xf>
    <xf numFmtId="1" fontId="31" fillId="0" borderId="7" xfId="0" applyNumberFormat="1" applyFont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distributed"/>
    </xf>
    <xf numFmtId="1" fontId="31" fillId="0" borderId="2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7" fillId="4" borderId="9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1" fontId="30" fillId="0" borderId="29" xfId="0" applyNumberFormat="1" applyFont="1" applyFill="1" applyBorder="1" applyAlignment="1">
      <alignment horizontal="center" vertical="center" wrapText="1"/>
    </xf>
    <xf numFmtId="0" fontId="27" fillId="4" borderId="30" xfId="0" applyNumberFormat="1" applyFont="1" applyFill="1" applyBorder="1" applyAlignment="1">
      <alignment horizontal="center"/>
    </xf>
    <xf numFmtId="0" fontId="32" fillId="0" borderId="3" xfId="0" applyNumberFormat="1" applyFont="1" applyFill="1" applyBorder="1" applyAlignment="1">
      <alignment horizontal="left" vertical="distributed"/>
    </xf>
    <xf numFmtId="0" fontId="51" fillId="0" borderId="20" xfId="0" applyFont="1" applyBorder="1" applyAlignment="1" applyProtection="1">
      <alignment horizontal="center" vertical="distributed"/>
    </xf>
    <xf numFmtId="9" fontId="52" fillId="0" borderId="10" xfId="2" applyFont="1" applyBorder="1" applyAlignment="1">
      <alignment horizontal="center" vertical="distributed"/>
    </xf>
    <xf numFmtId="9" fontId="52" fillId="0" borderId="13" xfId="2" applyFont="1" applyBorder="1" applyAlignment="1">
      <alignment horizontal="center" vertical="distributed"/>
    </xf>
    <xf numFmtId="0" fontId="51" fillId="0" borderId="31" xfId="0" applyFont="1" applyBorder="1" applyAlignment="1" applyProtection="1">
      <alignment horizontal="center" vertical="distributed"/>
    </xf>
    <xf numFmtId="0" fontId="51" fillId="0" borderId="21" xfId="0" applyFont="1" applyBorder="1" applyAlignment="1" applyProtection="1">
      <alignment horizontal="center" vertical="distributed"/>
    </xf>
    <xf numFmtId="9" fontId="52" fillId="0" borderId="32" xfId="2" applyFont="1" applyBorder="1" applyAlignment="1">
      <alignment horizontal="center" vertical="distributed"/>
    </xf>
    <xf numFmtId="9" fontId="52" fillId="0" borderId="15" xfId="2" applyFont="1" applyBorder="1" applyAlignment="1">
      <alignment horizontal="center" vertical="distributed"/>
    </xf>
    <xf numFmtId="0" fontId="51" fillId="0" borderId="33" xfId="0" applyFont="1" applyBorder="1" applyAlignment="1" applyProtection="1">
      <alignment horizontal="center" vertical="distributed"/>
    </xf>
    <xf numFmtId="9" fontId="30" fillId="0" borderId="24" xfId="2" applyFont="1" applyFill="1" applyBorder="1" applyAlignment="1">
      <alignment horizontal="center" vertical="distributed"/>
    </xf>
    <xf numFmtId="0" fontId="53" fillId="0" borderId="3" xfId="0" applyFont="1" applyFill="1" applyBorder="1" applyAlignment="1">
      <alignment horizontal="center" vertical="center"/>
    </xf>
    <xf numFmtId="0" fontId="30" fillId="10" borderId="34" xfId="0" applyNumberFormat="1" applyFont="1" applyFill="1" applyBorder="1" applyAlignment="1">
      <alignment horizontal="center" vertical="center" wrapText="1"/>
    </xf>
    <xf numFmtId="0" fontId="30" fillId="10" borderId="35" xfId="0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 applyProtection="1">
      <alignment horizontal="center" vertical="distributed"/>
    </xf>
    <xf numFmtId="9" fontId="52" fillId="0" borderId="36" xfId="2" applyFont="1" applyBorder="1" applyAlignment="1">
      <alignment horizontal="center" vertical="distributed"/>
    </xf>
    <xf numFmtId="9" fontId="52" fillId="0" borderId="18" xfId="2" applyFont="1" applyBorder="1" applyAlignment="1">
      <alignment horizontal="center" vertical="distributed"/>
    </xf>
    <xf numFmtId="0" fontId="51" fillId="0" borderId="37" xfId="0" applyFont="1" applyBorder="1" applyAlignment="1" applyProtection="1">
      <alignment horizontal="center" vertical="distributed"/>
    </xf>
    <xf numFmtId="0" fontId="30" fillId="0" borderId="0" xfId="0" applyNumberFormat="1" applyFont="1" applyFill="1" applyBorder="1" applyAlignment="1">
      <alignment horizontal="center" vertical="distributed"/>
    </xf>
    <xf numFmtId="0" fontId="30" fillId="0" borderId="38" xfId="0" applyNumberFormat="1" applyFont="1" applyFill="1" applyBorder="1" applyAlignment="1">
      <alignment horizontal="center" vertical="distributed"/>
    </xf>
    <xf numFmtId="0" fontId="30" fillId="12" borderId="8" xfId="0" applyNumberFormat="1" applyFont="1" applyFill="1" applyBorder="1" applyAlignment="1">
      <alignment horizontal="center" vertical="center" wrapText="1"/>
    </xf>
    <xf numFmtId="0" fontId="30" fillId="12" borderId="0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1" fontId="53" fillId="0" borderId="3" xfId="2" applyNumberFormat="1" applyFont="1" applyFill="1" applyBorder="1" applyAlignment="1">
      <alignment horizontal="center" vertical="center"/>
    </xf>
    <xf numFmtId="0" fontId="30" fillId="0" borderId="39" xfId="0" applyNumberFormat="1" applyFont="1" applyFill="1" applyBorder="1" applyAlignment="1">
      <alignment horizontal="center" vertical="distributed"/>
    </xf>
    <xf numFmtId="0" fontId="33" fillId="0" borderId="40" xfId="0" applyNumberFormat="1" applyFont="1" applyFill="1" applyBorder="1" applyAlignment="1">
      <alignment horizontal="center" vertical="distributed"/>
    </xf>
    <xf numFmtId="0" fontId="33" fillId="0" borderId="9" xfId="0" applyNumberFormat="1" applyFont="1" applyFill="1" applyBorder="1" applyAlignment="1">
      <alignment horizontal="center" vertical="distributed"/>
    </xf>
    <xf numFmtId="2" fontId="26" fillId="0" borderId="16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30" fillId="13" borderId="9" xfId="0" applyNumberFormat="1" applyFont="1" applyFill="1" applyBorder="1" applyAlignment="1">
      <alignment horizontal="center" vertical="center" wrapText="1"/>
    </xf>
    <xf numFmtId="0" fontId="33" fillId="0" borderId="8" xfId="0" applyNumberFormat="1" applyFont="1" applyFill="1" applyBorder="1" applyAlignment="1">
      <alignment horizontal="center" vertical="distributed"/>
    </xf>
    <xf numFmtId="9" fontId="30" fillId="0" borderId="39" xfId="2" applyFont="1" applyFill="1" applyBorder="1" applyAlignment="1">
      <alignment horizontal="center" vertical="distributed"/>
    </xf>
    <xf numFmtId="9" fontId="30" fillId="12" borderId="8" xfId="0" applyNumberFormat="1" applyFont="1" applyFill="1" applyBorder="1" applyAlignment="1">
      <alignment horizontal="center" vertical="center" wrapText="1"/>
    </xf>
    <xf numFmtId="164" fontId="30" fillId="0" borderId="16" xfId="0" applyNumberFormat="1" applyFont="1" applyFill="1" applyBorder="1" applyAlignment="1">
      <alignment horizontal="center" vertical="distributed"/>
    </xf>
    <xf numFmtId="164" fontId="30" fillId="0" borderId="9" xfId="0" applyNumberFormat="1" applyFont="1" applyFill="1" applyBorder="1" applyAlignment="1">
      <alignment horizontal="center" vertical="distributed"/>
    </xf>
    <xf numFmtId="0" fontId="38" fillId="0" borderId="0" xfId="0" applyFont="1" applyFill="1" applyBorder="1" applyAlignment="1" applyProtection="1">
      <alignment horizontal="center" vertical="distributed" wrapText="1"/>
    </xf>
    <xf numFmtId="0" fontId="2" fillId="10" borderId="11" xfId="0" applyNumberFormat="1" applyFont="1" applyFill="1" applyBorder="1" applyAlignment="1">
      <alignment horizontal="center" vertical="center" wrapText="1"/>
    </xf>
    <xf numFmtId="0" fontId="2" fillId="8" borderId="21" xfId="0" applyNumberFormat="1" applyFont="1" applyFill="1" applyBorder="1" applyAlignment="1">
      <alignment horizontal="center" vertical="center" wrapText="1"/>
    </xf>
    <xf numFmtId="0" fontId="2" fillId="8" borderId="14" xfId="0" applyNumberFormat="1" applyFont="1" applyFill="1" applyBorder="1" applyAlignment="1">
      <alignment horizontal="center" vertical="center" wrapText="1"/>
    </xf>
    <xf numFmtId="0" fontId="2" fillId="7" borderId="14" xfId="0" applyNumberFormat="1" applyFont="1" applyFill="1" applyBorder="1" applyAlignment="1">
      <alignment horizontal="center" vertical="distributed" wrapText="1"/>
    </xf>
    <xf numFmtId="0" fontId="2" fillId="10" borderId="14" xfId="0" applyNumberFormat="1" applyFont="1" applyFill="1" applyBorder="1" applyAlignment="1">
      <alignment horizontal="center" vertical="center" wrapText="1"/>
    </xf>
    <xf numFmtId="0" fontId="2" fillId="11" borderId="21" xfId="0" applyNumberFormat="1" applyFont="1" applyFill="1" applyBorder="1" applyAlignment="1">
      <alignment horizontal="center" vertical="center" wrapText="1"/>
    </xf>
    <xf numFmtId="0" fontId="2" fillId="7" borderId="15" xfId="0" applyNumberFormat="1" applyFont="1" applyFill="1" applyBorder="1" applyAlignment="1">
      <alignment horizontal="center" vertical="distributed" wrapText="1"/>
    </xf>
    <xf numFmtId="9" fontId="2" fillId="0" borderId="19" xfId="2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9" fontId="2" fillId="0" borderId="17" xfId="2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9" fontId="2" fillId="0" borderId="41" xfId="2" applyFont="1" applyFill="1" applyBorder="1" applyAlignment="1">
      <alignment horizontal="center"/>
    </xf>
    <xf numFmtId="9" fontId="2" fillId="0" borderId="42" xfId="2" applyFont="1" applyFill="1" applyBorder="1" applyAlignment="1">
      <alignment horizontal="center"/>
    </xf>
    <xf numFmtId="9" fontId="2" fillId="0" borderId="42" xfId="0" applyNumberFormat="1" applyFont="1" applyFill="1" applyBorder="1" applyAlignment="1">
      <alignment horizontal="center"/>
    </xf>
    <xf numFmtId="0" fontId="49" fillId="0" borderId="0" xfId="0" applyNumberFormat="1" applyFont="1" applyFill="1" applyBorder="1" applyAlignment="1">
      <alignment horizontal="center" vertical="distributed" wrapText="1"/>
    </xf>
    <xf numFmtId="0" fontId="40" fillId="0" borderId="0" xfId="0" applyNumberFormat="1" applyFont="1" applyFill="1" applyBorder="1" applyAlignment="1">
      <alignment horizontal="center"/>
    </xf>
    <xf numFmtId="0" fontId="54" fillId="0" borderId="19" xfId="2" applyNumberFormat="1" applyFont="1" applyBorder="1" applyAlignment="1">
      <alignment horizontal="center" vertical="distributed"/>
    </xf>
    <xf numFmtId="0" fontId="54" fillId="0" borderId="20" xfId="2" applyNumberFormat="1" applyFont="1" applyBorder="1" applyAlignment="1">
      <alignment horizontal="center" vertical="distributed"/>
    </xf>
    <xf numFmtId="0" fontId="54" fillId="0" borderId="21" xfId="2" applyNumberFormat="1" applyFont="1" applyBorder="1" applyAlignment="1">
      <alignment horizontal="center" vertical="distributed"/>
    </xf>
    <xf numFmtId="2" fontId="26" fillId="0" borderId="29" xfId="0" applyNumberFormat="1" applyFont="1" applyBorder="1" applyAlignment="1">
      <alignment horizontal="center" vertical="center"/>
    </xf>
    <xf numFmtId="0" fontId="30" fillId="11" borderId="43" xfId="0" applyNumberFormat="1" applyFont="1" applyFill="1" applyBorder="1" applyAlignment="1">
      <alignment horizontal="center" vertical="center" wrapText="1"/>
    </xf>
    <xf numFmtId="0" fontId="30" fillId="11" borderId="35" xfId="0" applyNumberFormat="1" applyFont="1" applyFill="1" applyBorder="1" applyAlignment="1">
      <alignment horizontal="center" vertical="center" wrapText="1"/>
    </xf>
    <xf numFmtId="0" fontId="30" fillId="8" borderId="43" xfId="0" applyNumberFormat="1" applyFont="1" applyFill="1" applyBorder="1" applyAlignment="1">
      <alignment horizontal="center" vertical="distributed" wrapText="1"/>
    </xf>
    <xf numFmtId="0" fontId="30" fillId="8" borderId="44" xfId="0" applyNumberFormat="1" applyFont="1" applyFill="1" applyBorder="1" applyAlignment="1">
      <alignment horizontal="center" vertical="distributed" wrapText="1"/>
    </xf>
    <xf numFmtId="0" fontId="30" fillId="14" borderId="43" xfId="0" applyNumberFormat="1" applyFont="1" applyFill="1" applyBorder="1" applyAlignment="1">
      <alignment horizontal="center" vertical="center" wrapText="1"/>
    </xf>
    <xf numFmtId="0" fontId="30" fillId="14" borderId="4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31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0" fontId="2" fillId="0" borderId="31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12" borderId="22" xfId="0" applyNumberFormat="1" applyFont="1" applyFill="1" applyBorder="1" applyAlignment="1">
      <alignment horizontal="left" vertical="center" wrapText="1"/>
    </xf>
    <xf numFmtId="0" fontId="2" fillId="12" borderId="12" xfId="0" applyNumberFormat="1" applyFont="1" applyFill="1" applyBorder="1" applyAlignment="1">
      <alignment horizontal="left" vertical="center" wrapText="1"/>
    </xf>
    <xf numFmtId="0" fontId="2" fillId="12" borderId="27" xfId="0" applyNumberFormat="1" applyFont="1" applyFill="1" applyBorder="1" applyAlignment="1">
      <alignment horizontal="left" vertical="center" wrapText="1"/>
    </xf>
    <xf numFmtId="0" fontId="2" fillId="12" borderId="20" xfId="0" applyNumberFormat="1" applyFont="1" applyFill="1" applyBorder="1" applyAlignment="1">
      <alignment horizontal="left" vertical="center" wrapText="1"/>
    </xf>
    <xf numFmtId="0" fontId="2" fillId="12" borderId="3" xfId="0" applyNumberFormat="1" applyFont="1" applyFill="1" applyBorder="1" applyAlignment="1">
      <alignment horizontal="left" vertical="center" wrapText="1"/>
    </xf>
    <xf numFmtId="0" fontId="2" fillId="12" borderId="13" xfId="0" applyNumberFormat="1" applyFont="1" applyFill="1" applyBorder="1" applyAlignment="1">
      <alignment horizontal="left" vertical="center" wrapText="1"/>
    </xf>
    <xf numFmtId="0" fontId="1" fillId="5" borderId="22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5" borderId="27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 vertical="center" wrapText="1"/>
    </xf>
    <xf numFmtId="0" fontId="2" fillId="10" borderId="3" xfId="0" applyNumberFormat="1" applyFont="1" applyFill="1" applyBorder="1" applyAlignment="1">
      <alignment horizontal="center" vertical="center" wrapText="1"/>
    </xf>
    <xf numFmtId="0" fontId="2" fillId="10" borderId="13" xfId="0" applyNumberFormat="1" applyFont="1" applyFill="1" applyBorder="1" applyAlignment="1">
      <alignment horizontal="center" vertical="center" wrapText="1"/>
    </xf>
    <xf numFmtId="0" fontId="1" fillId="4" borderId="41" xfId="0" applyNumberFormat="1" applyFont="1" applyFill="1" applyBorder="1" applyAlignment="1">
      <alignment horizontal="center"/>
    </xf>
    <xf numFmtId="0" fontId="1" fillId="4" borderId="42" xfId="0" applyNumberFormat="1" applyFont="1" applyFill="1" applyBorder="1" applyAlignment="1">
      <alignment horizontal="center"/>
    </xf>
    <xf numFmtId="0" fontId="1" fillId="4" borderId="52" xfId="0" applyNumberFormat="1" applyFont="1" applyFill="1" applyBorder="1" applyAlignment="1">
      <alignment horizontal="center"/>
    </xf>
    <xf numFmtId="0" fontId="39" fillId="12" borderId="20" xfId="0" applyNumberFormat="1" applyFont="1" applyFill="1" applyBorder="1" applyAlignment="1">
      <alignment horizontal="left" vertical="center" wrapText="1"/>
    </xf>
    <xf numFmtId="0" fontId="39" fillId="12" borderId="3" xfId="0" applyNumberFormat="1" applyFont="1" applyFill="1" applyBorder="1" applyAlignment="1">
      <alignment horizontal="left" vertical="center" wrapText="1"/>
    </xf>
    <xf numFmtId="0" fontId="39" fillId="12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2" fillId="8" borderId="20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1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distributed" wrapText="1"/>
    </xf>
    <xf numFmtId="0" fontId="2" fillId="7" borderId="20" xfId="0" applyNumberFormat="1" applyFont="1" applyFill="1" applyBorder="1" applyAlignment="1">
      <alignment horizontal="center" vertical="distributed" wrapText="1"/>
    </xf>
    <xf numFmtId="0" fontId="2" fillId="7" borderId="3" xfId="0" applyNumberFormat="1" applyFont="1" applyFill="1" applyBorder="1" applyAlignment="1">
      <alignment horizontal="center" vertical="distributed" wrapText="1"/>
    </xf>
    <xf numFmtId="0" fontId="2" fillId="7" borderId="13" xfId="0" applyNumberFormat="1" applyFont="1" applyFill="1" applyBorder="1" applyAlignment="1">
      <alignment horizontal="center" vertical="distributed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11" borderId="19" xfId="0" applyNumberFormat="1" applyFont="1" applyFill="1" applyBorder="1" applyAlignment="1">
      <alignment horizontal="center" vertical="center" wrapText="1"/>
    </xf>
    <xf numFmtId="0" fontId="2" fillId="11" borderId="18" xfId="0" applyNumberFormat="1" applyFont="1" applyFill="1" applyBorder="1" applyAlignment="1">
      <alignment horizontal="center" vertical="center" wrapText="1"/>
    </xf>
    <xf numFmtId="0" fontId="2" fillId="11" borderId="20" xfId="0" applyNumberFormat="1" applyFont="1" applyFill="1" applyBorder="1" applyAlignment="1">
      <alignment horizontal="center" vertical="center" wrapText="1"/>
    </xf>
    <xf numFmtId="0" fontId="2" fillId="11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51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distributed"/>
    </xf>
    <xf numFmtId="0" fontId="1" fillId="3" borderId="6" xfId="0" applyNumberFormat="1" applyFont="1" applyFill="1" applyBorder="1" applyAlignment="1">
      <alignment horizontal="center" vertical="distributed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/>
    </xf>
    <xf numFmtId="0" fontId="1" fillId="6" borderId="11" xfId="0" applyNumberFormat="1" applyFont="1" applyFill="1" applyBorder="1" applyAlignment="1">
      <alignment horizontal="center" vertical="center" wrapText="1"/>
    </xf>
    <xf numFmtId="0" fontId="1" fillId="6" borderId="51" xfId="0" applyNumberFormat="1" applyFont="1" applyFill="1" applyBorder="1" applyAlignment="1">
      <alignment horizontal="center" vertical="center" wrapText="1"/>
    </xf>
    <xf numFmtId="0" fontId="1" fillId="6" borderId="12" xfId="0" applyNumberFormat="1" applyFont="1" applyFill="1" applyBorder="1" applyAlignment="1">
      <alignment horizontal="center" vertical="center" wrapText="1"/>
    </xf>
    <xf numFmtId="0" fontId="2" fillId="10" borderId="17" xfId="0" applyNumberFormat="1" applyFont="1" applyFill="1" applyBorder="1" applyAlignment="1">
      <alignment horizontal="center" vertical="center" wrapText="1"/>
    </xf>
    <xf numFmtId="0" fontId="2" fillId="7" borderId="17" xfId="0" applyNumberFormat="1" applyFont="1" applyFill="1" applyBorder="1" applyAlignment="1">
      <alignment horizontal="center" vertical="center" wrapText="1"/>
    </xf>
    <xf numFmtId="0" fontId="2" fillId="7" borderId="18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  <xf numFmtId="0" fontId="2" fillId="11" borderId="20" xfId="0" applyNumberFormat="1" applyFont="1" applyFill="1" applyBorder="1" applyAlignment="1">
      <alignment horizontal="center" vertical="distributed" wrapText="1"/>
    </xf>
    <xf numFmtId="0" fontId="2" fillId="11" borderId="3" xfId="0" applyNumberFormat="1" applyFont="1" applyFill="1" applyBorder="1" applyAlignment="1">
      <alignment horizontal="center" vertical="distributed" wrapText="1"/>
    </xf>
    <xf numFmtId="0" fontId="2" fillId="11" borderId="13" xfId="0" applyNumberFormat="1" applyFont="1" applyFill="1" applyBorder="1" applyAlignment="1">
      <alignment horizontal="center" vertical="distributed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2" fillId="8" borderId="19" xfId="0" applyNumberFormat="1" applyFont="1" applyFill="1" applyBorder="1" applyAlignment="1">
      <alignment horizontal="center" vertical="center" wrapText="1"/>
    </xf>
    <xf numFmtId="0" fontId="2" fillId="8" borderId="17" xfId="0" applyNumberFormat="1" applyFont="1" applyFill="1" applyBorder="1" applyAlignment="1">
      <alignment horizontal="center" vertical="center" wrapText="1"/>
    </xf>
    <xf numFmtId="0" fontId="2" fillId="12" borderId="21" xfId="0" applyNumberFormat="1" applyFont="1" applyFill="1" applyBorder="1" applyAlignment="1">
      <alignment horizontal="left" vertical="center" wrapText="1"/>
    </xf>
    <xf numFmtId="0" fontId="2" fillId="12" borderId="14" xfId="0" applyNumberFormat="1" applyFont="1" applyFill="1" applyBorder="1" applyAlignment="1">
      <alignment horizontal="left" vertical="center" wrapText="1"/>
    </xf>
    <xf numFmtId="0" fontId="2" fillId="12" borderId="15" xfId="0" applyNumberFormat="1" applyFont="1" applyFill="1" applyBorder="1" applyAlignment="1">
      <alignment horizontal="left" vertical="center" wrapText="1"/>
    </xf>
    <xf numFmtId="0" fontId="2" fillId="11" borderId="21" xfId="0" applyNumberFormat="1" applyFont="1" applyFill="1" applyBorder="1" applyAlignment="1">
      <alignment horizontal="center" vertical="distributed" wrapText="1"/>
    </xf>
    <xf numFmtId="0" fontId="2" fillId="11" borderId="14" xfId="0" applyNumberFormat="1" applyFont="1" applyFill="1" applyBorder="1" applyAlignment="1">
      <alignment horizontal="center" vertical="distributed" wrapText="1"/>
    </xf>
    <xf numFmtId="0" fontId="2" fillId="11" borderId="15" xfId="0" applyNumberFormat="1" applyFont="1" applyFill="1" applyBorder="1" applyAlignment="1">
      <alignment horizontal="center" vertical="distributed" wrapText="1"/>
    </xf>
    <xf numFmtId="0" fontId="21" fillId="15" borderId="45" xfId="0" applyFont="1" applyFill="1" applyBorder="1" applyAlignment="1">
      <alignment horizontal="center" vertical="justify"/>
    </xf>
    <xf numFmtId="0" fontId="21" fillId="15" borderId="46" xfId="0" applyFont="1" applyFill="1" applyBorder="1" applyAlignment="1">
      <alignment horizontal="center" vertical="justify"/>
    </xf>
    <xf numFmtId="0" fontId="21" fillId="15" borderId="47" xfId="0" applyFont="1" applyFill="1" applyBorder="1" applyAlignment="1">
      <alignment horizontal="center" vertical="justify"/>
    </xf>
    <xf numFmtId="0" fontId="21" fillId="15" borderId="48" xfId="0" applyFont="1" applyFill="1" applyBorder="1" applyAlignment="1">
      <alignment horizontal="center" vertical="justify"/>
    </xf>
    <xf numFmtId="0" fontId="21" fillId="15" borderId="49" xfId="0" applyFont="1" applyFill="1" applyBorder="1" applyAlignment="1">
      <alignment horizontal="center" vertical="justify"/>
    </xf>
    <xf numFmtId="0" fontId="21" fillId="15" borderId="50" xfId="0" applyFont="1" applyFill="1" applyBorder="1" applyAlignment="1">
      <alignment horizontal="center" vertical="justify"/>
    </xf>
    <xf numFmtId="0" fontId="1" fillId="5" borderId="3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center" vertical="distributed"/>
    </xf>
    <xf numFmtId="0" fontId="56" fillId="0" borderId="0" xfId="0" applyFont="1" applyFill="1" applyBorder="1" applyAlignment="1" applyProtection="1">
      <alignment horizontal="center" vertical="distributed"/>
    </xf>
    <xf numFmtId="0" fontId="38" fillId="0" borderId="0" xfId="0" applyFont="1" applyFill="1" applyBorder="1" applyAlignment="1" applyProtection="1">
      <alignment horizontal="center" vertical="distributed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0" fillId="15" borderId="45" xfId="0" applyNumberFormat="1" applyFont="1" applyFill="1" applyBorder="1" applyAlignment="1">
      <alignment horizontal="center" wrapText="1"/>
    </xf>
    <xf numFmtId="0" fontId="0" fillId="15" borderId="46" xfId="0" applyNumberFormat="1" applyFont="1" applyFill="1" applyBorder="1" applyAlignment="1">
      <alignment horizontal="center" wrapText="1"/>
    </xf>
    <xf numFmtId="0" fontId="0" fillId="15" borderId="47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39" fillId="12" borderId="24" xfId="0" applyNumberFormat="1" applyFont="1" applyFill="1" applyBorder="1" applyAlignment="1">
      <alignment horizontal="left" vertical="center" wrapText="1"/>
    </xf>
    <xf numFmtId="0" fontId="39" fillId="12" borderId="6" xfId="0" applyNumberFormat="1" applyFont="1" applyFill="1" applyBorder="1" applyAlignment="1">
      <alignment horizontal="left" vertical="center" wrapText="1"/>
    </xf>
    <xf numFmtId="0" fontId="39" fillId="12" borderId="55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distributed"/>
    </xf>
    <xf numFmtId="0" fontId="31" fillId="15" borderId="45" xfId="0" applyFont="1" applyFill="1" applyBorder="1" applyAlignment="1">
      <alignment horizontal="center" vertical="distributed"/>
    </xf>
    <xf numFmtId="0" fontId="31" fillId="15" borderId="46" xfId="0" applyFont="1" applyFill="1" applyBorder="1" applyAlignment="1">
      <alignment horizontal="center" vertical="distributed"/>
    </xf>
    <xf numFmtId="0" fontId="31" fillId="15" borderId="47" xfId="0" applyFont="1" applyFill="1" applyBorder="1" applyAlignment="1">
      <alignment horizontal="center" vertical="distributed"/>
    </xf>
    <xf numFmtId="0" fontId="31" fillId="15" borderId="48" xfId="0" applyFont="1" applyFill="1" applyBorder="1" applyAlignment="1">
      <alignment horizontal="center" vertical="distributed"/>
    </xf>
    <xf numFmtId="0" fontId="31" fillId="15" borderId="49" xfId="0" applyFont="1" applyFill="1" applyBorder="1" applyAlignment="1">
      <alignment horizontal="center" vertical="distributed"/>
    </xf>
    <xf numFmtId="0" fontId="31" fillId="15" borderId="50" xfId="0" applyFont="1" applyFill="1" applyBorder="1" applyAlignment="1">
      <alignment horizontal="center" vertical="distributed"/>
    </xf>
    <xf numFmtId="0" fontId="33" fillId="0" borderId="3" xfId="0" applyNumberFormat="1" applyFont="1" applyFill="1" applyBorder="1" applyAlignment="1" applyProtection="1">
      <alignment horizontal="center" vertical="distributed"/>
      <protection locked="0"/>
    </xf>
    <xf numFmtId="16" fontId="33" fillId="0" borderId="10" xfId="0" applyNumberFormat="1" applyFont="1" applyFill="1" applyBorder="1" applyAlignment="1" applyProtection="1">
      <alignment horizontal="center" vertical="distributed"/>
      <protection locked="0"/>
    </xf>
    <xf numFmtId="0" fontId="33" fillId="0" borderId="6" xfId="0" applyNumberFormat="1" applyFont="1" applyFill="1" applyBorder="1" applyAlignment="1" applyProtection="1">
      <alignment horizontal="center" vertical="distributed"/>
      <protection locked="0"/>
    </xf>
    <xf numFmtId="0" fontId="33" fillId="0" borderId="31" xfId="0" applyNumberFormat="1" applyFont="1" applyFill="1" applyBorder="1" applyAlignment="1" applyProtection="1">
      <alignment horizontal="center" vertical="distributed"/>
      <protection locked="0"/>
    </xf>
    <xf numFmtId="0" fontId="32" fillId="0" borderId="10" xfId="0" applyNumberFormat="1" applyFont="1" applyFill="1" applyBorder="1" applyAlignment="1" applyProtection="1">
      <alignment horizontal="center" vertical="distributed"/>
      <protection locked="0"/>
    </xf>
    <xf numFmtId="0" fontId="32" fillId="0" borderId="6" xfId="0" applyNumberFormat="1" applyFont="1" applyFill="1" applyBorder="1" applyAlignment="1" applyProtection="1">
      <alignment horizontal="center" vertical="distributed"/>
      <protection locked="0"/>
    </xf>
    <xf numFmtId="0" fontId="32" fillId="0" borderId="31" xfId="0" applyNumberFormat="1" applyFont="1" applyFill="1" applyBorder="1" applyAlignment="1" applyProtection="1">
      <alignment horizontal="center" vertical="distributed"/>
      <protection locked="0"/>
    </xf>
    <xf numFmtId="0" fontId="30" fillId="10" borderId="46" xfId="0" applyNumberFormat="1" applyFont="1" applyFill="1" applyBorder="1" applyAlignment="1">
      <alignment horizontal="center" vertical="center" wrapText="1"/>
    </xf>
    <xf numFmtId="0" fontId="30" fillId="10" borderId="0" xfId="0" applyNumberFormat="1" applyFont="1" applyFill="1" applyBorder="1" applyAlignment="1">
      <alignment horizontal="center" vertical="center" wrapText="1"/>
    </xf>
    <xf numFmtId="0" fontId="30" fillId="14" borderId="45" xfId="0" applyNumberFormat="1" applyFont="1" applyFill="1" applyBorder="1" applyAlignment="1">
      <alignment horizontal="center" vertical="center" wrapText="1"/>
    </xf>
    <xf numFmtId="0" fontId="30" fillId="14" borderId="47" xfId="0" applyNumberFormat="1" applyFont="1" applyFill="1" applyBorder="1" applyAlignment="1">
      <alignment horizontal="center" vertical="center" wrapText="1"/>
    </xf>
    <xf numFmtId="0" fontId="30" fillId="14" borderId="56" xfId="0" applyNumberFormat="1" applyFont="1" applyFill="1" applyBorder="1" applyAlignment="1">
      <alignment horizontal="center" vertical="center" wrapText="1"/>
    </xf>
    <xf numFmtId="0" fontId="30" fillId="14" borderId="5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justify"/>
    </xf>
    <xf numFmtId="0" fontId="36" fillId="0" borderId="31" xfId="0" applyFont="1" applyFill="1" applyBorder="1" applyAlignment="1">
      <alignment horizontal="center" vertical="justify"/>
    </xf>
    <xf numFmtId="0" fontId="30" fillId="8" borderId="45" xfId="0" applyNumberFormat="1" applyFont="1" applyFill="1" applyBorder="1" applyAlignment="1">
      <alignment horizontal="center" vertical="center" wrapText="1"/>
    </xf>
    <xf numFmtId="0" fontId="30" fillId="8" borderId="47" xfId="0" applyNumberFormat="1" applyFont="1" applyFill="1" applyBorder="1" applyAlignment="1">
      <alignment horizontal="center" vertical="center" wrapText="1"/>
    </xf>
    <xf numFmtId="0" fontId="30" fillId="8" borderId="56" xfId="0" applyNumberFormat="1" applyFont="1" applyFill="1" applyBorder="1" applyAlignment="1">
      <alignment horizontal="center" vertical="center" wrapText="1"/>
    </xf>
    <xf numFmtId="0" fontId="30" fillId="8" borderId="57" xfId="0" applyNumberFormat="1" applyFont="1" applyFill="1" applyBorder="1" applyAlignment="1">
      <alignment horizontal="center" vertical="center" wrapText="1"/>
    </xf>
    <xf numFmtId="0" fontId="27" fillId="4" borderId="8" xfId="0" applyNumberFormat="1" applyFont="1" applyFill="1" applyBorder="1" applyAlignment="1">
      <alignment horizontal="center"/>
    </xf>
    <xf numFmtId="0" fontId="27" fillId="4" borderId="53" xfId="0" applyNumberFormat="1" applyFont="1" applyFill="1" applyBorder="1" applyAlignment="1">
      <alignment horizontal="center"/>
    </xf>
    <xf numFmtId="0" fontId="30" fillId="12" borderId="23" xfId="0" applyNumberFormat="1" applyFont="1" applyFill="1" applyBorder="1" applyAlignment="1">
      <alignment horizontal="center" vertical="center" wrapText="1"/>
    </xf>
    <xf numFmtId="0" fontId="30" fillId="12" borderId="58" xfId="0" applyNumberFormat="1" applyFont="1" applyFill="1" applyBorder="1" applyAlignment="1">
      <alignment horizontal="center" vertical="center" wrapText="1"/>
    </xf>
    <xf numFmtId="0" fontId="30" fillId="12" borderId="59" xfId="0" applyNumberFormat="1" applyFont="1" applyFill="1" applyBorder="1" applyAlignment="1">
      <alignment horizontal="center" vertical="center" wrapText="1"/>
    </xf>
    <xf numFmtId="0" fontId="30" fillId="12" borderId="24" xfId="0" applyNumberFormat="1" applyFont="1" applyFill="1" applyBorder="1" applyAlignment="1">
      <alignment horizontal="center" vertical="center" wrapText="1"/>
    </xf>
    <xf numFmtId="0" fontId="30" fillId="12" borderId="6" xfId="0" applyNumberFormat="1" applyFont="1" applyFill="1" applyBorder="1" applyAlignment="1">
      <alignment horizontal="center" vertical="center" wrapText="1"/>
    </xf>
    <xf numFmtId="0" fontId="30" fillId="12" borderId="55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distributed"/>
    </xf>
    <xf numFmtId="0" fontId="32" fillId="0" borderId="31" xfId="0" applyNumberFormat="1" applyFont="1" applyFill="1" applyBorder="1" applyAlignment="1">
      <alignment horizontal="center" vertical="distributed"/>
    </xf>
    <xf numFmtId="0" fontId="32" fillId="0" borderId="10" xfId="0" applyNumberFormat="1" applyFont="1" applyFill="1" applyBorder="1" applyAlignment="1">
      <alignment horizontal="left" vertical="distributed"/>
    </xf>
    <xf numFmtId="0" fontId="32" fillId="0" borderId="6" xfId="0" applyNumberFormat="1" applyFont="1" applyFill="1" applyBorder="1" applyAlignment="1">
      <alignment horizontal="left" vertical="distributed"/>
    </xf>
    <xf numFmtId="0" fontId="32" fillId="0" borderId="31" xfId="0" applyNumberFormat="1" applyFont="1" applyFill="1" applyBorder="1" applyAlignment="1">
      <alignment horizontal="left" vertical="distributed"/>
    </xf>
    <xf numFmtId="0" fontId="27" fillId="0" borderId="8" xfId="0" applyNumberFormat="1" applyFont="1" applyFill="1" applyBorder="1" applyAlignment="1">
      <alignment horizontal="center" vertical="distributed"/>
    </xf>
    <xf numFmtId="0" fontId="27" fillId="0" borderId="53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" fillId="12" borderId="0" xfId="0" applyNumberFormat="1" applyFont="1" applyFill="1" applyBorder="1" applyAlignment="1">
      <alignment horizontal="center" vertical="distributed" wrapText="1"/>
    </xf>
    <xf numFmtId="0" fontId="23" fillId="12" borderId="0" xfId="0" applyNumberFormat="1" applyFont="1" applyFill="1" applyBorder="1" applyAlignment="1">
      <alignment horizontal="center" vertical="center" wrapText="1"/>
    </xf>
    <xf numFmtId="0" fontId="30" fillId="12" borderId="25" xfId="0" applyNumberFormat="1" applyFont="1" applyFill="1" applyBorder="1" applyAlignment="1">
      <alignment horizontal="center" vertical="distributed" wrapText="1"/>
    </xf>
    <xf numFmtId="0" fontId="30" fillId="12" borderId="60" xfId="0" applyNumberFormat="1" applyFont="1" applyFill="1" applyBorder="1" applyAlignment="1">
      <alignment horizontal="center" vertical="distributed" wrapText="1"/>
    </xf>
    <xf numFmtId="0" fontId="30" fillId="12" borderId="61" xfId="0" applyNumberFormat="1" applyFont="1" applyFill="1" applyBorder="1" applyAlignment="1">
      <alignment horizontal="center" vertical="distributed" wrapText="1"/>
    </xf>
    <xf numFmtId="0" fontId="30" fillId="12" borderId="22" xfId="0" applyNumberFormat="1" applyFont="1" applyFill="1" applyBorder="1" applyAlignment="1">
      <alignment horizontal="center" vertical="center" wrapText="1"/>
    </xf>
    <xf numFmtId="0" fontId="30" fillId="12" borderId="12" xfId="0" applyNumberFormat="1" applyFont="1" applyFill="1" applyBorder="1" applyAlignment="1">
      <alignment horizontal="center" vertical="center" wrapText="1"/>
    </xf>
    <xf numFmtId="0" fontId="30" fillId="12" borderId="65" xfId="0" applyNumberFormat="1" applyFont="1" applyFill="1" applyBorder="1" applyAlignment="1">
      <alignment horizontal="center" vertical="center" wrapText="1"/>
    </xf>
    <xf numFmtId="0" fontId="30" fillId="12" borderId="20" xfId="0" applyNumberFormat="1" applyFont="1" applyFill="1" applyBorder="1" applyAlignment="1">
      <alignment horizontal="center" vertical="distributed" wrapText="1"/>
    </xf>
    <xf numFmtId="0" fontId="30" fillId="12" borderId="3" xfId="0" applyNumberFormat="1" applyFont="1" applyFill="1" applyBorder="1" applyAlignment="1">
      <alignment horizontal="center" vertical="distributed" wrapText="1"/>
    </xf>
    <xf numFmtId="0" fontId="30" fillId="12" borderId="10" xfId="0" applyNumberFormat="1" applyFont="1" applyFill="1" applyBorder="1" applyAlignment="1">
      <alignment horizontal="center" vertical="distributed" wrapText="1"/>
    </xf>
    <xf numFmtId="0" fontId="30" fillId="12" borderId="20" xfId="0" applyNumberFormat="1" applyFont="1" applyFill="1" applyBorder="1" applyAlignment="1">
      <alignment horizontal="center" vertical="center" wrapText="1"/>
    </xf>
    <xf numFmtId="0" fontId="30" fillId="12" borderId="3" xfId="0" applyNumberFormat="1" applyFont="1" applyFill="1" applyBorder="1" applyAlignment="1">
      <alignment horizontal="center" vertical="center" wrapText="1"/>
    </xf>
    <xf numFmtId="0" fontId="30" fillId="12" borderId="10" xfId="0" applyNumberFormat="1" applyFont="1" applyFill="1" applyBorder="1" applyAlignment="1">
      <alignment horizontal="center" vertical="center" wrapText="1"/>
    </xf>
    <xf numFmtId="0" fontId="47" fillId="12" borderId="0" xfId="0" applyFont="1" applyFill="1" applyBorder="1" applyAlignment="1" applyProtection="1">
      <alignment horizontal="left"/>
    </xf>
    <xf numFmtId="0" fontId="38" fillId="12" borderId="0" xfId="0" applyFont="1" applyFill="1" applyBorder="1" applyAlignment="1" applyProtection="1">
      <alignment horizontal="left"/>
    </xf>
    <xf numFmtId="0" fontId="47" fillId="0" borderId="0" xfId="0" applyFont="1" applyBorder="1" applyAlignment="1" applyProtection="1">
      <alignment horizontal="left"/>
    </xf>
    <xf numFmtId="0" fontId="38" fillId="0" borderId="0" xfId="0" applyFont="1" applyBorder="1" applyAlignment="1" applyProtection="1">
      <alignment horizontal="left"/>
    </xf>
    <xf numFmtId="0" fontId="30" fillId="11" borderId="45" xfId="0" applyNumberFormat="1" applyFont="1" applyFill="1" applyBorder="1" applyAlignment="1">
      <alignment horizontal="center" vertical="center" wrapText="1"/>
    </xf>
    <xf numFmtId="0" fontId="30" fillId="11" borderId="46" xfId="0" applyNumberFormat="1" applyFont="1" applyFill="1" applyBorder="1" applyAlignment="1">
      <alignment horizontal="center" vertical="center" wrapText="1"/>
    </xf>
    <xf numFmtId="0" fontId="30" fillId="11" borderId="56" xfId="0" applyNumberFormat="1" applyFont="1" applyFill="1" applyBorder="1" applyAlignment="1">
      <alignment horizontal="center" vertical="center" wrapText="1"/>
    </xf>
    <xf numFmtId="0" fontId="30" fillId="11" borderId="0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 applyProtection="1">
      <alignment horizontal="left" vertical="distributed"/>
    </xf>
    <xf numFmtId="0" fontId="51" fillId="0" borderId="36" xfId="0" applyFont="1" applyBorder="1" applyAlignment="1" applyProtection="1">
      <alignment horizontal="left" vertical="distributed"/>
    </xf>
    <xf numFmtId="0" fontId="57" fillId="0" borderId="20" xfId="0" applyFont="1" applyBorder="1" applyAlignment="1" applyProtection="1">
      <alignment horizontal="left" vertical="distributed"/>
    </xf>
    <xf numFmtId="0" fontId="51" fillId="0" borderId="10" xfId="0" applyFont="1" applyBorder="1" applyAlignment="1" applyProtection="1">
      <alignment horizontal="left" vertical="distributed"/>
    </xf>
    <xf numFmtId="0" fontId="57" fillId="0" borderId="21" xfId="0" applyFont="1" applyBorder="1" applyAlignment="1" applyProtection="1">
      <alignment horizontal="left" vertical="distributed"/>
    </xf>
    <xf numFmtId="0" fontId="51" fillId="0" borderId="32" xfId="0" applyFont="1" applyBorder="1" applyAlignment="1" applyProtection="1">
      <alignment horizontal="left" vertical="distributed"/>
    </xf>
    <xf numFmtId="0" fontId="25" fillId="0" borderId="43" xfId="0" applyNumberFormat="1" applyFont="1" applyFill="1" applyBorder="1" applyAlignment="1">
      <alignment horizontal="center" vertical="center" wrapText="1"/>
    </xf>
    <xf numFmtId="0" fontId="25" fillId="0" borderId="62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63" xfId="0" applyNumberFormat="1" applyFont="1" applyFill="1" applyBorder="1" applyAlignment="1">
      <alignment horizontal="center" vertical="center" wrapText="1"/>
    </xf>
    <xf numFmtId="0" fontId="25" fillId="0" borderId="51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center" wrapText="1"/>
    </xf>
    <xf numFmtId="0" fontId="25" fillId="0" borderId="64" xfId="0" applyNumberFormat="1" applyFont="1" applyFill="1" applyBorder="1" applyAlignment="1">
      <alignment horizontal="center" vertical="center" wrapText="1"/>
    </xf>
    <xf numFmtId="0" fontId="25" fillId="0" borderId="52" xfId="0" applyNumberFormat="1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 horizontal="center" vertical="center"/>
    </xf>
    <xf numFmtId="0" fontId="2" fillId="12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 applyProtection="1">
      <alignment vertical="distributed"/>
    </xf>
    <xf numFmtId="0" fontId="30" fillId="12" borderId="25" xfId="0" applyNumberFormat="1" applyFont="1" applyFill="1" applyBorder="1" applyAlignment="1">
      <alignment horizontal="center" vertical="center" wrapText="1"/>
    </xf>
    <xf numFmtId="0" fontId="30" fillId="12" borderId="60" xfId="0" applyNumberFormat="1" applyFont="1" applyFill="1" applyBorder="1" applyAlignment="1">
      <alignment horizontal="center" vertical="center" wrapText="1"/>
    </xf>
    <xf numFmtId="0" fontId="30" fillId="12" borderId="61" xfId="0" applyNumberFormat="1" applyFont="1" applyFill="1" applyBorder="1" applyAlignment="1">
      <alignment horizontal="center" vertical="center" wrapText="1"/>
    </xf>
    <xf numFmtId="0" fontId="28" fillId="5" borderId="40" xfId="0" applyNumberFormat="1" applyFont="1" applyFill="1" applyBorder="1" applyAlignment="1">
      <alignment horizontal="center"/>
    </xf>
    <xf numFmtId="0" fontId="28" fillId="5" borderId="66" xfId="0" applyNumberFormat="1" applyFont="1" applyFill="1" applyBorder="1" applyAlignment="1">
      <alignment horizontal="center"/>
    </xf>
    <xf numFmtId="0" fontId="28" fillId="5" borderId="67" xfId="0" applyNumberFormat="1" applyFont="1" applyFill="1" applyBorder="1" applyAlignment="1">
      <alignment horizontal="center"/>
    </xf>
    <xf numFmtId="0" fontId="58" fillId="0" borderId="8" xfId="0" applyNumberFormat="1" applyFont="1" applyFill="1" applyBorder="1" applyAlignment="1">
      <alignment horizontal="center" vertical="distributed"/>
    </xf>
    <xf numFmtId="0" fontId="58" fillId="0" borderId="53" xfId="0" applyNumberFormat="1" applyFont="1" applyFill="1" applyBorder="1" applyAlignment="1">
      <alignment horizontal="center" vertical="distributed"/>
    </xf>
    <xf numFmtId="0" fontId="58" fillId="0" borderId="54" xfId="0" applyNumberFormat="1" applyFont="1" applyFill="1" applyBorder="1" applyAlignment="1">
      <alignment horizontal="center" vertical="distributed"/>
    </xf>
  </cellXfs>
  <cellStyles count="3">
    <cellStyle name="Hipervínculo" xfId="1" builtinId="8"/>
    <cellStyle name="Normal" xfId="0" builtinId="0"/>
    <cellStyle name="Porcentaje" xfId="2" builtinId="5"/>
  </cellStyles>
  <dxfs count="104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lor theme="0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lor theme="0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Lenguaje1° básico A, año 2015</a:t>
            </a:r>
            <a:endParaRPr lang="es-ES"/>
          </a:p>
        </c:rich>
      </c:tx>
      <c:layout>
        <c:manualLayout>
          <c:xMode val="edge"/>
          <c:yMode val="edge"/>
          <c:x val="0.32237042339404548"/>
          <c:y val="2.5207325274816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0406991110844"/>
          <c:y val="0.21432211396234335"/>
          <c:w val="0.73628966951359698"/>
          <c:h val="0.60248141503402075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A'!$E$93:$AB$93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92768"/>
        <c:axId val="133844928"/>
      </c:barChart>
      <c:catAx>
        <c:axId val="16579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9496646252551765"/>
              <c:y val="0.91955029430844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84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449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2.4540152177947454E-2"/>
              <c:y val="0.44409924949857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79276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53235769771208"/>
          <c:y val="0.50877854553895052"/>
          <c:w val="0.12588218139399243"/>
          <c:h val="7.82245076508293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Diagnóstico de Lenguaje 1º básico B, año 2015</a:t>
            </a:r>
          </a:p>
        </c:rich>
      </c:tx>
      <c:layout>
        <c:manualLayout>
          <c:xMode val="edge"/>
          <c:yMode val="edge"/>
          <c:x val="0.32586879291603699"/>
          <c:y val="2.78283102543216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7668001687715849"/>
          <c:h val="0.57194675793683891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B'!$E$91:$AC$91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44032"/>
        <c:axId val="195891136"/>
      </c:barChart>
      <c:catAx>
        <c:axId val="16804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66962273655187"/>
              <c:y val="0.911808308444203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89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911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2591001882340466E-2"/>
              <c:y val="0.4412478504842067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4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747135395954293"/>
          <c:y val="0.48912639152864512"/>
          <c:w val="0.98824093957952219"/>
          <c:h val="0.547097474884604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1º básico B, año 2015</a:t>
            </a:r>
            <a:endParaRPr lang="es-ES"/>
          </a:p>
        </c:rich>
      </c:tx>
      <c:layout>
        <c:manualLayout>
          <c:xMode val="edge"/>
          <c:yMode val="edge"/>
          <c:x val="0.23507765258624441"/>
          <c:y val="3.161152474988245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'1º básico B'!$AT$69:$AV$69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B'!$AT$70:$AV$70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'1º básico B'!$AT$69:$AV$69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B'!$AT$71:$AV$71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'1º básico B'!$AT$69:$AV$69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B'!$AT$72:$AV$72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-6.8057014948935513E-2"/>
                  <c:y val="-5.26548432564912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378402217103184E-2"/>
                  <c:y val="1.68414996935789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1735772513742843E-2"/>
                  <c:y val="7.19555651437405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B'!$AT$69:$AV$69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B'!$AT$74:$AV$74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8044544"/>
        <c:axId val="195893440"/>
      </c:barChart>
      <c:catAx>
        <c:axId val="16804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893440"/>
        <c:crosses val="autoZero"/>
        <c:auto val="1"/>
        <c:lblAlgn val="ctr"/>
        <c:lblOffset val="100"/>
        <c:noMultiLvlLbl val="0"/>
      </c:catAx>
      <c:valAx>
        <c:axId val="19589344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8044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1º básico B, año 2015</a:t>
            </a:r>
            <a:endParaRPr lang="es-ES"/>
          </a:p>
        </c:rich>
      </c:tx>
      <c:layout>
        <c:manualLayout>
          <c:xMode val="edge"/>
          <c:yMode val="edge"/>
          <c:x val="0.31371123319912469"/>
          <c:y val="2.69022024420860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76086208478773E-2"/>
          <c:y val="0.1866571265160484"/>
          <c:w val="0.76655042177122268"/>
          <c:h val="0.7019773060528961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B'!$BA$85:$BA$88</c:f>
              <c:strCache>
                <c:ptCount val="4"/>
                <c:pt idx="0">
                  <c:v>1) Desarrollo de destrezas de lectura inicial.</c:v>
                </c:pt>
                <c:pt idx="1">
                  <c:v>2) Reflexión sobre el texto</c:v>
                </c:pt>
                <c:pt idx="2">
                  <c:v>3) Extracción de información explícita.</c:v>
                </c:pt>
                <c:pt idx="3">
                  <c:v>4) Extracción de información implícita.</c:v>
                </c:pt>
              </c:strCache>
            </c:strRef>
          </c:cat>
          <c:val>
            <c:numRef>
              <c:f>'1º básico B'!$E$95:$K$95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45568"/>
        <c:axId val="195887680"/>
      </c:barChart>
      <c:catAx>
        <c:axId val="16804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887680"/>
        <c:crosses val="autoZero"/>
        <c:auto val="1"/>
        <c:lblAlgn val="ctr"/>
        <c:lblOffset val="100"/>
        <c:noMultiLvlLbl val="0"/>
      </c:catAx>
      <c:valAx>
        <c:axId val="1958876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3493061478146466E-2"/>
              <c:y val="0.4439360949446536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8045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1ºB distribuidos según niveles de desempeño en Hab. "Reflexión sobre el texto"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B'!$AJ$31:$AJ$34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B'!$AM$31:$AM$34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01237345327"/>
          <c:y val="0.32619239028687846"/>
          <c:w val="0.3725255771599979"/>
          <c:h val="0.662580621478259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1ºB distribuidos según niveles de desempeño en Hab. "Extracción de información implícita"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B'!$AJ$31:$AJ$34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B'!$AQ$31:$AQ$34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087878691277"/>
          <c:y val="0.32619239028687846"/>
          <c:w val="0.95642662076147367"/>
          <c:h val="0.9887730117651376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1ºB distribuidos según niveles de desempeño en Hab. "Extracción de información explícita"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B'!$AJ$31:$AJ$34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B'!$AO$31:$AO$34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28619814641"/>
          <c:y val="0.32619238384675597"/>
          <c:w val="0.37252567495453104"/>
          <c:h val="0.6625806511028227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1ºB distribuidos según niveles de desempeño en Hab. "Desarrollo de destrezas de lectura inicial"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B'!$AJ$31:$AJ$34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B'!$AK$31:$AK$34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3735783022"/>
          <c:y val="0.32619239028687846"/>
          <c:w val="0.37252580927384071"/>
          <c:h val="0.662580621478259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Lenguaje1° básico C, año 2015</a:t>
            </a:r>
            <a:endParaRPr lang="es-ES"/>
          </a:p>
        </c:rich>
      </c:tx>
      <c:layout>
        <c:manualLayout>
          <c:xMode val="edge"/>
          <c:yMode val="edge"/>
          <c:x val="0.32237042339404548"/>
          <c:y val="2.52073490813648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20406991110844"/>
          <c:y val="0.21432211396234335"/>
          <c:w val="0.73628966951359698"/>
          <c:h val="0.60248141503402075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C'!$E$93:$AB$93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51936"/>
        <c:axId val="202466432"/>
      </c:barChart>
      <c:catAx>
        <c:axId val="20215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9496646252551765"/>
              <c:y val="0.919550189559638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6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664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540152177947454E-2"/>
              <c:y val="0.4440991542723825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15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6553235769771208"/>
          <c:y val="0.50877853601633127"/>
          <c:w val="0.99141453909170452"/>
          <c:h val="0.5870030912802566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Diagnóstico de Lenguaje 1º básico C, año 2015</a:t>
            </a:r>
          </a:p>
        </c:rich>
      </c:tx>
      <c:layout>
        <c:manualLayout>
          <c:xMode val="edge"/>
          <c:yMode val="edge"/>
          <c:x val="0.32586879291603699"/>
          <c:y val="2.78283102543216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7668001687715849"/>
          <c:h val="0.57194675793683891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C'!$E$91:$AC$91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52448"/>
        <c:axId val="202467008"/>
      </c:barChart>
      <c:catAx>
        <c:axId val="20215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66962273655187"/>
              <c:y val="0.911808308444203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670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2591001882340466E-2"/>
              <c:y val="0.4412478504842067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15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747135395954293"/>
          <c:y val="0.48912639152864512"/>
          <c:w val="0.98824093957952219"/>
          <c:h val="0.547097474884604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1º básico C, año 2015</a:t>
            </a:r>
            <a:endParaRPr lang="es-ES"/>
          </a:p>
        </c:rich>
      </c:tx>
      <c:layout>
        <c:manualLayout>
          <c:xMode val="edge"/>
          <c:yMode val="edge"/>
          <c:x val="0.23507765258624441"/>
          <c:y val="3.16115485564304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'1º básico C'!$AT$69:$AV$69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C'!$AT$70:$AV$70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'1º básico C'!$AT$69:$AV$69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C'!$AT$71:$AV$71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'1º básico C'!$AT$69:$AV$69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C'!$AT$72:$AV$72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-6.8057014948935513E-2"/>
                  <c:y val="-5.26548432564912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378402217103184E-2"/>
                  <c:y val="1.68414996935789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1735772513742843E-2"/>
                  <c:y val="7.19555651437405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C'!$AT$69:$AV$69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C'!$AT$74:$AV$74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02153472"/>
        <c:axId val="202469312"/>
      </c:barChart>
      <c:catAx>
        <c:axId val="2021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469312"/>
        <c:crosses val="autoZero"/>
        <c:auto val="1"/>
        <c:lblAlgn val="ctr"/>
        <c:lblOffset val="100"/>
        <c:noMultiLvlLbl val="0"/>
      </c:catAx>
      <c:valAx>
        <c:axId val="20246931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153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Diagnóstico de Lenguaje 1º básico A, año 2015</a:t>
            </a:r>
          </a:p>
        </c:rich>
      </c:tx>
      <c:layout>
        <c:manualLayout>
          <c:xMode val="edge"/>
          <c:yMode val="edge"/>
          <c:x val="0.32586879291603699"/>
          <c:y val="2.7828310254321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7668001687715849"/>
          <c:h val="0.57194675793683891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A'!$E$91:$AC$91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11136"/>
        <c:axId val="133846080"/>
      </c:barChart>
      <c:catAx>
        <c:axId val="16681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66962273655187"/>
              <c:y val="0.91180830844420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84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460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2591001882340466E-2"/>
              <c:y val="0.441247850484206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811136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47135395954293"/>
          <c:y val="0.48912639152864512"/>
          <c:w val="0.98824093957952219"/>
          <c:h val="0.547097474884604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1º básico C, año 2015</a:t>
            </a:r>
            <a:endParaRPr lang="es-ES"/>
          </a:p>
        </c:rich>
      </c:tx>
      <c:layout>
        <c:manualLayout>
          <c:xMode val="edge"/>
          <c:yMode val="edge"/>
          <c:x val="0.31371123319912469"/>
          <c:y val="2.69022024420860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76086208478773E-2"/>
          <c:y val="0.1866571265160484"/>
          <c:w val="0.76655042177122268"/>
          <c:h val="0.7019773060528961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C'!$BA$85:$BA$88</c:f>
              <c:strCache>
                <c:ptCount val="4"/>
                <c:pt idx="0">
                  <c:v>1) Desarrollo de destrezas de lectura inicial.</c:v>
                </c:pt>
                <c:pt idx="1">
                  <c:v>2) Reflexión sobre el texto</c:v>
                </c:pt>
                <c:pt idx="2">
                  <c:v>3) Extracción de información explícita.</c:v>
                </c:pt>
                <c:pt idx="3">
                  <c:v>4) Extracción de información implícita.</c:v>
                </c:pt>
              </c:strCache>
            </c:strRef>
          </c:cat>
          <c:val>
            <c:numRef>
              <c:f>'1º básico C'!$E$95:$K$95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99968"/>
        <c:axId val="196892864"/>
      </c:barChart>
      <c:catAx>
        <c:axId val="2028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892864"/>
        <c:crosses val="autoZero"/>
        <c:auto val="1"/>
        <c:lblAlgn val="ctr"/>
        <c:lblOffset val="100"/>
        <c:noMultiLvlLbl val="0"/>
      </c:catAx>
      <c:valAx>
        <c:axId val="196892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3493061478146466E-2"/>
              <c:y val="0.4439360949446536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89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1ºC distribuidos según niveles de desempeño en Hab. "Reflexión sobre el texto"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C'!$AJ$31:$AJ$34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C'!$AM$31:$AM$34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01237345327"/>
          <c:y val="0.32619239028687846"/>
          <c:w val="0.3725255771599979"/>
          <c:h val="0.662580621478259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1ºC distribuidos según niveles de desempeño en Hab. "Extracción de información implícita"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C'!$AJ$31:$AJ$34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C'!$AQ$31:$AQ$34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087878691277"/>
          <c:y val="0.32619239028687846"/>
          <c:w val="0.95642662076147367"/>
          <c:h val="0.9887730117651376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1ºC distribuidos según niveles de desempeño en Hab. "Extracción de información explícita"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C'!$AJ$31:$AJ$34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C'!$AO$31:$AO$34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28619814641"/>
          <c:y val="0.32619238384675597"/>
          <c:w val="0.37252567495453104"/>
          <c:h val="0.6625806511028227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1ºC distribuidos según niveles de desempeño en Hab. "Desarrollo de destrezas de lectura inicial"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C'!$AJ$31:$AJ$34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C'!$AK$31:$AK$34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3735783022"/>
          <c:y val="0.32619239028687846"/>
          <c:w val="0.37252580927384071"/>
          <c:h val="0.662580621478259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1ros. básicos, año 2015</a:t>
            </a:r>
            <a:endParaRPr lang="es-ES"/>
          </a:p>
        </c:rich>
      </c:tx>
      <c:layout>
        <c:manualLayout>
          <c:xMode val="edge"/>
          <c:yMode val="edge"/>
          <c:x val="0.29754953424939529"/>
          <c:y val="5.666387446250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20406991110844"/>
          <c:y val="0.22050254849705714"/>
          <c:w val="0.74971405716421469"/>
          <c:h val="0.59630108835005302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GLOBAL'!$K$18:$K$29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52960"/>
        <c:axId val="203028096"/>
      </c:barChart>
      <c:catAx>
        <c:axId val="20215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2293126962070915"/>
              <c:y val="0.91691395442107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02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02809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2.102593793422881E-2"/>
              <c:y val="0.4333322164516669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152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85852503731154"/>
          <c:y val="0.50516293780492139"/>
          <c:w val="0.12425261180587721"/>
          <c:h val="7.82243612198378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PROMEDIO POR PREGUNTAS
Diagnóstico de Lenguaje 1ros. básicos, año 2015</a:t>
            </a:r>
          </a:p>
        </c:rich>
      </c:tx>
      <c:layout>
        <c:manualLayout>
          <c:xMode val="edge"/>
          <c:yMode val="edge"/>
          <c:x val="0.28617981794828834"/>
          <c:y val="4.1126279333426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0480183965246115"/>
          <c:w val="0.78360865783845657"/>
          <c:h val="0.6513667814199506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GLOBAL'!$AF$8:$AF$20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901504"/>
        <c:axId val="203029248"/>
      </c:barChart>
      <c:catAx>
        <c:axId val="2029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350298765845757"/>
              <c:y val="0.930916978572944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0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02924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1.2733791254816551E-2"/>
              <c:y val="0.43523169071321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90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338080080415482"/>
          <c:y val="0.47888759467196779"/>
          <c:w val="0.10384654045903841"/>
          <c:h val="4.350101207763229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40" b="0" i="0" u="none" strike="noStrike" baseline="0">
                <a:solidFill>
                  <a:srgbClr val="000000"/>
                </a:solidFill>
                <a:latin typeface="Calibri"/>
              </a:rPr>
              <a:t>Número de estudiates según nivel de logro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40" b="0" i="0" u="none" strike="noStrike" baseline="0">
                <a:solidFill>
                  <a:srgbClr val="000000"/>
                </a:solidFill>
                <a:latin typeface="Calibri"/>
              </a:rPr>
              <a:t>Diagnóstico Lenguaje 1ros. básicos, año 2015</a:t>
            </a:r>
            <a:endParaRPr lang="es-ES"/>
          </a:p>
        </c:rich>
      </c:tx>
      <c:layout>
        <c:manualLayout>
          <c:xMode val="edge"/>
          <c:yMode val="edge"/>
          <c:x val="0.25291324181185171"/>
          <c:y val="3.78234009092421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963954477583417E-2"/>
          <c:y val="0.20388734129980129"/>
          <c:w val="0.89403962276223892"/>
          <c:h val="0.68862652191646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GLOBAL'!$AG$32:$AI$32</c:f>
              <c:strCache>
                <c:ptCount val="3"/>
                <c:pt idx="0">
                  <c:v>Nº Als. Nvl. INICIAL (0 - 49%)</c:v>
                </c:pt>
                <c:pt idx="1">
                  <c:v>Nº Als. Nvl. INTERMEDIO (50 - 79%)</c:v>
                </c:pt>
                <c:pt idx="2">
                  <c:v>Nº Als. Nvl. AVANZADO  (80 - 100%)</c:v>
                </c:pt>
              </c:strCache>
            </c:strRef>
          </c:cat>
          <c:val>
            <c:numRef>
              <c:f>'INFORME GLOBAL'!$AG$37:$AI$37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02903040"/>
        <c:axId val="203342976"/>
      </c:barChart>
      <c:catAx>
        <c:axId val="20290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342976"/>
        <c:crosses val="autoZero"/>
        <c:auto val="1"/>
        <c:lblAlgn val="ctr"/>
        <c:lblOffset val="100"/>
        <c:noMultiLvlLbl val="0"/>
      </c:catAx>
      <c:valAx>
        <c:axId val="203342976"/>
        <c:scaling>
          <c:orientation val="minMax"/>
          <c:max val="47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903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1ros. básicos, año 2015</a:t>
            </a:r>
            <a:endParaRPr lang="es-ES"/>
          </a:p>
        </c:rich>
      </c:tx>
      <c:layout>
        <c:manualLayout>
          <c:xMode val="edge"/>
          <c:yMode val="edge"/>
          <c:x val="0.29508684576192684"/>
          <c:y val="5.0540335350643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290670727227794E-2"/>
          <c:y val="0.21745660992622903"/>
          <c:w val="0.77664631121063032"/>
          <c:h val="0.60556192245239515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GLOBAL'!$C$43:$J$46</c:f>
              <c:strCache>
                <c:ptCount val="4"/>
                <c:pt idx="0">
                  <c:v>2) Reflexión sobre el texto</c:v>
                </c:pt>
                <c:pt idx="1">
                  <c:v>4) Extracción de información implícita.</c:v>
                </c:pt>
                <c:pt idx="2">
                  <c:v>3) Extracción de información explícita.</c:v>
                </c:pt>
                <c:pt idx="3">
                  <c:v>1) Desarrollo de destrezas de lectura inicial.</c:v>
                </c:pt>
              </c:strCache>
            </c:strRef>
          </c:cat>
          <c:val>
            <c:numRef>
              <c:f>'INFORME GLOBAL'!$K$43:$K$46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902016"/>
        <c:axId val="203345280"/>
      </c:barChart>
      <c:catAx>
        <c:axId val="2029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345280"/>
        <c:crosses val="autoZero"/>
        <c:auto val="1"/>
        <c:lblAlgn val="ctr"/>
        <c:lblOffset val="100"/>
        <c:noMultiLvlLbl val="0"/>
      </c:catAx>
      <c:valAx>
        <c:axId val="2033452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2902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784802634964754"/>
          <c:y val="0.48565211166785971"/>
          <c:w val="0.1111919098348001"/>
          <c:h val="4.632055703780824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1ros. básicos distribuidos según niveles de desempeño en Habilidad "Desarrollo de destrezas de lectura inicial"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GLOBAL'!$AY$12:$AY$15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GLOBAL'!$BA$12:$BA$15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971664731961788"/>
          <c:y val="0.29238816380829108"/>
          <c:w val="0.88378232472273111"/>
          <c:h val="0.851014705353611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1º básico A, año 2015</a:t>
            </a:r>
            <a:endParaRPr lang="es-ES"/>
          </a:p>
        </c:rich>
      </c:tx>
      <c:layout>
        <c:manualLayout>
          <c:xMode val="edge"/>
          <c:yMode val="edge"/>
          <c:x val="0.23507765258624441"/>
          <c:y val="3.161152474988245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'1º básico A'!$AT$69:$AV$69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A'!$AT$70:$AV$70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'1º básico A'!$AT$69:$AV$69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A'!$AT$71:$AV$71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'1º básico A'!$AT$69:$AV$69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A'!$AT$72:$AV$72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-7.1728905627035766E-2"/>
                  <c:y val="1.24139745553544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378402217103184E-2"/>
                  <c:y val="1.68414996935789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1735772513742843E-2"/>
                  <c:y val="7.19555651437405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A'!$AT$69:$AV$69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'1º básico A'!$AT$74:$AV$74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6811648"/>
        <c:axId val="133848384"/>
      </c:barChart>
      <c:catAx>
        <c:axId val="1668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848384"/>
        <c:crosses val="autoZero"/>
        <c:auto val="1"/>
        <c:lblAlgn val="ctr"/>
        <c:lblOffset val="100"/>
        <c:noMultiLvlLbl val="0"/>
      </c:catAx>
      <c:valAx>
        <c:axId val="13384838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8116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1ros. básicos distribuidos según niveles de desempeño en Habilidad "Reflexión sobre el texto"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GLOBAL'!$AY$12:$AY$15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GLOBAL'!$BC$12:$BC$15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971680661688503"/>
          <c:y val="0.29238816380829108"/>
          <c:w val="0.88378262680264597"/>
          <c:h val="0.851014705353611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1ros. básicos distribuidos según niveles de desempeño en Habilidad "Extracción de información explícita"</a:t>
            </a:r>
          </a:p>
        </c:rich>
      </c:tx>
      <c:layout>
        <c:manualLayout>
          <c:xMode val="edge"/>
          <c:yMode val="edge"/>
          <c:x val="0.13640555143750904"/>
          <c:y val="2.133814418782377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GLOBAL'!$AY$12:$AY$15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GLOBAL'!$BE$12:$BE$15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971664731961788"/>
          <c:y val="0.29238820087823147"/>
          <c:w val="0.88378232472273111"/>
          <c:h val="0.8510143511297364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1ros. básicos distribuidos según niveles de desempeño en Habilidad "Extracción información implícita"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GLOBAL'!$AY$12:$AY$15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GLOBAL'!$BG$12:$BG$15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971680661688503"/>
          <c:y val="0.29238820087823147"/>
          <c:w val="0.88378262680264597"/>
          <c:h val="0.8510143511297364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Rendimiento por curso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Lenguaje, 1ros. básicos, año 2015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980277838305307"/>
          <c:y val="0.19618008972749959"/>
          <c:w val="0.81234680526618075"/>
          <c:h val="0.7079974453497628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GLOBAL'!$B$35:$B$37</c:f>
              <c:strCache>
                <c:ptCount val="3"/>
                <c:pt idx="0">
                  <c:v>1º A</c:v>
                </c:pt>
                <c:pt idx="1">
                  <c:v>1º B</c:v>
                </c:pt>
                <c:pt idx="2">
                  <c:v>1ºC</c:v>
                </c:pt>
              </c:strCache>
            </c:strRef>
          </c:cat>
          <c:val>
            <c:numRef>
              <c:f>'INFORME GLOBAL'!$C$35:$C$37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72192"/>
        <c:axId val="203867264"/>
      </c:barChart>
      <c:catAx>
        <c:axId val="20327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867264"/>
        <c:crosses val="autoZero"/>
        <c:auto val="1"/>
        <c:lblAlgn val="ctr"/>
        <c:lblOffset val="100"/>
        <c:noMultiLvlLbl val="0"/>
      </c:catAx>
      <c:valAx>
        <c:axId val="20386726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1.7738790255780765E-2"/>
              <c:y val="0.4372475292440297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272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1º básico A, año 2015</a:t>
            </a:r>
            <a:endParaRPr lang="es-ES"/>
          </a:p>
        </c:rich>
      </c:tx>
      <c:layout>
        <c:manualLayout>
          <c:xMode val="edge"/>
          <c:yMode val="edge"/>
          <c:x val="0.31371123319912469"/>
          <c:y val="2.69022024420860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76086208478773E-2"/>
          <c:y val="0.1866571265160484"/>
          <c:w val="0.76655042177122268"/>
          <c:h val="0.7019773060528961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básico A'!$BA$85:$BA$88</c:f>
              <c:strCache>
                <c:ptCount val="4"/>
                <c:pt idx="0">
                  <c:v>1) Desarrollo de destrezas de lectura inicial.</c:v>
                </c:pt>
                <c:pt idx="1">
                  <c:v>2) Reflexión sobre el texto</c:v>
                </c:pt>
                <c:pt idx="2">
                  <c:v>3) Extracción de información explícita.</c:v>
                </c:pt>
                <c:pt idx="3">
                  <c:v>4) Extracción de información implícita.</c:v>
                </c:pt>
              </c:strCache>
            </c:strRef>
          </c:cat>
          <c:val>
            <c:numRef>
              <c:f>'1º básico A'!$E$95:$K$95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87904"/>
        <c:axId val="167101568"/>
      </c:barChart>
      <c:catAx>
        <c:axId val="12338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101568"/>
        <c:crosses val="autoZero"/>
        <c:auto val="1"/>
        <c:lblAlgn val="ctr"/>
        <c:lblOffset val="100"/>
        <c:noMultiLvlLbl val="0"/>
      </c:catAx>
      <c:valAx>
        <c:axId val="1671015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3493061478146466E-2"/>
              <c:y val="0.4439360949446536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387904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% Als. de 1ºA distribuidos según niveles de desempeño en Hab. "Reflexión sobre el texto"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A'!$AJ$31:$AJ$34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A'!$AM$31:$AM$34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01237345327"/>
          <c:y val="0.32619239028687846"/>
          <c:w val="0.3725255771599979"/>
          <c:h val="0.662580621478259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% Als. de 1ºA distribuidos según niveles de desempeño en Hab. "Extracción de información implícita"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A'!$AJ$31:$AJ$34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A'!$AQ$31:$AQ$34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087878691277"/>
          <c:y val="0.32619239028687846"/>
          <c:w val="0.3725257419745609"/>
          <c:h val="0.662580621478259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% Als. de 1ºA distribuidos según niveles de desempeño en Hab. "Extracción de información explícita"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A'!$AJ$31:$AJ$34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A'!$AO$31:$AO$34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28619814641"/>
          <c:y val="0.32619238384675597"/>
          <c:w val="0.37252567495453104"/>
          <c:h val="0.6625806511028227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% Als. de 1ºA distribuidos según niveles de desempeño en Hab. "Desarrollo de destrezas de lectura inicial"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'1º básico A'!$AJ$31:$AJ$34</c:f>
              <c:strCache>
                <c:ptCount val="4"/>
                <c:pt idx="0">
                  <c:v>Bajo (B)              [0 - 25%]</c:v>
                </c:pt>
                <c:pt idx="1">
                  <c:v>Medio Bajo (MB)[26 - 50%]</c:v>
                </c:pt>
                <c:pt idx="2">
                  <c:v>Medio Alto (MA) [51- 75%]</c:v>
                </c:pt>
                <c:pt idx="3">
                  <c:v>Alto (A)             [76- 100%]</c:v>
                </c:pt>
              </c:strCache>
            </c:strRef>
          </c:cat>
          <c:val>
            <c:numRef>
              <c:f>'1º básico A'!$AK$31:$AK$34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3735783022"/>
          <c:y val="0.32619238384675597"/>
          <c:w val="0.37252580927384071"/>
          <c:h val="0.6625806511028227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Lenguaje1° básico B, año 2015</a:t>
            </a:r>
            <a:endParaRPr lang="es-ES"/>
          </a:p>
        </c:rich>
      </c:tx>
      <c:layout>
        <c:manualLayout>
          <c:xMode val="edge"/>
          <c:yMode val="edge"/>
          <c:x val="0.32237042339404548"/>
          <c:y val="2.52073252748168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20406991110844"/>
          <c:y val="0.21432211396234335"/>
          <c:w val="0.73628966951359698"/>
          <c:h val="0.60248141503402075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'1º básico B'!$E$93:$AB$93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42496"/>
        <c:axId val="195890560"/>
      </c:barChart>
      <c:catAx>
        <c:axId val="1680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9496646252551765"/>
              <c:y val="0.919550294308449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8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9056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540152177947454E-2"/>
              <c:y val="0.444099249498574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42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6553235769771208"/>
          <c:y val="0.50877854553895052"/>
          <c:w val="0.99141453909170452"/>
          <c:h val="0.5870030531897798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1.xml"/><Relationship Id="rId7" Type="http://schemas.openxmlformats.org/officeDocument/2006/relationships/chart" Target="../charts/chart14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10" Type="http://schemas.openxmlformats.org/officeDocument/2006/relationships/image" Target="../media/image1.jpeg"/><Relationship Id="rId4" Type="http://schemas.openxmlformats.org/officeDocument/2006/relationships/image" Target="../media/image3.jpeg"/><Relationship Id="rId9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9.xml"/><Relationship Id="rId7" Type="http://schemas.openxmlformats.org/officeDocument/2006/relationships/chart" Target="../charts/chart22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10" Type="http://schemas.openxmlformats.org/officeDocument/2006/relationships/image" Target="../media/image1.jpeg"/><Relationship Id="rId4" Type="http://schemas.openxmlformats.org/officeDocument/2006/relationships/image" Target="../media/image3.jpeg"/><Relationship Id="rId9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361950</xdr:colOff>
      <xdr:row>37</xdr:row>
      <xdr:rowOff>371475</xdr:rowOff>
    </xdr:from>
    <xdr:to>
      <xdr:col>69</xdr:col>
      <xdr:colOff>219075</xdr:colOff>
      <xdr:row>61</xdr:row>
      <xdr:rowOff>123825</xdr:rowOff>
    </xdr:to>
    <xdr:graphicFrame macro="">
      <xdr:nvGraphicFramePr>
        <xdr:cNvPr id="2044652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390525</xdr:colOff>
      <xdr:row>7</xdr:row>
      <xdr:rowOff>85725</xdr:rowOff>
    </xdr:from>
    <xdr:to>
      <xdr:col>69</xdr:col>
      <xdr:colOff>247650</xdr:colOff>
      <xdr:row>28</xdr:row>
      <xdr:rowOff>257175</xdr:rowOff>
    </xdr:to>
    <xdr:graphicFrame macro="">
      <xdr:nvGraphicFramePr>
        <xdr:cNvPr id="20446530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200025</xdr:colOff>
      <xdr:row>40</xdr:row>
      <xdr:rowOff>390525</xdr:rowOff>
    </xdr:from>
    <xdr:to>
      <xdr:col>52</xdr:col>
      <xdr:colOff>581025</xdr:colOff>
      <xdr:row>65</xdr:row>
      <xdr:rowOff>152400</xdr:rowOff>
    </xdr:to>
    <xdr:graphicFrame macro="">
      <xdr:nvGraphicFramePr>
        <xdr:cNvPr id="204465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55</xdr:col>
      <xdr:colOff>352425</xdr:colOff>
      <xdr:row>66</xdr:row>
      <xdr:rowOff>9525</xdr:rowOff>
    </xdr:from>
    <xdr:to>
      <xdr:col>69</xdr:col>
      <xdr:colOff>228600</xdr:colOff>
      <xdr:row>93</xdr:row>
      <xdr:rowOff>19050</xdr:rowOff>
    </xdr:to>
    <xdr:graphicFrame macro="">
      <xdr:nvGraphicFramePr>
        <xdr:cNvPr id="2044653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9525</xdr:colOff>
      <xdr:row>8</xdr:row>
      <xdr:rowOff>28575</xdr:rowOff>
    </xdr:from>
    <xdr:to>
      <xdr:col>40</xdr:col>
      <xdr:colOff>171450</xdr:colOff>
      <xdr:row>22</xdr:row>
      <xdr:rowOff>152400</xdr:rowOff>
    </xdr:to>
    <xdr:graphicFrame macro="">
      <xdr:nvGraphicFramePr>
        <xdr:cNvPr id="2044653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447675</xdr:colOff>
      <xdr:row>8</xdr:row>
      <xdr:rowOff>28575</xdr:rowOff>
    </xdr:from>
    <xdr:to>
      <xdr:col>47</xdr:col>
      <xdr:colOff>638175</xdr:colOff>
      <xdr:row>22</xdr:row>
      <xdr:rowOff>152400</xdr:rowOff>
    </xdr:to>
    <xdr:graphicFrame macro="">
      <xdr:nvGraphicFramePr>
        <xdr:cNvPr id="2044653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247650</xdr:colOff>
      <xdr:row>8</xdr:row>
      <xdr:rowOff>28575</xdr:rowOff>
    </xdr:from>
    <xdr:to>
      <xdr:col>44</xdr:col>
      <xdr:colOff>371475</xdr:colOff>
      <xdr:row>22</xdr:row>
      <xdr:rowOff>142875</xdr:rowOff>
    </xdr:to>
    <xdr:graphicFrame macro="">
      <xdr:nvGraphicFramePr>
        <xdr:cNvPr id="2044653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428625</xdr:colOff>
      <xdr:row>8</xdr:row>
      <xdr:rowOff>19050</xdr:rowOff>
    </xdr:from>
    <xdr:to>
      <xdr:col>35</xdr:col>
      <xdr:colOff>1781175</xdr:colOff>
      <xdr:row>22</xdr:row>
      <xdr:rowOff>133350</xdr:rowOff>
    </xdr:to>
    <xdr:graphicFrame macro="">
      <xdr:nvGraphicFramePr>
        <xdr:cNvPr id="2044653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57150</xdr:colOff>
      <xdr:row>0</xdr:row>
      <xdr:rowOff>95250</xdr:rowOff>
    </xdr:from>
    <xdr:to>
      <xdr:col>20</xdr:col>
      <xdr:colOff>95250</xdr:colOff>
      <xdr:row>3</xdr:row>
      <xdr:rowOff>114300</xdr:rowOff>
    </xdr:to>
    <xdr:pic>
      <xdr:nvPicPr>
        <xdr:cNvPr id="20446538" name="1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5250"/>
          <a:ext cx="762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361950</xdr:colOff>
      <xdr:row>37</xdr:row>
      <xdr:rowOff>371475</xdr:rowOff>
    </xdr:from>
    <xdr:to>
      <xdr:col>69</xdr:col>
      <xdr:colOff>219075</xdr:colOff>
      <xdr:row>61</xdr:row>
      <xdr:rowOff>123825</xdr:rowOff>
    </xdr:to>
    <xdr:pic>
      <xdr:nvPicPr>
        <xdr:cNvPr id="20446539" name="Object 10571"/>
        <xdr:cNvPicPr preferRelativeResize="0">
          <a:picLocks noRot="1"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7450" y="7715250"/>
          <a:ext cx="7543800" cy="42005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55</xdr:col>
      <xdr:colOff>361950</xdr:colOff>
      <xdr:row>37</xdr:row>
      <xdr:rowOff>371475</xdr:rowOff>
    </xdr:from>
    <xdr:to>
      <xdr:col>69</xdr:col>
      <xdr:colOff>219075</xdr:colOff>
      <xdr:row>61</xdr:row>
      <xdr:rowOff>123825</xdr:rowOff>
    </xdr:to>
    <xdr:pic>
      <xdr:nvPicPr>
        <xdr:cNvPr id="20446541" name="Object 10573"/>
        <xdr:cNvPicPr preferRelativeResize="0">
          <a:picLocks noRot="1"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7450" y="7715250"/>
          <a:ext cx="7543800" cy="42005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345283</xdr:colOff>
      <xdr:row>0</xdr:row>
      <xdr:rowOff>130969</xdr:rowOff>
    </xdr:from>
    <xdr:to>
      <xdr:col>1</xdr:col>
      <xdr:colOff>337574</xdr:colOff>
      <xdr:row>4</xdr:row>
      <xdr:rowOff>59531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83" y="130969"/>
          <a:ext cx="516166" cy="595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361950</xdr:colOff>
      <xdr:row>37</xdr:row>
      <xdr:rowOff>371475</xdr:rowOff>
    </xdr:from>
    <xdr:to>
      <xdr:col>69</xdr:col>
      <xdr:colOff>219075</xdr:colOff>
      <xdr:row>61</xdr:row>
      <xdr:rowOff>123825</xdr:rowOff>
    </xdr:to>
    <xdr:graphicFrame macro="">
      <xdr:nvGraphicFramePr>
        <xdr:cNvPr id="1926007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390525</xdr:colOff>
      <xdr:row>7</xdr:row>
      <xdr:rowOff>85725</xdr:rowOff>
    </xdr:from>
    <xdr:to>
      <xdr:col>69</xdr:col>
      <xdr:colOff>247650</xdr:colOff>
      <xdr:row>28</xdr:row>
      <xdr:rowOff>257175</xdr:rowOff>
    </xdr:to>
    <xdr:graphicFrame macro="">
      <xdr:nvGraphicFramePr>
        <xdr:cNvPr id="19260071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200025</xdr:colOff>
      <xdr:row>40</xdr:row>
      <xdr:rowOff>390525</xdr:rowOff>
    </xdr:from>
    <xdr:to>
      <xdr:col>52</xdr:col>
      <xdr:colOff>581025</xdr:colOff>
      <xdr:row>65</xdr:row>
      <xdr:rowOff>152400</xdr:rowOff>
    </xdr:to>
    <xdr:graphicFrame macro="">
      <xdr:nvGraphicFramePr>
        <xdr:cNvPr id="1926007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1</xdr:row>
      <xdr:rowOff>9525</xdr:rowOff>
    </xdr:from>
    <xdr:to>
      <xdr:col>0</xdr:col>
      <xdr:colOff>419100</xdr:colOff>
      <xdr:row>3</xdr:row>
      <xdr:rowOff>66675</xdr:rowOff>
    </xdr:to>
    <xdr:pic>
      <xdr:nvPicPr>
        <xdr:cNvPr id="19260073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352425</xdr:colOff>
      <xdr:row>66</xdr:row>
      <xdr:rowOff>9525</xdr:rowOff>
    </xdr:from>
    <xdr:to>
      <xdr:col>69</xdr:col>
      <xdr:colOff>228600</xdr:colOff>
      <xdr:row>93</xdr:row>
      <xdr:rowOff>19050</xdr:rowOff>
    </xdr:to>
    <xdr:graphicFrame macro="">
      <xdr:nvGraphicFramePr>
        <xdr:cNvPr id="1926007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1962150</xdr:colOff>
      <xdr:row>8</xdr:row>
      <xdr:rowOff>28575</xdr:rowOff>
    </xdr:from>
    <xdr:to>
      <xdr:col>40</xdr:col>
      <xdr:colOff>161925</xdr:colOff>
      <xdr:row>22</xdr:row>
      <xdr:rowOff>152400</xdr:rowOff>
    </xdr:to>
    <xdr:graphicFrame macro="">
      <xdr:nvGraphicFramePr>
        <xdr:cNvPr id="1926007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447675</xdr:colOff>
      <xdr:row>8</xdr:row>
      <xdr:rowOff>28575</xdr:rowOff>
    </xdr:from>
    <xdr:to>
      <xdr:col>47</xdr:col>
      <xdr:colOff>638175</xdr:colOff>
      <xdr:row>22</xdr:row>
      <xdr:rowOff>152400</xdr:rowOff>
    </xdr:to>
    <xdr:graphicFrame macro="">
      <xdr:nvGraphicFramePr>
        <xdr:cNvPr id="1926007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247650</xdr:colOff>
      <xdr:row>8</xdr:row>
      <xdr:rowOff>28575</xdr:rowOff>
    </xdr:from>
    <xdr:to>
      <xdr:col>44</xdr:col>
      <xdr:colOff>371475</xdr:colOff>
      <xdr:row>22</xdr:row>
      <xdr:rowOff>142875</xdr:rowOff>
    </xdr:to>
    <xdr:graphicFrame macro="">
      <xdr:nvGraphicFramePr>
        <xdr:cNvPr id="1926007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523875</xdr:colOff>
      <xdr:row>8</xdr:row>
      <xdr:rowOff>28575</xdr:rowOff>
    </xdr:from>
    <xdr:to>
      <xdr:col>35</xdr:col>
      <xdr:colOff>1876425</xdr:colOff>
      <xdr:row>22</xdr:row>
      <xdr:rowOff>152400</xdr:rowOff>
    </xdr:to>
    <xdr:graphicFrame macro="">
      <xdr:nvGraphicFramePr>
        <xdr:cNvPr id="1926007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16</xdr:col>
      <xdr:colOff>57150</xdr:colOff>
      <xdr:row>0</xdr:row>
      <xdr:rowOff>95250</xdr:rowOff>
    </xdr:from>
    <xdr:to>
      <xdr:col>20</xdr:col>
      <xdr:colOff>95250</xdr:colOff>
      <xdr:row>3</xdr:row>
      <xdr:rowOff>114300</xdr:rowOff>
    </xdr:to>
    <xdr:pic>
      <xdr:nvPicPr>
        <xdr:cNvPr id="19260079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5250"/>
          <a:ext cx="762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361950</xdr:colOff>
      <xdr:row>37</xdr:row>
      <xdr:rowOff>371475</xdr:rowOff>
    </xdr:from>
    <xdr:to>
      <xdr:col>69</xdr:col>
      <xdr:colOff>219075</xdr:colOff>
      <xdr:row>61</xdr:row>
      <xdr:rowOff>123825</xdr:rowOff>
    </xdr:to>
    <xdr:graphicFrame macro="">
      <xdr:nvGraphicFramePr>
        <xdr:cNvPr id="1926109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390525</xdr:colOff>
      <xdr:row>7</xdr:row>
      <xdr:rowOff>85725</xdr:rowOff>
    </xdr:from>
    <xdr:to>
      <xdr:col>69</xdr:col>
      <xdr:colOff>247650</xdr:colOff>
      <xdr:row>28</xdr:row>
      <xdr:rowOff>257175</xdr:rowOff>
    </xdr:to>
    <xdr:graphicFrame macro="">
      <xdr:nvGraphicFramePr>
        <xdr:cNvPr id="19261097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200025</xdr:colOff>
      <xdr:row>40</xdr:row>
      <xdr:rowOff>390525</xdr:rowOff>
    </xdr:from>
    <xdr:to>
      <xdr:col>52</xdr:col>
      <xdr:colOff>581025</xdr:colOff>
      <xdr:row>65</xdr:row>
      <xdr:rowOff>152400</xdr:rowOff>
    </xdr:to>
    <xdr:graphicFrame macro="">
      <xdr:nvGraphicFramePr>
        <xdr:cNvPr id="1926109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1</xdr:row>
      <xdr:rowOff>9525</xdr:rowOff>
    </xdr:from>
    <xdr:to>
      <xdr:col>0</xdr:col>
      <xdr:colOff>419100</xdr:colOff>
      <xdr:row>3</xdr:row>
      <xdr:rowOff>66675</xdr:rowOff>
    </xdr:to>
    <xdr:pic>
      <xdr:nvPicPr>
        <xdr:cNvPr id="19261099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352425</xdr:colOff>
      <xdr:row>66</xdr:row>
      <xdr:rowOff>9525</xdr:rowOff>
    </xdr:from>
    <xdr:to>
      <xdr:col>69</xdr:col>
      <xdr:colOff>228600</xdr:colOff>
      <xdr:row>93</xdr:row>
      <xdr:rowOff>19050</xdr:rowOff>
    </xdr:to>
    <xdr:graphicFrame macro="">
      <xdr:nvGraphicFramePr>
        <xdr:cNvPr id="1926110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9525</xdr:colOff>
      <xdr:row>8</xdr:row>
      <xdr:rowOff>28575</xdr:rowOff>
    </xdr:from>
    <xdr:to>
      <xdr:col>40</xdr:col>
      <xdr:colOff>171450</xdr:colOff>
      <xdr:row>22</xdr:row>
      <xdr:rowOff>152400</xdr:rowOff>
    </xdr:to>
    <xdr:graphicFrame macro="">
      <xdr:nvGraphicFramePr>
        <xdr:cNvPr id="1926110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447675</xdr:colOff>
      <xdr:row>8</xdr:row>
      <xdr:rowOff>28575</xdr:rowOff>
    </xdr:from>
    <xdr:to>
      <xdr:col>47</xdr:col>
      <xdr:colOff>638175</xdr:colOff>
      <xdr:row>22</xdr:row>
      <xdr:rowOff>152400</xdr:rowOff>
    </xdr:to>
    <xdr:graphicFrame macro="">
      <xdr:nvGraphicFramePr>
        <xdr:cNvPr id="1926110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247650</xdr:colOff>
      <xdr:row>8</xdr:row>
      <xdr:rowOff>28575</xdr:rowOff>
    </xdr:from>
    <xdr:to>
      <xdr:col>44</xdr:col>
      <xdr:colOff>371475</xdr:colOff>
      <xdr:row>22</xdr:row>
      <xdr:rowOff>142875</xdr:rowOff>
    </xdr:to>
    <xdr:graphicFrame macro="">
      <xdr:nvGraphicFramePr>
        <xdr:cNvPr id="1926110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390525</xdr:colOff>
      <xdr:row>8</xdr:row>
      <xdr:rowOff>28575</xdr:rowOff>
    </xdr:from>
    <xdr:to>
      <xdr:col>35</xdr:col>
      <xdr:colOff>1743075</xdr:colOff>
      <xdr:row>22</xdr:row>
      <xdr:rowOff>152400</xdr:rowOff>
    </xdr:to>
    <xdr:graphicFrame macro="">
      <xdr:nvGraphicFramePr>
        <xdr:cNvPr id="1926110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16</xdr:col>
      <xdr:colOff>57150</xdr:colOff>
      <xdr:row>0</xdr:row>
      <xdr:rowOff>95250</xdr:rowOff>
    </xdr:from>
    <xdr:to>
      <xdr:col>20</xdr:col>
      <xdr:colOff>95250</xdr:colOff>
      <xdr:row>3</xdr:row>
      <xdr:rowOff>114300</xdr:rowOff>
    </xdr:to>
    <xdr:pic>
      <xdr:nvPicPr>
        <xdr:cNvPr id="19261105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5250"/>
          <a:ext cx="762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10</xdr:row>
      <xdr:rowOff>266700</xdr:rowOff>
    </xdr:from>
    <xdr:to>
      <xdr:col>27</xdr:col>
      <xdr:colOff>1781175</xdr:colOff>
      <xdr:row>29</xdr:row>
      <xdr:rowOff>0</xdr:rowOff>
    </xdr:to>
    <xdr:graphicFrame macro="">
      <xdr:nvGraphicFramePr>
        <xdr:cNvPr id="1989778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438150</xdr:colOff>
      <xdr:row>4</xdr:row>
      <xdr:rowOff>295275</xdr:rowOff>
    </xdr:from>
    <xdr:to>
      <xdr:col>44</xdr:col>
      <xdr:colOff>209550</xdr:colOff>
      <xdr:row>20</xdr:row>
      <xdr:rowOff>0</xdr:rowOff>
    </xdr:to>
    <xdr:graphicFrame macro="">
      <xdr:nvGraphicFramePr>
        <xdr:cNvPr id="1989778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523875</xdr:colOff>
      <xdr:row>28</xdr:row>
      <xdr:rowOff>209550</xdr:rowOff>
    </xdr:from>
    <xdr:to>
      <xdr:col>44</xdr:col>
      <xdr:colOff>1143000</xdr:colOff>
      <xdr:row>38</xdr:row>
      <xdr:rowOff>9525</xdr:rowOff>
    </xdr:to>
    <xdr:graphicFrame macro="">
      <xdr:nvGraphicFramePr>
        <xdr:cNvPr id="1989778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342900</xdr:colOff>
      <xdr:row>31</xdr:row>
      <xdr:rowOff>219075</xdr:rowOff>
    </xdr:from>
    <xdr:to>
      <xdr:col>27</xdr:col>
      <xdr:colOff>1781175</xdr:colOff>
      <xdr:row>46</xdr:row>
      <xdr:rowOff>0</xdr:rowOff>
    </xdr:to>
    <xdr:graphicFrame macro="">
      <xdr:nvGraphicFramePr>
        <xdr:cNvPr id="1989778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114300</xdr:colOff>
      <xdr:row>18</xdr:row>
      <xdr:rowOff>180975</xdr:rowOff>
    </xdr:from>
    <xdr:to>
      <xdr:col>54</xdr:col>
      <xdr:colOff>257175</xdr:colOff>
      <xdr:row>30</xdr:row>
      <xdr:rowOff>152400</xdr:rowOff>
    </xdr:to>
    <xdr:graphicFrame macro="">
      <xdr:nvGraphicFramePr>
        <xdr:cNvPr id="1989778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54</xdr:col>
      <xdr:colOff>447675</xdr:colOff>
      <xdr:row>18</xdr:row>
      <xdr:rowOff>180975</xdr:rowOff>
    </xdr:from>
    <xdr:to>
      <xdr:col>62</xdr:col>
      <xdr:colOff>447675</xdr:colOff>
      <xdr:row>30</xdr:row>
      <xdr:rowOff>152400</xdr:rowOff>
    </xdr:to>
    <xdr:graphicFrame macro="">
      <xdr:nvGraphicFramePr>
        <xdr:cNvPr id="19897790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114300</xdr:colOff>
      <xdr:row>32</xdr:row>
      <xdr:rowOff>9525</xdr:rowOff>
    </xdr:from>
    <xdr:to>
      <xdr:col>54</xdr:col>
      <xdr:colOff>257175</xdr:colOff>
      <xdr:row>42</xdr:row>
      <xdr:rowOff>0</xdr:rowOff>
    </xdr:to>
    <xdr:graphicFrame macro="">
      <xdr:nvGraphicFramePr>
        <xdr:cNvPr id="19897791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54</xdr:col>
      <xdr:colOff>447675</xdr:colOff>
      <xdr:row>32</xdr:row>
      <xdr:rowOff>9525</xdr:rowOff>
    </xdr:from>
    <xdr:to>
      <xdr:col>62</xdr:col>
      <xdr:colOff>447675</xdr:colOff>
      <xdr:row>42</xdr:row>
      <xdr:rowOff>0</xdr:rowOff>
    </xdr:to>
    <xdr:graphicFrame macro="">
      <xdr:nvGraphicFramePr>
        <xdr:cNvPr id="1989779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342900</xdr:colOff>
      <xdr:row>30</xdr:row>
      <xdr:rowOff>95250</xdr:rowOff>
    </xdr:from>
    <xdr:to>
      <xdr:col>14</xdr:col>
      <xdr:colOff>190500</xdr:colOff>
      <xdr:row>38</xdr:row>
      <xdr:rowOff>66675</xdr:rowOff>
    </xdr:to>
    <xdr:graphicFrame macro="">
      <xdr:nvGraphicFramePr>
        <xdr:cNvPr id="1989779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rgb="FFFF0000"/>
  </sheetPr>
  <dimension ref="A2:BP101"/>
  <sheetViews>
    <sheetView showGridLines="0" tabSelected="1" zoomScale="80" zoomScaleNormal="80" zoomScaleSheetLayoutView="80" workbookViewId="0">
      <selection activeCell="C7" sqref="C7:G7"/>
    </sheetView>
  </sheetViews>
  <sheetFormatPr baseColWidth="10" defaultColWidth="9.140625" defaultRowHeight="12.75" customHeight="1" x14ac:dyDescent="0.2"/>
  <cols>
    <col min="1" max="1" width="7.85546875" customWidth="1"/>
    <col min="2" max="2" width="18" customWidth="1"/>
    <col min="3" max="3" width="37.28515625" customWidth="1"/>
    <col min="4" max="4" width="15.42578125" style="20" customWidth="1"/>
    <col min="5" max="5" width="5.42578125" customWidth="1"/>
    <col min="6" max="6" width="4.7109375" style="28" hidden="1" customWidth="1"/>
    <col min="7" max="7" width="5.42578125" customWidth="1"/>
    <col min="8" max="8" width="4.7109375" hidden="1" customWidth="1"/>
    <col min="9" max="9" width="5.42578125" customWidth="1"/>
    <col min="10" max="10" width="4.7109375" hidden="1" customWidth="1"/>
    <col min="11" max="11" width="5.42578125" customWidth="1"/>
    <col min="12" max="12" width="4.7109375" hidden="1" customWidth="1"/>
    <col min="13" max="13" width="5.42578125" style="20" customWidth="1"/>
    <col min="14" max="14" width="4.7109375" style="20" hidden="1" customWidth="1"/>
    <col min="15" max="15" width="5.42578125" customWidth="1"/>
    <col min="16" max="16" width="4.7109375" hidden="1" customWidth="1"/>
    <col min="17" max="17" width="5.42578125" customWidth="1"/>
    <col min="18" max="18" width="4.7109375" hidden="1" customWidth="1"/>
    <col min="19" max="19" width="5.42578125" customWidth="1"/>
    <col min="20" max="20" width="4.7109375" hidden="1" customWidth="1"/>
    <col min="21" max="21" width="5.42578125" customWidth="1"/>
    <col min="22" max="22" width="4.7109375" hidden="1" customWidth="1"/>
    <col min="23" max="23" width="5.42578125" customWidth="1"/>
    <col min="24" max="24" width="4.7109375" hidden="1" customWidth="1"/>
    <col min="25" max="25" width="5.42578125" customWidth="1"/>
    <col min="26" max="26" width="4.7109375" hidden="1" customWidth="1"/>
    <col min="27" max="27" width="5.42578125" customWidth="1"/>
    <col min="28" max="28" width="4.7109375" hidden="1" customWidth="1"/>
    <col min="29" max="29" width="5.42578125" customWidth="1"/>
    <col min="30" max="30" width="7.85546875" customWidth="1"/>
    <col min="31" max="31" width="8" customWidth="1"/>
    <col min="32" max="32" width="10.85546875" customWidth="1"/>
    <col min="33" max="33" width="12" customWidth="1"/>
    <col min="34" max="34" width="10.85546875" customWidth="1"/>
    <col min="35" max="35" width="14" customWidth="1"/>
    <col min="36" max="36" width="27.7109375" style="58" customWidth="1"/>
    <col min="37" max="44" width="8.140625" style="58" customWidth="1"/>
    <col min="45" max="45" width="8.28515625" style="58" customWidth="1"/>
    <col min="46" max="46" width="11.7109375" style="58" bestFit="1" customWidth="1"/>
    <col min="47" max="48" width="12.42578125" style="58" bestFit="1" customWidth="1"/>
    <col min="49" max="49" width="0.5703125" style="58" customWidth="1"/>
    <col min="50" max="52" width="17.42578125" customWidth="1"/>
    <col min="53" max="53" width="13.42578125" customWidth="1"/>
    <col min="54" max="54" width="5.5703125" customWidth="1"/>
    <col min="61" max="61" width="5.42578125" customWidth="1"/>
    <col min="62" max="64" width="6.140625" customWidth="1"/>
  </cols>
  <sheetData>
    <row r="2" spans="1:53" ht="12.75" customHeight="1" x14ac:dyDescent="0.2">
      <c r="B2" s="322" t="s">
        <v>117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22"/>
    </row>
    <row r="3" spans="1:53" ht="12.75" customHeight="1" x14ac:dyDescent="0.2">
      <c r="B3" s="287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3"/>
    </row>
    <row r="4" spans="1:53" ht="12.75" customHeight="1" x14ac:dyDescent="0.2">
      <c r="B4" s="1"/>
      <c r="C4" s="1"/>
      <c r="D4" s="1"/>
      <c r="E4" s="1"/>
      <c r="F4" s="25"/>
      <c r="G4" s="1"/>
      <c r="H4" s="1"/>
      <c r="I4" s="1"/>
      <c r="J4" s="1"/>
      <c r="K4" s="1"/>
      <c r="L4" s="1"/>
      <c r="M4" s="1"/>
      <c r="N4" s="1"/>
    </row>
    <row r="5" spans="1:53" ht="12.75" customHeight="1" x14ac:dyDescent="0.2">
      <c r="B5" s="289" t="s">
        <v>164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1"/>
    </row>
    <row r="6" spans="1:53" ht="12.75" customHeight="1" x14ac:dyDescent="0.2">
      <c r="B6" s="2"/>
      <c r="C6" s="2"/>
      <c r="D6" s="18"/>
      <c r="E6" s="2"/>
      <c r="F6" s="26"/>
      <c r="G6" s="2"/>
      <c r="H6" s="16"/>
      <c r="K6" s="2"/>
      <c r="L6" s="2"/>
      <c r="M6" s="18"/>
      <c r="N6" s="18"/>
      <c r="O6" s="2"/>
      <c r="P6" s="16"/>
    </row>
    <row r="7" spans="1:53" ht="12.75" customHeight="1" x14ac:dyDescent="0.2">
      <c r="A7" s="3"/>
      <c r="B7" s="4" t="s">
        <v>89</v>
      </c>
      <c r="C7" s="323" t="s">
        <v>115</v>
      </c>
      <c r="D7" s="323"/>
      <c r="E7" s="323"/>
      <c r="F7" s="323"/>
      <c r="G7" s="323"/>
      <c r="H7" s="31"/>
      <c r="I7" s="74"/>
      <c r="J7" s="3"/>
      <c r="K7" s="6" t="s">
        <v>17</v>
      </c>
      <c r="L7" s="6"/>
      <c r="M7" s="324" t="s">
        <v>116</v>
      </c>
      <c r="N7" s="324"/>
      <c r="O7" s="324"/>
      <c r="P7" s="33"/>
      <c r="Q7" s="16"/>
      <c r="R7" s="16"/>
    </row>
    <row r="8" spans="1:53" ht="12.75" customHeight="1" x14ac:dyDescent="0.2">
      <c r="A8" s="3"/>
      <c r="B8" s="4" t="s">
        <v>1</v>
      </c>
      <c r="C8" s="325" t="s">
        <v>33</v>
      </c>
      <c r="D8" s="325"/>
      <c r="E8" s="325"/>
      <c r="F8" s="325"/>
      <c r="G8" s="325"/>
      <c r="H8" s="119"/>
      <c r="I8" s="114" t="s">
        <v>0</v>
      </c>
      <c r="J8" s="114">
        <v>0</v>
      </c>
      <c r="K8" s="34"/>
      <c r="L8" s="34"/>
      <c r="M8" s="34"/>
      <c r="N8" s="34"/>
      <c r="O8" s="35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53" ht="12.75" customHeight="1" x14ac:dyDescent="0.2">
      <c r="A9" s="3"/>
      <c r="B9" s="4" t="s">
        <v>5</v>
      </c>
      <c r="C9" s="313" t="s">
        <v>118</v>
      </c>
      <c r="D9" s="314"/>
      <c r="E9" s="314"/>
      <c r="F9" s="314"/>
      <c r="G9" s="315"/>
      <c r="H9" s="120"/>
      <c r="I9" s="114" t="s">
        <v>23</v>
      </c>
      <c r="J9" s="114">
        <v>1</v>
      </c>
      <c r="K9" s="38"/>
      <c r="L9" s="38"/>
      <c r="M9" s="38"/>
      <c r="N9" s="38"/>
      <c r="O9" s="39"/>
      <c r="P9" s="39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53" ht="12.75" customHeight="1" x14ac:dyDescent="0.2">
      <c r="A10" s="3"/>
      <c r="B10" s="316" t="s">
        <v>10</v>
      </c>
      <c r="C10" s="317"/>
      <c r="D10" s="318"/>
      <c r="E10" s="319">
        <v>45</v>
      </c>
      <c r="F10" s="320"/>
      <c r="G10" s="321"/>
      <c r="H10" s="121"/>
      <c r="I10" s="114" t="s">
        <v>24</v>
      </c>
      <c r="J10" s="114">
        <v>2</v>
      </c>
      <c r="K10" s="38"/>
      <c r="L10" s="38"/>
      <c r="M10" s="38"/>
      <c r="N10" s="38"/>
      <c r="O10" s="39"/>
      <c r="P10" s="39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53" ht="12.75" customHeight="1" x14ac:dyDescent="0.2">
      <c r="A11" s="3"/>
      <c r="B11" s="316" t="s">
        <v>8</v>
      </c>
      <c r="C11" s="317"/>
      <c r="D11" s="318"/>
      <c r="E11" s="333">
        <f>COUNTIF(D42:D88,"=P")</f>
        <v>1</v>
      </c>
      <c r="F11" s="334"/>
      <c r="G11" s="335"/>
      <c r="H11" s="122"/>
      <c r="I11" s="114" t="s">
        <v>25</v>
      </c>
      <c r="J11" s="114">
        <v>3</v>
      </c>
      <c r="K11" s="38"/>
      <c r="L11" s="38"/>
      <c r="M11" s="38"/>
      <c r="N11" s="38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</row>
    <row r="12" spans="1:53" ht="12.75" customHeight="1" x14ac:dyDescent="0.2">
      <c r="A12" s="3"/>
      <c r="B12" s="316" t="s">
        <v>13</v>
      </c>
      <c r="C12" s="317"/>
      <c r="D12" s="318"/>
      <c r="E12" s="333">
        <f>E10-E11</f>
        <v>44</v>
      </c>
      <c r="F12" s="334"/>
      <c r="G12" s="335"/>
      <c r="H12" s="45"/>
      <c r="I12" s="50"/>
      <c r="J12" s="32"/>
      <c r="K12" s="38"/>
      <c r="L12" s="38"/>
      <c r="M12" s="38"/>
      <c r="N12" s="38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</row>
    <row r="13" spans="1:53" ht="12.75" customHeight="1" x14ac:dyDescent="0.2">
      <c r="B13" s="8"/>
      <c r="C13" s="8"/>
      <c r="D13" s="19"/>
      <c r="E13" s="8"/>
      <c r="F13" s="27"/>
      <c r="G13" s="8"/>
      <c r="H13" s="16"/>
      <c r="K13" s="38"/>
      <c r="L13" s="38"/>
      <c r="M13" s="38"/>
      <c r="N13" s="38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BA13" s="24"/>
    </row>
    <row r="14" spans="1:53" ht="12.75" customHeight="1" x14ac:dyDescent="0.2">
      <c r="BA14" s="46" t="s">
        <v>0</v>
      </c>
    </row>
    <row r="15" spans="1:53" ht="12.75" customHeight="1" thickBot="1" x14ac:dyDescent="0.25">
      <c r="A15" s="16"/>
      <c r="B15" s="16"/>
      <c r="C15" s="16" t="s">
        <v>40</v>
      </c>
      <c r="BA15" s="46" t="s">
        <v>4</v>
      </c>
    </row>
    <row r="16" spans="1:53" ht="12.75" customHeight="1" thickBot="1" x14ac:dyDescent="0.25">
      <c r="A16" s="382" t="s">
        <v>34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4"/>
      <c r="AD16" s="42"/>
      <c r="AE16" s="42"/>
      <c r="BA16" s="37"/>
    </row>
    <row r="17" spans="1:53" ht="12.75" customHeight="1" thickBot="1" x14ac:dyDescent="0.25">
      <c r="A17" s="154" t="s">
        <v>2</v>
      </c>
      <c r="B17" s="155" t="s">
        <v>26</v>
      </c>
      <c r="C17" s="307" t="s">
        <v>12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9"/>
      <c r="N17" s="75"/>
      <c r="O17" s="301" t="s">
        <v>41</v>
      </c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3"/>
      <c r="AD17" s="388"/>
      <c r="AE17" s="388"/>
      <c r="AF17" s="42"/>
      <c r="AS17" s="60"/>
      <c r="AT17" s="60"/>
      <c r="AU17" s="60"/>
      <c r="AV17" s="60"/>
    </row>
    <row r="18" spans="1:53" ht="18" customHeight="1" x14ac:dyDescent="0.2">
      <c r="A18" s="105">
        <v>1</v>
      </c>
      <c r="B18" s="106">
        <v>1</v>
      </c>
      <c r="C18" s="295" t="s">
        <v>45</v>
      </c>
      <c r="D18" s="296"/>
      <c r="E18" s="296"/>
      <c r="F18" s="296"/>
      <c r="G18" s="296"/>
      <c r="H18" s="296"/>
      <c r="I18" s="296"/>
      <c r="J18" s="296"/>
      <c r="K18" s="296"/>
      <c r="L18" s="296"/>
      <c r="M18" s="297"/>
      <c r="N18" s="40"/>
      <c r="O18" s="326" t="s">
        <v>108</v>
      </c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8"/>
      <c r="AD18" s="65"/>
      <c r="AE18" s="65"/>
      <c r="AF18" s="42"/>
      <c r="AS18" s="60"/>
      <c r="AT18" s="60"/>
      <c r="AU18" s="60"/>
      <c r="AV18" s="60"/>
    </row>
    <row r="19" spans="1:53" ht="18" customHeight="1" x14ac:dyDescent="0.2">
      <c r="A19" s="71">
        <f>A18+1</f>
        <v>2</v>
      </c>
      <c r="B19" s="70">
        <v>1</v>
      </c>
      <c r="C19" s="298" t="s">
        <v>46</v>
      </c>
      <c r="D19" s="299"/>
      <c r="E19" s="299"/>
      <c r="F19" s="299"/>
      <c r="G19" s="299"/>
      <c r="H19" s="299"/>
      <c r="I19" s="299"/>
      <c r="J19" s="299"/>
      <c r="K19" s="299"/>
      <c r="L19" s="299"/>
      <c r="M19" s="300"/>
      <c r="N19" s="40"/>
      <c r="O19" s="330" t="s">
        <v>110</v>
      </c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2"/>
      <c r="AD19" s="66"/>
      <c r="AE19" s="66"/>
      <c r="AF19" s="42"/>
      <c r="AS19" s="60"/>
      <c r="AT19" s="60"/>
      <c r="AU19" s="60"/>
      <c r="AV19" s="60"/>
    </row>
    <row r="20" spans="1:53" ht="18" customHeight="1" x14ac:dyDescent="0.2">
      <c r="A20" s="71">
        <f t="shared" ref="A20:A30" si="0">A19+1</f>
        <v>3</v>
      </c>
      <c r="B20" s="70">
        <v>1</v>
      </c>
      <c r="C20" s="310" t="s">
        <v>47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2"/>
      <c r="N20" s="40"/>
      <c r="O20" s="304" t="s">
        <v>42</v>
      </c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6"/>
      <c r="AD20" s="67"/>
      <c r="AE20" s="67"/>
      <c r="AF20" s="42"/>
      <c r="AS20" s="60"/>
      <c r="AT20" s="60"/>
      <c r="AU20" s="60"/>
      <c r="AV20" s="60"/>
    </row>
    <row r="21" spans="1:53" ht="18" customHeight="1" x14ac:dyDescent="0.2">
      <c r="A21" s="71">
        <f t="shared" si="0"/>
        <v>4</v>
      </c>
      <c r="B21" s="70">
        <v>1</v>
      </c>
      <c r="C21" s="298" t="s">
        <v>48</v>
      </c>
      <c r="D21" s="299"/>
      <c r="E21" s="299"/>
      <c r="F21" s="299"/>
      <c r="G21" s="299"/>
      <c r="H21" s="299"/>
      <c r="I21" s="299"/>
      <c r="J21" s="299"/>
      <c r="K21" s="299"/>
      <c r="L21" s="299"/>
      <c r="M21" s="300"/>
      <c r="N21" s="40"/>
      <c r="O21" s="330" t="s">
        <v>111</v>
      </c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2"/>
      <c r="AD21" s="68"/>
      <c r="AE21" s="68"/>
      <c r="AF21" s="42"/>
      <c r="AS21" s="60"/>
      <c r="AT21" s="60"/>
      <c r="AU21" s="60"/>
      <c r="AV21" s="60"/>
    </row>
    <row r="22" spans="1:53" ht="18" customHeight="1" x14ac:dyDescent="0.2">
      <c r="A22" s="71">
        <f t="shared" si="0"/>
        <v>5</v>
      </c>
      <c r="B22" s="70">
        <v>1</v>
      </c>
      <c r="C22" s="298" t="s">
        <v>49</v>
      </c>
      <c r="D22" s="299"/>
      <c r="E22" s="299"/>
      <c r="F22" s="299"/>
      <c r="G22" s="299"/>
      <c r="H22" s="299"/>
      <c r="I22" s="299"/>
      <c r="J22" s="299"/>
      <c r="K22" s="299"/>
      <c r="L22" s="299"/>
      <c r="M22" s="300"/>
      <c r="N22" s="40"/>
      <c r="O22" s="304" t="s">
        <v>42</v>
      </c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6"/>
      <c r="AD22" s="66"/>
      <c r="AE22" s="66"/>
      <c r="AF22" s="42"/>
      <c r="AS22" s="60"/>
      <c r="AT22" s="60"/>
      <c r="AU22" s="60"/>
      <c r="AV22" s="60"/>
    </row>
    <row r="23" spans="1:53" ht="18" customHeight="1" x14ac:dyDescent="0.2">
      <c r="A23" s="71">
        <f t="shared" si="0"/>
        <v>6</v>
      </c>
      <c r="B23" s="70">
        <v>1</v>
      </c>
      <c r="C23" s="389" t="s">
        <v>47</v>
      </c>
      <c r="D23" s="390"/>
      <c r="E23" s="390"/>
      <c r="F23" s="390"/>
      <c r="G23" s="390"/>
      <c r="H23" s="390"/>
      <c r="I23" s="390"/>
      <c r="J23" s="390"/>
      <c r="K23" s="390"/>
      <c r="L23" s="390"/>
      <c r="M23" s="391"/>
      <c r="N23" s="40"/>
      <c r="O23" s="330" t="str">
        <f>O19</f>
        <v>4) Extracción de información implícita.</v>
      </c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2"/>
      <c r="AD23" s="67"/>
      <c r="AE23" s="67"/>
      <c r="AF23" s="42"/>
      <c r="AS23" s="60"/>
      <c r="AT23" s="60"/>
      <c r="AU23" s="60"/>
      <c r="AV23" s="60"/>
    </row>
    <row r="24" spans="1:53" ht="18" customHeight="1" thickBot="1" x14ac:dyDescent="0.25">
      <c r="A24" s="71">
        <f t="shared" si="0"/>
        <v>7</v>
      </c>
      <c r="B24" s="70">
        <v>1</v>
      </c>
      <c r="C24" s="298" t="s">
        <v>56</v>
      </c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86"/>
      <c r="O24" s="304" t="s">
        <v>42</v>
      </c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6"/>
      <c r="AD24" s="66"/>
      <c r="AE24" s="66"/>
      <c r="AF24" s="42"/>
      <c r="AS24" s="61"/>
      <c r="AT24" s="61"/>
      <c r="AU24" s="61"/>
      <c r="AV24" s="61"/>
    </row>
    <row r="25" spans="1:53" ht="27" customHeight="1" x14ac:dyDescent="0.2">
      <c r="A25" s="71">
        <f t="shared" si="0"/>
        <v>8</v>
      </c>
      <c r="B25" s="69">
        <v>1</v>
      </c>
      <c r="C25" s="298" t="s">
        <v>57</v>
      </c>
      <c r="D25" s="299"/>
      <c r="E25" s="299"/>
      <c r="F25" s="299"/>
      <c r="G25" s="299"/>
      <c r="H25" s="299"/>
      <c r="I25" s="299"/>
      <c r="J25" s="299"/>
      <c r="K25" s="299"/>
      <c r="L25" s="299"/>
      <c r="M25" s="300"/>
      <c r="N25" s="86"/>
      <c r="O25" s="330" t="s">
        <v>110</v>
      </c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2"/>
      <c r="AD25" s="66"/>
      <c r="AE25" s="66"/>
      <c r="AF25" s="42"/>
      <c r="AK25" s="371" t="s">
        <v>55</v>
      </c>
      <c r="AL25" s="372"/>
      <c r="AM25" s="372"/>
      <c r="AN25" s="372"/>
      <c r="AO25" s="372"/>
      <c r="AP25" s="372"/>
      <c r="AQ25" s="372"/>
      <c r="AR25" s="373"/>
      <c r="AS25" s="61"/>
      <c r="AT25" s="61"/>
      <c r="AU25" s="61"/>
      <c r="AV25" s="61"/>
    </row>
    <row r="26" spans="1:53" ht="18" customHeight="1" thickBot="1" x14ac:dyDescent="0.25">
      <c r="A26" s="71">
        <f t="shared" si="0"/>
        <v>9</v>
      </c>
      <c r="B26" s="70">
        <v>2</v>
      </c>
      <c r="C26" s="298" t="s">
        <v>58</v>
      </c>
      <c r="D26" s="299"/>
      <c r="E26" s="299"/>
      <c r="F26" s="299"/>
      <c r="G26" s="299"/>
      <c r="H26" s="299"/>
      <c r="I26" s="299"/>
      <c r="J26" s="299"/>
      <c r="K26" s="299"/>
      <c r="L26" s="299"/>
      <c r="M26" s="300"/>
      <c r="N26" s="40"/>
      <c r="O26" s="359" t="s">
        <v>109</v>
      </c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1"/>
      <c r="AD26" s="68"/>
      <c r="AE26" s="68"/>
      <c r="AF26" s="42"/>
      <c r="AK26" s="374"/>
      <c r="AL26" s="375"/>
      <c r="AM26" s="375"/>
      <c r="AN26" s="375"/>
      <c r="AO26" s="375"/>
      <c r="AP26" s="375"/>
      <c r="AQ26" s="375"/>
      <c r="AR26" s="376"/>
      <c r="AS26" s="61"/>
      <c r="AT26" s="61"/>
      <c r="AU26" s="61"/>
      <c r="AV26" s="61"/>
    </row>
    <row r="27" spans="1:53" ht="18" customHeight="1" x14ac:dyDescent="0.2">
      <c r="A27" s="71">
        <f t="shared" si="0"/>
        <v>10</v>
      </c>
      <c r="B27" s="70">
        <v>2</v>
      </c>
      <c r="C27" s="298" t="s">
        <v>59</v>
      </c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40"/>
      <c r="O27" s="359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1"/>
      <c r="AD27" s="67"/>
      <c r="AE27" s="67"/>
      <c r="AF27" s="42"/>
      <c r="AK27" s="336" t="str">
        <f>O26</f>
        <v>1) Desarrollo de destrezas de lectura inicial.</v>
      </c>
      <c r="AL27" s="337"/>
      <c r="AM27" s="363" t="str">
        <f>O18</f>
        <v>2) Reflexión sobre el texto</v>
      </c>
      <c r="AN27" s="364"/>
      <c r="AO27" s="354" t="str">
        <f>O20</f>
        <v>3) Extracción de información explícita.</v>
      </c>
      <c r="AP27" s="354"/>
      <c r="AQ27" s="355" t="str">
        <f>O19</f>
        <v>4) Extracción de información implícita.</v>
      </c>
      <c r="AR27" s="356"/>
      <c r="AS27" s="61"/>
      <c r="AT27" s="61"/>
      <c r="AU27" s="61"/>
      <c r="AV27" s="61"/>
    </row>
    <row r="28" spans="1:53" ht="18" customHeight="1" x14ac:dyDescent="0.2">
      <c r="A28" s="71">
        <f t="shared" si="0"/>
        <v>11</v>
      </c>
      <c r="B28" s="70">
        <v>2</v>
      </c>
      <c r="C28" s="298" t="s">
        <v>60</v>
      </c>
      <c r="D28" s="299"/>
      <c r="E28" s="299"/>
      <c r="F28" s="299"/>
      <c r="G28" s="299"/>
      <c r="H28" s="299"/>
      <c r="I28" s="299"/>
      <c r="J28" s="299"/>
      <c r="K28" s="299"/>
      <c r="L28" s="299"/>
      <c r="M28" s="300"/>
      <c r="N28" s="40"/>
      <c r="O28" s="359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1"/>
      <c r="AD28" s="66"/>
      <c r="AE28" s="66"/>
      <c r="AF28" s="42"/>
      <c r="AK28" s="338"/>
      <c r="AL28" s="339"/>
      <c r="AM28" s="326"/>
      <c r="AN28" s="327"/>
      <c r="AO28" s="305"/>
      <c r="AP28" s="305"/>
      <c r="AQ28" s="357"/>
      <c r="AR28" s="358"/>
      <c r="AS28" s="61"/>
      <c r="AT28" s="61"/>
      <c r="AU28" s="61"/>
      <c r="AV28" s="61"/>
    </row>
    <row r="29" spans="1:53" ht="28.5" customHeight="1" x14ac:dyDescent="0.2">
      <c r="A29" s="71">
        <f t="shared" si="0"/>
        <v>12</v>
      </c>
      <c r="B29" s="70">
        <v>2</v>
      </c>
      <c r="C29" s="298" t="s">
        <v>61</v>
      </c>
      <c r="D29" s="299"/>
      <c r="E29" s="299"/>
      <c r="F29" s="299"/>
      <c r="G29" s="299"/>
      <c r="H29" s="299"/>
      <c r="I29" s="299"/>
      <c r="J29" s="299"/>
      <c r="K29" s="299"/>
      <c r="L29" s="299"/>
      <c r="M29" s="300"/>
      <c r="N29" s="86"/>
      <c r="O29" s="338" t="s">
        <v>112</v>
      </c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39"/>
      <c r="AD29" s="65"/>
      <c r="AE29" s="65"/>
      <c r="AF29" s="42"/>
      <c r="AK29" s="338"/>
      <c r="AL29" s="339"/>
      <c r="AM29" s="326"/>
      <c r="AN29" s="327"/>
      <c r="AO29" s="305"/>
      <c r="AP29" s="305"/>
      <c r="AQ29" s="357"/>
      <c r="AR29" s="358"/>
      <c r="AS29" s="61"/>
      <c r="AT29" s="61"/>
      <c r="AU29" s="61"/>
      <c r="AV29" s="61"/>
    </row>
    <row r="30" spans="1:53" ht="30" customHeight="1" thickBot="1" x14ac:dyDescent="0.25">
      <c r="A30" s="71">
        <f t="shared" si="0"/>
        <v>13</v>
      </c>
      <c r="B30" s="70">
        <v>3</v>
      </c>
      <c r="C30" s="365" t="s">
        <v>62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7"/>
      <c r="N30" s="86"/>
      <c r="O30" s="368" t="s">
        <v>113</v>
      </c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70"/>
      <c r="AD30" s="67"/>
      <c r="AE30" s="67"/>
      <c r="AF30" s="42"/>
      <c r="AK30" s="255" t="s">
        <v>30</v>
      </c>
      <c r="AL30" s="143" t="s">
        <v>31</v>
      </c>
      <c r="AM30" s="251" t="s">
        <v>30</v>
      </c>
      <c r="AN30" s="252" t="s">
        <v>31</v>
      </c>
      <c r="AO30" s="250" t="s">
        <v>30</v>
      </c>
      <c r="AP30" s="250" t="s">
        <v>31</v>
      </c>
      <c r="AQ30" s="253" t="s">
        <v>30</v>
      </c>
      <c r="AR30" s="256" t="s">
        <v>31</v>
      </c>
      <c r="AS30" s="41"/>
      <c r="AT30" s="41"/>
      <c r="AU30" s="41"/>
      <c r="AV30" s="41"/>
    </row>
    <row r="31" spans="1:53" ht="12.75" customHeight="1" thickBot="1" x14ac:dyDescent="0.25">
      <c r="A31" s="72" t="s">
        <v>16</v>
      </c>
      <c r="B31" s="73">
        <f>SUM(B18:B30)</f>
        <v>19</v>
      </c>
      <c r="C31" s="16"/>
      <c r="D31" s="41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42"/>
      <c r="AH31" s="42"/>
      <c r="AI31" s="42"/>
      <c r="AJ31" s="150" t="s">
        <v>54</v>
      </c>
      <c r="AK31" s="134">
        <f>COUNTIF($AL$42:$AL$88, "B")</f>
        <v>1</v>
      </c>
      <c r="AL31" s="131">
        <f>COUNTIF($AL$42:$AL$88,"B")/COUNTIF($D$42:$D$88,"P")</f>
        <v>1</v>
      </c>
      <c r="AM31" s="135">
        <f>COUNTIF($AN$42:$AN$88,"B")</f>
        <v>1</v>
      </c>
      <c r="AN31" s="131">
        <f>COUNTIF($AN$42:$AN$88,"B")/COUNTIF($D$42:$D$88,"P")</f>
        <v>1</v>
      </c>
      <c r="AO31" s="135">
        <f>COUNTIF($AP$42:$AP$88,"B")</f>
        <v>1</v>
      </c>
      <c r="AP31" s="131">
        <f>COUNTIF($AP$42:$AP$88,"B")/COUNTIF($D$42:$D$88,"P")</f>
        <v>1</v>
      </c>
      <c r="AQ31" s="132">
        <f>COUNTIF($AR$42:$AR$88,"B")</f>
        <v>1</v>
      </c>
      <c r="AR31" s="133">
        <f>COUNTIF($AR$42:$AR$88,"B")/COUNTIF($D$42:$D$88,"P")</f>
        <v>1</v>
      </c>
      <c r="AT31" s="41"/>
      <c r="AU31" s="41"/>
      <c r="AV31" s="41"/>
      <c r="AW31" s="41"/>
      <c r="AZ31" s="58"/>
      <c r="BA31" s="58"/>
    </row>
    <row r="32" spans="1:53" ht="15" customHeight="1" x14ac:dyDescent="0.2">
      <c r="A32" s="16"/>
      <c r="B32" s="16"/>
      <c r="H32" s="58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AJ32" s="151" t="s">
        <v>52</v>
      </c>
      <c r="AK32" s="136">
        <f>COUNTIF($AL$42:$AL$88, "MB")</f>
        <v>0</v>
      </c>
      <c r="AL32" s="96">
        <f>COUNTIF($AL$42:$AL$88,"MB")/COUNTIF($D$42:$D$88,"P")</f>
        <v>0</v>
      </c>
      <c r="AM32" s="137">
        <f>COUNTIF($AN$42:$AN$88,"MB")</f>
        <v>0</v>
      </c>
      <c r="AN32" s="96">
        <f>COUNTIF($AN$42:$AN$88,"MB")/COUNTIF($D$42:$D$88,"P")</f>
        <v>0</v>
      </c>
      <c r="AO32" s="137">
        <f>COUNTIF($AP$42:$AP$88,"MB")</f>
        <v>0</v>
      </c>
      <c r="AP32" s="96">
        <f>COUNTIF($AP$42:$AP$88,"MB")/COUNTIF($D$42:$D$88,"P")</f>
        <v>0</v>
      </c>
      <c r="AQ32" s="112">
        <f>COUNTIF($AR$42:$AR$88,"MB")</f>
        <v>0</v>
      </c>
      <c r="AR32" s="97">
        <f>COUNTIF($AR$42:$AR$88,"MB")/COUNTIF($D$42:$D$88,"P")</f>
        <v>0</v>
      </c>
    </row>
    <row r="33" spans="1:50" ht="15" customHeight="1" x14ac:dyDescent="0.2">
      <c r="C33" s="2"/>
      <c r="D33" s="18"/>
      <c r="E33" s="2"/>
      <c r="F33" s="2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AJ33" s="151" t="s">
        <v>51</v>
      </c>
      <c r="AK33" s="136">
        <f>COUNTIF($AL$42:$AL$88, "MA")</f>
        <v>0</v>
      </c>
      <c r="AL33" s="96">
        <f>COUNTIF($AL$42:$AL$88,"MA")/COUNTIF($D$42:$D$88,"P")</f>
        <v>0</v>
      </c>
      <c r="AM33" s="137">
        <f>COUNTIF($AN$42:$AN$88,"MA")</f>
        <v>0</v>
      </c>
      <c r="AN33" s="96">
        <f>COUNTIF($AN$42:$AN$88,"MA")/COUNTIF($D$42:$D$88,"P")</f>
        <v>0</v>
      </c>
      <c r="AO33" s="137">
        <f>COUNTIF($AP$42:$AP$88,"MA")</f>
        <v>0</v>
      </c>
      <c r="AP33" s="96">
        <f>COUNTIF($AP$42:$AP$88,"MA")/COUNTIF($D$42:$D$88,"P")</f>
        <v>0</v>
      </c>
      <c r="AQ33" s="112">
        <f>COUNTIF($AR$42:$AR$88,"MA")</f>
        <v>0</v>
      </c>
      <c r="AR33" s="97">
        <f>COUNTIF($AR$42:$AR$88,"MA")/COUNTIF($D$42:$D$88,"P")</f>
        <v>0</v>
      </c>
    </row>
    <row r="34" spans="1:50" ht="15" customHeight="1" thickBot="1" x14ac:dyDescent="0.25">
      <c r="B34" s="3"/>
      <c r="C34" s="291" t="s">
        <v>6</v>
      </c>
      <c r="D34" s="293"/>
      <c r="E34" s="5">
        <f>B31</f>
        <v>19</v>
      </c>
      <c r="F34" s="30"/>
      <c r="G34" s="16"/>
      <c r="H34" s="16"/>
      <c r="AJ34" s="152" t="s">
        <v>53</v>
      </c>
      <c r="AK34" s="138">
        <f>COUNTIF($AL$42:$AL$88, "A")</f>
        <v>0</v>
      </c>
      <c r="AL34" s="98">
        <f>COUNTIF($AL$42:$AL$88,"A")/COUNTIF($D$42:$D$88,"P")</f>
        <v>0</v>
      </c>
      <c r="AM34" s="139">
        <f>COUNTIF($AN$42:$AN$88,"A")</f>
        <v>0</v>
      </c>
      <c r="AN34" s="98">
        <f>COUNTIF($AN$42:$AN$88,"A")/COUNTIF($D$42:$D$88,"P")</f>
        <v>0</v>
      </c>
      <c r="AO34" s="139">
        <f>COUNTIF($AP$42:$AP$88,"A")</f>
        <v>0</v>
      </c>
      <c r="AP34" s="98">
        <f>COUNTIF($AP$42:$AP$88,"A")/COUNTIF($D$42:$D$88,"P")</f>
        <v>0</v>
      </c>
      <c r="AQ34" s="113">
        <f>COUNTIF($AR$42:$AR$88,"A")</f>
        <v>0</v>
      </c>
      <c r="AR34" s="99">
        <f>COUNTIF($AR$42:$AR$88,"A")/COUNTIF($D$42:$D$88,"P")</f>
        <v>0</v>
      </c>
    </row>
    <row r="35" spans="1:50" ht="12.75" customHeight="1" x14ac:dyDescent="0.2">
      <c r="B35" s="3"/>
      <c r="C35" s="291" t="s">
        <v>9</v>
      </c>
      <c r="D35" s="293"/>
      <c r="E35" s="5">
        <f>E34*0.6</f>
        <v>11.4</v>
      </c>
      <c r="F35" s="30"/>
      <c r="G35" s="16"/>
      <c r="H35" s="16"/>
    </row>
    <row r="36" spans="1:50" ht="12.75" customHeight="1" thickBot="1" x14ac:dyDescent="0.25">
      <c r="B36" s="16"/>
      <c r="C36" s="87"/>
      <c r="D36" s="87"/>
      <c r="E36" s="89"/>
      <c r="F36" s="88"/>
      <c r="G36" s="16"/>
      <c r="H36" s="16"/>
    </row>
    <row r="37" spans="1:50" ht="12.75" customHeight="1" thickBot="1" x14ac:dyDescent="0.25">
      <c r="C37" s="16"/>
      <c r="D37" s="41"/>
      <c r="E37" s="90"/>
      <c r="F37" s="91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2"/>
      <c r="AE37" s="2"/>
      <c r="AF37" s="2"/>
      <c r="AG37" s="2"/>
      <c r="AH37" s="16"/>
      <c r="AI37" s="16"/>
      <c r="AJ37" s="16"/>
      <c r="AK37" s="385" t="s">
        <v>41</v>
      </c>
      <c r="AL37" s="386"/>
      <c r="AM37" s="386"/>
      <c r="AN37" s="386"/>
      <c r="AO37" s="386"/>
      <c r="AP37" s="386"/>
      <c r="AQ37" s="386"/>
      <c r="AR37" s="387"/>
      <c r="AS37" s="16"/>
      <c r="AT37" s="16"/>
      <c r="AU37" s="16"/>
      <c r="AV37" s="16"/>
    </row>
    <row r="38" spans="1:50" ht="51.75" customHeight="1" x14ac:dyDescent="0.2">
      <c r="A38" s="16"/>
      <c r="B38" s="16"/>
      <c r="C38" s="16"/>
      <c r="D38" s="47"/>
      <c r="E38" s="346" t="s">
        <v>29</v>
      </c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3" t="s">
        <v>20</v>
      </c>
      <c r="AE38" s="343" t="s">
        <v>21</v>
      </c>
      <c r="AF38" s="351" t="s">
        <v>15</v>
      </c>
      <c r="AG38" s="377" t="s">
        <v>14</v>
      </c>
      <c r="AH38" s="284" t="s">
        <v>107</v>
      </c>
      <c r="AI38" s="284" t="s">
        <v>106</v>
      </c>
      <c r="AJ38" s="265"/>
      <c r="AK38" s="336" t="str">
        <f>AK27</f>
        <v>1) Desarrollo de destrezas de lectura inicial.</v>
      </c>
      <c r="AL38" s="337"/>
      <c r="AM38" s="363" t="str">
        <f>AM27</f>
        <v>2) Reflexión sobre el texto</v>
      </c>
      <c r="AN38" s="364"/>
      <c r="AO38" s="354" t="str">
        <f>AO27</f>
        <v>3) Extracción de información explícita.</v>
      </c>
      <c r="AP38" s="354"/>
      <c r="AQ38" s="355" t="str">
        <f>AQ27</f>
        <v>4) Extracción de información implícita.</v>
      </c>
      <c r="AR38" s="356"/>
      <c r="AS38" s="77"/>
      <c r="AV38" s="62"/>
      <c r="AW38" s="16"/>
      <c r="AX38" s="42"/>
    </row>
    <row r="39" spans="1:50" ht="12.75" hidden="1" customHeight="1" x14ac:dyDescent="0.2">
      <c r="A39" s="16"/>
      <c r="B39" s="16"/>
      <c r="C39" s="16"/>
      <c r="D39" s="48" t="s">
        <v>22</v>
      </c>
      <c r="E39" s="6" t="s">
        <v>23</v>
      </c>
      <c r="F39" s="6"/>
      <c r="G39" s="6" t="s">
        <v>23</v>
      </c>
      <c r="H39" s="6"/>
      <c r="I39" s="6" t="s">
        <v>24</v>
      </c>
      <c r="J39" s="6"/>
      <c r="K39" s="6" t="s">
        <v>23</v>
      </c>
      <c r="L39" s="6"/>
      <c r="M39" s="6" t="s">
        <v>0</v>
      </c>
      <c r="N39" s="6"/>
      <c r="O39" s="6" t="s">
        <v>24</v>
      </c>
      <c r="P39" s="6"/>
      <c r="Q39" s="6" t="s">
        <v>24</v>
      </c>
      <c r="R39" s="6"/>
      <c r="S39" s="6" t="s">
        <v>0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344"/>
      <c r="AE39" s="344"/>
      <c r="AF39" s="352"/>
      <c r="AG39" s="377"/>
      <c r="AH39" s="284"/>
      <c r="AI39" s="284"/>
      <c r="AJ39" s="265"/>
      <c r="AK39" s="338"/>
      <c r="AL39" s="339"/>
      <c r="AM39" s="326"/>
      <c r="AN39" s="327"/>
      <c r="AO39" s="305"/>
      <c r="AP39" s="305"/>
      <c r="AQ39" s="357"/>
      <c r="AR39" s="358"/>
      <c r="AS39" s="77"/>
      <c r="AV39" s="62"/>
      <c r="AW39" s="16"/>
      <c r="AX39" s="42"/>
    </row>
    <row r="40" spans="1:50" ht="12.75" hidden="1" customHeight="1" x14ac:dyDescent="0.2">
      <c r="A40" s="2"/>
      <c r="B40" s="2"/>
      <c r="C40" s="2"/>
      <c r="D40" s="48"/>
      <c r="E40" s="93">
        <v>1</v>
      </c>
      <c r="F40" s="93"/>
      <c r="G40" s="93">
        <v>1</v>
      </c>
      <c r="H40" s="93"/>
      <c r="I40" s="93">
        <v>1</v>
      </c>
      <c r="J40" s="93"/>
      <c r="K40" s="93">
        <v>1</v>
      </c>
      <c r="L40" s="93"/>
      <c r="M40" s="93">
        <v>1</v>
      </c>
      <c r="N40" s="93"/>
      <c r="O40" s="93">
        <v>1</v>
      </c>
      <c r="P40" s="93"/>
      <c r="Q40" s="93">
        <v>1</v>
      </c>
      <c r="R40" s="93"/>
      <c r="S40" s="93">
        <v>1</v>
      </c>
      <c r="T40" s="93"/>
      <c r="U40" s="93">
        <v>2</v>
      </c>
      <c r="V40" s="93"/>
      <c r="W40" s="93">
        <v>2</v>
      </c>
      <c r="X40" s="6"/>
      <c r="Y40" s="6">
        <v>2</v>
      </c>
      <c r="Z40" s="6"/>
      <c r="AA40" s="6">
        <v>2</v>
      </c>
      <c r="AB40" s="6"/>
      <c r="AC40" s="93">
        <v>3</v>
      </c>
      <c r="AD40" s="344"/>
      <c r="AE40" s="344"/>
      <c r="AF40" s="352"/>
      <c r="AG40" s="377"/>
      <c r="AH40" s="284"/>
      <c r="AI40" s="284"/>
      <c r="AJ40" s="265"/>
      <c r="AK40" s="338"/>
      <c r="AL40" s="339"/>
      <c r="AM40" s="326"/>
      <c r="AN40" s="327"/>
      <c r="AO40" s="305"/>
      <c r="AP40" s="305"/>
      <c r="AQ40" s="357"/>
      <c r="AR40" s="358"/>
      <c r="AS40" s="77"/>
      <c r="AV40" s="62"/>
      <c r="AW40" s="16"/>
      <c r="AX40" s="42"/>
    </row>
    <row r="41" spans="1:50" ht="43.5" customHeight="1" thickBot="1" x14ac:dyDescent="0.25">
      <c r="A41" s="15" t="s">
        <v>7</v>
      </c>
      <c r="B41" s="329" t="s">
        <v>11</v>
      </c>
      <c r="C41" s="329"/>
      <c r="D41" s="92" t="s">
        <v>35</v>
      </c>
      <c r="E41" s="94">
        <v>1</v>
      </c>
      <c r="F41" s="94"/>
      <c r="G41" s="78">
        <v>2</v>
      </c>
      <c r="H41" s="78"/>
      <c r="I41" s="107">
        <v>3</v>
      </c>
      <c r="J41" s="107"/>
      <c r="K41" s="78">
        <v>4</v>
      </c>
      <c r="L41" s="78"/>
      <c r="M41" s="107">
        <v>5</v>
      </c>
      <c r="N41" s="107"/>
      <c r="O41" s="78">
        <v>6</v>
      </c>
      <c r="P41" s="78"/>
      <c r="Q41" s="108">
        <v>7</v>
      </c>
      <c r="R41" s="108"/>
      <c r="S41" s="78">
        <v>8</v>
      </c>
      <c r="T41" s="78"/>
      <c r="U41" s="109">
        <v>9</v>
      </c>
      <c r="V41" s="109"/>
      <c r="W41" s="109">
        <v>10</v>
      </c>
      <c r="X41" s="110"/>
      <c r="Y41" s="111">
        <v>11</v>
      </c>
      <c r="Z41" s="111"/>
      <c r="AA41" s="111">
        <v>12</v>
      </c>
      <c r="AB41" s="111"/>
      <c r="AC41" s="111">
        <v>13</v>
      </c>
      <c r="AD41" s="345"/>
      <c r="AE41" s="345"/>
      <c r="AF41" s="353"/>
      <c r="AG41" s="377"/>
      <c r="AH41" s="284"/>
      <c r="AI41" s="284"/>
      <c r="AJ41" s="265"/>
      <c r="AK41" s="255" t="s">
        <v>44</v>
      </c>
      <c r="AL41" s="143" t="s">
        <v>14</v>
      </c>
      <c r="AM41" s="251" t="s">
        <v>44</v>
      </c>
      <c r="AN41" s="252" t="s">
        <v>14</v>
      </c>
      <c r="AO41" s="254" t="s">
        <v>44</v>
      </c>
      <c r="AP41" s="254" t="s">
        <v>14</v>
      </c>
      <c r="AQ41" s="253" t="s">
        <v>44</v>
      </c>
      <c r="AR41" s="256" t="s">
        <v>14</v>
      </c>
      <c r="AS41" s="77"/>
      <c r="AV41" s="62"/>
      <c r="AW41" s="16"/>
      <c r="AX41" s="42"/>
    </row>
    <row r="42" spans="1:50" ht="12.75" customHeight="1" x14ac:dyDescent="0.2">
      <c r="A42" s="5">
        <v>1</v>
      </c>
      <c r="B42" s="278" t="s">
        <v>119</v>
      </c>
      <c r="C42" s="279" t="s">
        <v>119</v>
      </c>
      <c r="D42" s="17" t="s">
        <v>165</v>
      </c>
      <c r="E42" s="79"/>
      <c r="F42" s="80">
        <f t="shared" ref="F42:F87" si="1">IF(E42=$E$39,$E$40,0)</f>
        <v>0</v>
      </c>
      <c r="G42" s="79"/>
      <c r="H42" s="80">
        <f t="shared" ref="H42:H87" si="2">IF(G42=$G$39,$G$40,0)</f>
        <v>0</v>
      </c>
      <c r="I42" s="124"/>
      <c r="J42" s="80">
        <f t="shared" ref="J42:J87" si="3">IF(I42=$I$39,$I$40,0)</f>
        <v>0</v>
      </c>
      <c r="K42" s="79"/>
      <c r="L42" s="80">
        <f t="shared" ref="L42:L87" si="4">IF(K42=$K$39,$K$40,0)</f>
        <v>0</v>
      </c>
      <c r="M42" s="79"/>
      <c r="N42" s="80">
        <f t="shared" ref="N42:N87" si="5">IF(M42=$M$39,$M$40,0)</f>
        <v>0</v>
      </c>
      <c r="O42" s="79"/>
      <c r="P42" s="80">
        <f t="shared" ref="P42:P87" si="6">IF(O42=$O$39,$O$40,0)</f>
        <v>0</v>
      </c>
      <c r="Q42" s="79"/>
      <c r="R42" s="80">
        <f t="shared" ref="R42:R87" si="7">IF(Q42=$Q$39,$Q$40,0)</f>
        <v>0</v>
      </c>
      <c r="S42" s="79"/>
      <c r="T42" s="80">
        <f t="shared" ref="T42:T87" si="8">IF(S42=$S$39,$S$40,0)</f>
        <v>0</v>
      </c>
      <c r="U42" s="79"/>
      <c r="V42" s="80"/>
      <c r="W42" s="79"/>
      <c r="X42" s="79"/>
      <c r="Y42" s="79"/>
      <c r="Z42" s="79"/>
      <c r="AA42" s="79"/>
      <c r="AB42" s="80"/>
      <c r="AC42" s="95"/>
      <c r="AD42" s="5">
        <f>IF((D42="P"),SUM(E42:AC42),0)</f>
        <v>0</v>
      </c>
      <c r="AE42" s="10">
        <f t="shared" ref="AE42:AE86" si="9">(AD42*100)/E$34</f>
        <v>0</v>
      </c>
      <c r="AF42" s="11">
        <f>IF($D$42:$D$88="P",IF(AD42&gt;=E$35,0.394736*AD42-0.5,0.175438*AD42+2),0)</f>
        <v>2</v>
      </c>
      <c r="AG42" s="5" t="str">
        <f>IF($D$42:$D$88="P",IF(AND((AE42&lt;50),(AE42&gt;=0)),"INICIAL",IF(AND((AE42&lt;80),(AE42&gt;49)),"INTERMEDIO",IF(AND((AE42&lt;=100),(AE42&gt;79)),"AVANZADO"))),0)</f>
        <v>INICIAL</v>
      </c>
      <c r="AH42" s="241">
        <f>IF($D$42:$D$88="P",AF42-$AF$91,0)</f>
        <v>0</v>
      </c>
      <c r="AI42" s="242">
        <f>IF($D$42:$D$88="P",POWER(AH42,2),0)</f>
        <v>0</v>
      </c>
      <c r="AJ42" s="242">
        <f>SUM(AI42:AI88)</f>
        <v>0</v>
      </c>
      <c r="AK42" s="257">
        <f>IF((D42="P"),SUM(U42:AC42)/11,0)</f>
        <v>0</v>
      </c>
      <c r="AL42" s="258" t="str">
        <f>IF($D$42:$D$88="P",IF(AK42&lt;=0.25,"B",IF(AK42&lt;=0.5,"MB",IF(AK42&lt;=0.75,"MA",IF(AK42&lt;=1,"A")))),0)</f>
        <v>B</v>
      </c>
      <c r="AM42" s="259">
        <f>IF((D42="P"),(SUM(E42:F42))/1,0)</f>
        <v>0</v>
      </c>
      <c r="AN42" s="258" t="str">
        <f>IF($D$42:$D$88="P",IF(AM42&lt;=0.25,"B",IF(AM42&lt;=0.5,"MB",IF(AM42=0.75,"MA",IF(AM42&lt;=1,"A")))),0)</f>
        <v>B</v>
      </c>
      <c r="AO42" s="259">
        <f>IF((D42="P"),(SUM(I42:J42)+SUM(M42:N42)+SUM(Q42:R42))/3,0)</f>
        <v>0</v>
      </c>
      <c r="AP42" s="258" t="str">
        <f>IF($D$42:$D$88="P",IF(AO42&lt;=0.25,"B",IF(AO42&lt;=0.5,"MB",IF(AO42&lt;=0.75,"MA",IF(AO42&lt;=1,"A")))),0)</f>
        <v>B</v>
      </c>
      <c r="AQ42" s="260">
        <f>IF((D42="P"),(SUM(G42:H42)+SUM(K42:L42)+SUM(O42:P42)+SUM(S42:T42))/4,0)</f>
        <v>0</v>
      </c>
      <c r="AR42" s="261" t="str">
        <f>IF($D$42:$D$88="P",IF(AQ42&lt;=0.25,"B",IF(AQ42&lt;=0.5,"MB",IF(AQ42&lt;=0.75,"MA",IF(AQ42&lt;=1,"A")))),0)</f>
        <v>B</v>
      </c>
      <c r="AS42" s="63"/>
      <c r="AV42" s="62"/>
      <c r="AW42" s="16"/>
      <c r="AX42" s="42"/>
    </row>
    <row r="43" spans="1:50" ht="12.75" customHeight="1" x14ac:dyDescent="0.2">
      <c r="A43" s="5">
        <v>2</v>
      </c>
      <c r="B43" s="278" t="s">
        <v>120</v>
      </c>
      <c r="C43" s="279" t="s">
        <v>120</v>
      </c>
      <c r="D43" s="17"/>
      <c r="E43" s="79"/>
      <c r="F43" s="80">
        <f t="shared" si="1"/>
        <v>0</v>
      </c>
      <c r="G43" s="79"/>
      <c r="H43" s="80">
        <f t="shared" si="2"/>
        <v>0</v>
      </c>
      <c r="I43" s="124"/>
      <c r="J43" s="80">
        <f t="shared" si="3"/>
        <v>0</v>
      </c>
      <c r="K43" s="79"/>
      <c r="L43" s="80">
        <f t="shared" si="4"/>
        <v>0</v>
      </c>
      <c r="M43" s="79"/>
      <c r="N43" s="80">
        <f t="shared" si="5"/>
        <v>0</v>
      </c>
      <c r="O43" s="79"/>
      <c r="P43" s="80">
        <f t="shared" si="6"/>
        <v>0</v>
      </c>
      <c r="Q43" s="79"/>
      <c r="R43" s="80">
        <f t="shared" si="7"/>
        <v>0</v>
      </c>
      <c r="S43" s="79"/>
      <c r="T43" s="80">
        <f t="shared" si="8"/>
        <v>0</v>
      </c>
      <c r="U43" s="79"/>
      <c r="V43" s="80"/>
      <c r="W43" s="79"/>
      <c r="X43" s="79"/>
      <c r="Y43" s="79"/>
      <c r="Z43" s="79"/>
      <c r="AA43" s="79"/>
      <c r="AB43" s="80"/>
      <c r="AC43" s="79"/>
      <c r="AD43" s="5">
        <f t="shared" ref="AD43:AD86" si="10">IF((D43="P"),SUM(E43:AC43),0)</f>
        <v>0</v>
      </c>
      <c r="AE43" s="10">
        <f t="shared" si="9"/>
        <v>0</v>
      </c>
      <c r="AF43" s="11">
        <f t="shared" ref="AF43:AF88" si="11">IF($D$42:$D$88="P",IF(AD43&gt;=E$35,0.394736*AD43-0.5,0.175438*AD43+2),0)</f>
        <v>0</v>
      </c>
      <c r="AG43" s="5">
        <f t="shared" ref="AG43:AG88" si="12">IF($D$42:$D$88="P",IF(AND((AE43&lt;50),(AE43&gt;=0)),"INICIAL",IF(AND((AE43&lt;80),(AE43&gt;49)),"INTERMEDIO",IF(AND((AE43&lt;=100),(AE43&gt;79)),"AVANZADO"))),0)</f>
        <v>0</v>
      </c>
      <c r="AH43" s="241">
        <f t="shared" ref="AH43:AH88" si="13">IF($D$42:$D$88="P",AF43-$AF$91,0)</f>
        <v>0</v>
      </c>
      <c r="AI43" s="242">
        <f t="shared" ref="AI43:AI88" si="14">IF($D$42:$D$88="P",POWER(AH43,2),0)</f>
        <v>0</v>
      </c>
      <c r="AJ43" s="266"/>
      <c r="AK43" s="140">
        <f t="shared" ref="AK43:AK88" si="15">IF((D43="P"),SUM(U43:AC43)/11,0)</f>
        <v>0</v>
      </c>
      <c r="AL43" s="5">
        <f t="shared" ref="AL43:AL88" si="16">IF($D$42:$D$88="P",IF(AK43&lt;=0.25,"B",IF(AK43&lt;=0.5,"MB",IF(AK43&lt;=0.75,"MA",IF(AK43&lt;=1,"A")))),0)</f>
        <v>0</v>
      </c>
      <c r="AM43" s="141">
        <f t="shared" ref="AM43:AM88" si="17">IF((D43="P"),(SUM(E43:F43))/1,0)</f>
        <v>0</v>
      </c>
      <c r="AN43" s="5">
        <f t="shared" ref="AN43:AN88" si="18">IF($D$42:$D$88="P",IF(AM43&lt;=0.25,"B",IF(AM43&lt;=0.5,"MB",IF(AM43=0.75,"MA",IF(AM43&lt;=1,"A")))),0)</f>
        <v>0</v>
      </c>
      <c r="AO43" s="104">
        <f t="shared" ref="AO43:AO88" si="19">IF((D43="P"),(SUM(I43:J43)+SUM(M43:N43)+SUM(Q43:R43))/3,0)</f>
        <v>0</v>
      </c>
      <c r="AP43" s="5">
        <f t="shared" ref="AP43:AP88" si="20">IF($D$42:$D$88="P",IF(AO43&lt;=0.25,"B",IF(AO43&lt;=0.5,"MB",IF(AO43&lt;=0.75,"MA",IF(AO43&lt;=1,"A")))),0)</f>
        <v>0</v>
      </c>
      <c r="AQ43" s="142">
        <f t="shared" ref="AQ43:AQ88" si="21">IF((D43="P"),(SUM(G43:H43)+SUM(K43:L43)+SUM(O43:P43)+SUM(S43:T43))/4,0)</f>
        <v>0</v>
      </c>
      <c r="AR43" s="115">
        <f t="shared" ref="AR43:AR88" si="22">IF($D$42:$D$88="P",IF(AQ43&lt;=0.25,"B",IF(AQ43&lt;=0.5,"MB",IF(AQ43&lt;=0.75,"MA",IF(AQ43&lt;=1,"A")))),0)</f>
        <v>0</v>
      </c>
      <c r="AS43" s="63"/>
      <c r="AV43" s="62"/>
      <c r="AW43" s="16"/>
      <c r="AX43" s="42"/>
    </row>
    <row r="44" spans="1:50" ht="12.75" customHeight="1" x14ac:dyDescent="0.2">
      <c r="A44" s="5">
        <v>3</v>
      </c>
      <c r="B44" s="278" t="s">
        <v>121</v>
      </c>
      <c r="C44" s="279" t="s">
        <v>121</v>
      </c>
      <c r="D44" s="17"/>
      <c r="E44" s="79"/>
      <c r="F44" s="80">
        <f t="shared" si="1"/>
        <v>0</v>
      </c>
      <c r="G44" s="79"/>
      <c r="H44" s="80">
        <f t="shared" si="2"/>
        <v>0</v>
      </c>
      <c r="I44" s="124"/>
      <c r="J44" s="80">
        <f t="shared" si="3"/>
        <v>0</v>
      </c>
      <c r="K44" s="79"/>
      <c r="L44" s="80">
        <f t="shared" si="4"/>
        <v>0</v>
      </c>
      <c r="M44" s="79"/>
      <c r="N44" s="80">
        <f t="shared" si="5"/>
        <v>0</v>
      </c>
      <c r="O44" s="79"/>
      <c r="P44" s="80">
        <f t="shared" si="6"/>
        <v>0</v>
      </c>
      <c r="Q44" s="79"/>
      <c r="R44" s="80">
        <f t="shared" si="7"/>
        <v>0</v>
      </c>
      <c r="S44" s="79"/>
      <c r="T44" s="80">
        <f t="shared" si="8"/>
        <v>0</v>
      </c>
      <c r="U44" s="79"/>
      <c r="V44" s="80"/>
      <c r="W44" s="79"/>
      <c r="X44" s="79"/>
      <c r="Y44" s="79"/>
      <c r="Z44" s="79"/>
      <c r="AA44" s="79"/>
      <c r="AB44" s="80"/>
      <c r="AC44" s="79"/>
      <c r="AD44" s="5">
        <f t="shared" si="10"/>
        <v>0</v>
      </c>
      <c r="AE44" s="10">
        <f t="shared" si="9"/>
        <v>0</v>
      </c>
      <c r="AF44" s="11">
        <f t="shared" si="11"/>
        <v>0</v>
      </c>
      <c r="AG44" s="5">
        <f t="shared" si="12"/>
        <v>0</v>
      </c>
      <c r="AH44" s="241">
        <f>IF($D$42:$D$88="P",AF44-$AF$91,0)</f>
        <v>0</v>
      </c>
      <c r="AI44" s="242">
        <f t="shared" si="14"/>
        <v>0</v>
      </c>
      <c r="AJ44" s="266"/>
      <c r="AK44" s="140">
        <f t="shared" si="15"/>
        <v>0</v>
      </c>
      <c r="AL44" s="5">
        <f t="shared" si="16"/>
        <v>0</v>
      </c>
      <c r="AM44" s="141">
        <f t="shared" si="17"/>
        <v>0</v>
      </c>
      <c r="AN44" s="5">
        <f t="shared" si="18"/>
        <v>0</v>
      </c>
      <c r="AO44" s="104">
        <f t="shared" si="19"/>
        <v>0</v>
      </c>
      <c r="AP44" s="5">
        <f t="shared" si="20"/>
        <v>0</v>
      </c>
      <c r="AQ44" s="142">
        <f t="shared" si="21"/>
        <v>0</v>
      </c>
      <c r="AR44" s="115">
        <f t="shared" si="22"/>
        <v>0</v>
      </c>
      <c r="AS44" s="63"/>
      <c r="AT44" s="63"/>
      <c r="AU44" s="63"/>
      <c r="AV44" s="63"/>
      <c r="AW44" s="16"/>
    </row>
    <row r="45" spans="1:50" ht="12.75" customHeight="1" x14ac:dyDescent="0.2">
      <c r="A45" s="5">
        <f t="shared" ref="A45:A87" si="23">A44+1</f>
        <v>4</v>
      </c>
      <c r="B45" s="278" t="s">
        <v>122</v>
      </c>
      <c r="C45" s="279" t="s">
        <v>122</v>
      </c>
      <c r="D45" s="17"/>
      <c r="E45" s="79"/>
      <c r="F45" s="80">
        <f t="shared" si="1"/>
        <v>0</v>
      </c>
      <c r="G45" s="79"/>
      <c r="H45" s="80">
        <f t="shared" si="2"/>
        <v>0</v>
      </c>
      <c r="I45" s="124"/>
      <c r="J45" s="80">
        <f t="shared" si="3"/>
        <v>0</v>
      </c>
      <c r="K45" s="79"/>
      <c r="L45" s="80">
        <f t="shared" si="4"/>
        <v>0</v>
      </c>
      <c r="M45" s="79"/>
      <c r="N45" s="80">
        <f t="shared" si="5"/>
        <v>0</v>
      </c>
      <c r="O45" s="79"/>
      <c r="P45" s="80">
        <f t="shared" si="6"/>
        <v>0</v>
      </c>
      <c r="Q45" s="79"/>
      <c r="R45" s="80">
        <f t="shared" si="7"/>
        <v>0</v>
      </c>
      <c r="S45" s="79"/>
      <c r="T45" s="80">
        <f t="shared" si="8"/>
        <v>0</v>
      </c>
      <c r="U45" s="79"/>
      <c r="V45" s="80"/>
      <c r="W45" s="79"/>
      <c r="X45" s="79"/>
      <c r="Y45" s="79"/>
      <c r="Z45" s="79"/>
      <c r="AA45" s="79"/>
      <c r="AB45" s="80"/>
      <c r="AC45" s="79"/>
      <c r="AD45" s="5">
        <f t="shared" si="10"/>
        <v>0</v>
      </c>
      <c r="AE45" s="10">
        <f t="shared" si="9"/>
        <v>0</v>
      </c>
      <c r="AF45" s="11">
        <f t="shared" si="11"/>
        <v>0</v>
      </c>
      <c r="AG45" s="5">
        <f t="shared" si="12"/>
        <v>0</v>
      </c>
      <c r="AH45" s="241">
        <f t="shared" si="13"/>
        <v>0</v>
      </c>
      <c r="AI45" s="242">
        <f t="shared" si="14"/>
        <v>0</v>
      </c>
      <c r="AJ45" s="266"/>
      <c r="AK45" s="140">
        <f t="shared" si="15"/>
        <v>0</v>
      </c>
      <c r="AL45" s="5">
        <f t="shared" si="16"/>
        <v>0</v>
      </c>
      <c r="AM45" s="141">
        <f t="shared" si="17"/>
        <v>0</v>
      </c>
      <c r="AN45" s="5">
        <f t="shared" si="18"/>
        <v>0</v>
      </c>
      <c r="AO45" s="104">
        <f t="shared" si="19"/>
        <v>0</v>
      </c>
      <c r="AP45" s="5">
        <f t="shared" si="20"/>
        <v>0</v>
      </c>
      <c r="AQ45" s="142">
        <f t="shared" si="21"/>
        <v>0</v>
      </c>
      <c r="AR45" s="115">
        <f t="shared" si="22"/>
        <v>0</v>
      </c>
      <c r="AS45" s="63"/>
      <c r="AT45" s="63"/>
      <c r="AU45" s="63"/>
      <c r="AV45" s="63"/>
      <c r="AW45" s="16"/>
    </row>
    <row r="46" spans="1:50" ht="12.75" customHeight="1" x14ac:dyDescent="0.2">
      <c r="A46" s="5">
        <f t="shared" si="23"/>
        <v>5</v>
      </c>
      <c r="B46" s="278" t="s">
        <v>123</v>
      </c>
      <c r="C46" s="279" t="s">
        <v>123</v>
      </c>
      <c r="D46" s="17"/>
      <c r="E46" s="79"/>
      <c r="F46" s="80">
        <f t="shared" si="1"/>
        <v>0</v>
      </c>
      <c r="G46" s="79"/>
      <c r="H46" s="80">
        <f t="shared" si="2"/>
        <v>0</v>
      </c>
      <c r="I46" s="124"/>
      <c r="J46" s="80">
        <f t="shared" si="3"/>
        <v>0</v>
      </c>
      <c r="K46" s="79"/>
      <c r="L46" s="80">
        <f t="shared" si="4"/>
        <v>0</v>
      </c>
      <c r="M46" s="79"/>
      <c r="N46" s="80">
        <f t="shared" si="5"/>
        <v>0</v>
      </c>
      <c r="O46" s="79"/>
      <c r="P46" s="80">
        <f t="shared" si="6"/>
        <v>0</v>
      </c>
      <c r="Q46" s="79"/>
      <c r="R46" s="80">
        <f t="shared" si="7"/>
        <v>0</v>
      </c>
      <c r="S46" s="79"/>
      <c r="T46" s="80">
        <f t="shared" si="8"/>
        <v>0</v>
      </c>
      <c r="U46" s="79"/>
      <c r="V46" s="80"/>
      <c r="W46" s="79"/>
      <c r="X46" s="79"/>
      <c r="Y46" s="79"/>
      <c r="Z46" s="79"/>
      <c r="AA46" s="79"/>
      <c r="AB46" s="80"/>
      <c r="AC46" s="79"/>
      <c r="AD46" s="5">
        <f t="shared" si="10"/>
        <v>0</v>
      </c>
      <c r="AE46" s="10">
        <f t="shared" si="9"/>
        <v>0</v>
      </c>
      <c r="AF46" s="11">
        <f t="shared" si="11"/>
        <v>0</v>
      </c>
      <c r="AG46" s="5">
        <f t="shared" si="12"/>
        <v>0</v>
      </c>
      <c r="AH46" s="241">
        <f t="shared" si="13"/>
        <v>0</v>
      </c>
      <c r="AI46" s="242">
        <f t="shared" si="14"/>
        <v>0</v>
      </c>
      <c r="AJ46" s="266"/>
      <c r="AK46" s="140">
        <f t="shared" si="15"/>
        <v>0</v>
      </c>
      <c r="AL46" s="5">
        <f t="shared" si="16"/>
        <v>0</v>
      </c>
      <c r="AM46" s="141">
        <f t="shared" si="17"/>
        <v>0</v>
      </c>
      <c r="AN46" s="5">
        <f t="shared" si="18"/>
        <v>0</v>
      </c>
      <c r="AO46" s="104">
        <f t="shared" si="19"/>
        <v>0</v>
      </c>
      <c r="AP46" s="5">
        <f t="shared" si="20"/>
        <v>0</v>
      </c>
      <c r="AQ46" s="142">
        <f t="shared" si="21"/>
        <v>0</v>
      </c>
      <c r="AR46" s="115">
        <f t="shared" si="22"/>
        <v>0</v>
      </c>
      <c r="AS46" s="63"/>
      <c r="AT46" s="63"/>
      <c r="AU46" s="63"/>
      <c r="AV46" s="63"/>
      <c r="AW46" s="16"/>
    </row>
    <row r="47" spans="1:50" ht="12.75" customHeight="1" x14ac:dyDescent="0.2">
      <c r="A47" s="5">
        <f t="shared" si="23"/>
        <v>6</v>
      </c>
      <c r="B47" s="278" t="s">
        <v>124</v>
      </c>
      <c r="C47" s="279" t="s">
        <v>124</v>
      </c>
      <c r="D47" s="17"/>
      <c r="E47" s="79"/>
      <c r="F47" s="80">
        <f t="shared" si="1"/>
        <v>0</v>
      </c>
      <c r="G47" s="79"/>
      <c r="H47" s="80">
        <f t="shared" si="2"/>
        <v>0</v>
      </c>
      <c r="I47" s="124"/>
      <c r="J47" s="80">
        <f t="shared" si="3"/>
        <v>0</v>
      </c>
      <c r="K47" s="79"/>
      <c r="L47" s="80">
        <f t="shared" si="4"/>
        <v>0</v>
      </c>
      <c r="M47" s="79"/>
      <c r="N47" s="80">
        <f t="shared" si="5"/>
        <v>0</v>
      </c>
      <c r="O47" s="79"/>
      <c r="P47" s="80">
        <f t="shared" si="6"/>
        <v>0</v>
      </c>
      <c r="Q47" s="79"/>
      <c r="R47" s="80">
        <f t="shared" si="7"/>
        <v>0</v>
      </c>
      <c r="S47" s="79"/>
      <c r="T47" s="80">
        <f t="shared" si="8"/>
        <v>0</v>
      </c>
      <c r="U47" s="79"/>
      <c r="V47" s="80"/>
      <c r="W47" s="79"/>
      <c r="X47" s="79"/>
      <c r="Y47" s="79"/>
      <c r="Z47" s="79"/>
      <c r="AA47" s="79"/>
      <c r="AB47" s="80"/>
      <c r="AC47" s="79"/>
      <c r="AD47" s="5">
        <f t="shared" si="10"/>
        <v>0</v>
      </c>
      <c r="AE47" s="10">
        <f t="shared" si="9"/>
        <v>0</v>
      </c>
      <c r="AF47" s="11">
        <f t="shared" si="11"/>
        <v>0</v>
      </c>
      <c r="AG47" s="5">
        <f t="shared" si="12"/>
        <v>0</v>
      </c>
      <c r="AH47" s="241">
        <f t="shared" si="13"/>
        <v>0</v>
      </c>
      <c r="AI47" s="242">
        <f>IF($D$42:$D$88="P",POWER(AH47,2),0)</f>
        <v>0</v>
      </c>
      <c r="AJ47" s="266"/>
      <c r="AK47" s="140">
        <f t="shared" si="15"/>
        <v>0</v>
      </c>
      <c r="AL47" s="5">
        <f t="shared" si="16"/>
        <v>0</v>
      </c>
      <c r="AM47" s="141">
        <f t="shared" si="17"/>
        <v>0</v>
      </c>
      <c r="AN47" s="5">
        <f t="shared" si="18"/>
        <v>0</v>
      </c>
      <c r="AO47" s="104">
        <f t="shared" si="19"/>
        <v>0</v>
      </c>
      <c r="AP47" s="5">
        <f t="shared" si="20"/>
        <v>0</v>
      </c>
      <c r="AQ47" s="142">
        <f t="shared" si="21"/>
        <v>0</v>
      </c>
      <c r="AR47" s="115">
        <f t="shared" si="22"/>
        <v>0</v>
      </c>
      <c r="AS47" s="63"/>
      <c r="AT47" s="63"/>
      <c r="AU47" s="63"/>
      <c r="AV47" s="63"/>
      <c r="AW47" s="16"/>
    </row>
    <row r="48" spans="1:50" ht="12.75" customHeight="1" x14ac:dyDescent="0.2">
      <c r="A48" s="5">
        <f t="shared" si="23"/>
        <v>7</v>
      </c>
      <c r="B48" s="278" t="s">
        <v>125</v>
      </c>
      <c r="C48" s="279" t="s">
        <v>125</v>
      </c>
      <c r="D48" s="17"/>
      <c r="E48" s="79"/>
      <c r="F48" s="80">
        <f t="shared" si="1"/>
        <v>0</v>
      </c>
      <c r="G48" s="79"/>
      <c r="H48" s="80">
        <f t="shared" si="2"/>
        <v>0</v>
      </c>
      <c r="I48" s="124"/>
      <c r="J48" s="80">
        <f t="shared" si="3"/>
        <v>0</v>
      </c>
      <c r="K48" s="79"/>
      <c r="L48" s="80">
        <f t="shared" si="4"/>
        <v>0</v>
      </c>
      <c r="M48" s="79"/>
      <c r="N48" s="80">
        <f t="shared" si="5"/>
        <v>0</v>
      </c>
      <c r="O48" s="79"/>
      <c r="P48" s="80">
        <f t="shared" si="6"/>
        <v>0</v>
      </c>
      <c r="Q48" s="79"/>
      <c r="R48" s="80">
        <f t="shared" si="7"/>
        <v>0</v>
      </c>
      <c r="S48" s="79"/>
      <c r="T48" s="80">
        <f t="shared" si="8"/>
        <v>0</v>
      </c>
      <c r="U48" s="79"/>
      <c r="V48" s="80"/>
      <c r="W48" s="79"/>
      <c r="X48" s="79"/>
      <c r="Y48" s="79"/>
      <c r="Z48" s="79"/>
      <c r="AA48" s="79"/>
      <c r="AB48" s="80"/>
      <c r="AC48" s="79"/>
      <c r="AD48" s="5">
        <f t="shared" si="10"/>
        <v>0</v>
      </c>
      <c r="AE48" s="10">
        <f t="shared" si="9"/>
        <v>0</v>
      </c>
      <c r="AF48" s="11">
        <f t="shared" si="11"/>
        <v>0</v>
      </c>
      <c r="AG48" s="5">
        <f t="shared" si="12"/>
        <v>0</v>
      </c>
      <c r="AH48" s="241">
        <f t="shared" si="13"/>
        <v>0</v>
      </c>
      <c r="AI48" s="242">
        <f t="shared" si="14"/>
        <v>0</v>
      </c>
      <c r="AJ48" s="266"/>
      <c r="AK48" s="140">
        <f t="shared" si="15"/>
        <v>0</v>
      </c>
      <c r="AL48" s="5">
        <f t="shared" si="16"/>
        <v>0</v>
      </c>
      <c r="AM48" s="141">
        <f t="shared" si="17"/>
        <v>0</v>
      </c>
      <c r="AN48" s="5">
        <f t="shared" si="18"/>
        <v>0</v>
      </c>
      <c r="AO48" s="104">
        <f t="shared" si="19"/>
        <v>0</v>
      </c>
      <c r="AP48" s="5">
        <f t="shared" si="20"/>
        <v>0</v>
      </c>
      <c r="AQ48" s="142">
        <f t="shared" si="21"/>
        <v>0</v>
      </c>
      <c r="AR48" s="115">
        <f t="shared" si="22"/>
        <v>0</v>
      </c>
      <c r="AS48" s="63"/>
      <c r="AT48" s="63"/>
      <c r="AU48" s="63"/>
      <c r="AV48" s="63"/>
      <c r="AW48" s="16"/>
    </row>
    <row r="49" spans="1:68" ht="12.75" customHeight="1" x14ac:dyDescent="0.2">
      <c r="A49" s="5">
        <f t="shared" si="23"/>
        <v>8</v>
      </c>
      <c r="B49" s="278" t="s">
        <v>126</v>
      </c>
      <c r="C49" s="279" t="s">
        <v>126</v>
      </c>
      <c r="D49" s="17"/>
      <c r="E49" s="79"/>
      <c r="F49" s="80">
        <f t="shared" si="1"/>
        <v>0</v>
      </c>
      <c r="G49" s="79"/>
      <c r="H49" s="80">
        <f t="shared" si="2"/>
        <v>0</v>
      </c>
      <c r="I49" s="124"/>
      <c r="J49" s="80">
        <f t="shared" si="3"/>
        <v>0</v>
      </c>
      <c r="K49" s="79"/>
      <c r="L49" s="80">
        <f t="shared" si="4"/>
        <v>0</v>
      </c>
      <c r="M49" s="79"/>
      <c r="N49" s="80">
        <f t="shared" si="5"/>
        <v>0</v>
      </c>
      <c r="O49" s="79"/>
      <c r="P49" s="80">
        <f t="shared" si="6"/>
        <v>0</v>
      </c>
      <c r="Q49" s="79"/>
      <c r="R49" s="80">
        <f t="shared" si="7"/>
        <v>0</v>
      </c>
      <c r="S49" s="79"/>
      <c r="T49" s="80">
        <f t="shared" si="8"/>
        <v>0</v>
      </c>
      <c r="U49" s="79"/>
      <c r="V49" s="80"/>
      <c r="W49" s="79"/>
      <c r="X49" s="79"/>
      <c r="Y49" s="79"/>
      <c r="Z49" s="79"/>
      <c r="AA49" s="79"/>
      <c r="AB49" s="80"/>
      <c r="AC49" s="79"/>
      <c r="AD49" s="5">
        <f t="shared" si="10"/>
        <v>0</v>
      </c>
      <c r="AE49" s="10">
        <f t="shared" si="9"/>
        <v>0</v>
      </c>
      <c r="AF49" s="11">
        <f t="shared" si="11"/>
        <v>0</v>
      </c>
      <c r="AG49" s="5">
        <f t="shared" si="12"/>
        <v>0</v>
      </c>
      <c r="AH49" s="241">
        <f t="shared" si="13"/>
        <v>0</v>
      </c>
      <c r="AI49" s="242">
        <f t="shared" si="14"/>
        <v>0</v>
      </c>
      <c r="AJ49" s="266"/>
      <c r="AK49" s="140">
        <f t="shared" si="15"/>
        <v>0</v>
      </c>
      <c r="AL49" s="5">
        <f t="shared" si="16"/>
        <v>0</v>
      </c>
      <c r="AM49" s="141">
        <f t="shared" si="17"/>
        <v>0</v>
      </c>
      <c r="AN49" s="5">
        <f>IF($D$42:$D$88="P",IF(AM49&lt;=0.25,"B",IF(AM49&lt;=0.5,"MB",IF(AM49=0.75,"MA",IF(AM49&lt;=1,"A")))),0)</f>
        <v>0</v>
      </c>
      <c r="AO49" s="104">
        <f t="shared" si="19"/>
        <v>0</v>
      </c>
      <c r="AP49" s="5">
        <f t="shared" si="20"/>
        <v>0</v>
      </c>
      <c r="AQ49" s="142">
        <f t="shared" si="21"/>
        <v>0</v>
      </c>
      <c r="AR49" s="115">
        <f>IF($D$42:$D$88="P",IF(AQ49&lt;=0.25,"B",IF(AQ49&lt;=0.5,"MB",IF(AQ49&lt;=0.75,"MA",IF(AQ49&lt;=1,"A")))),0)</f>
        <v>0</v>
      </c>
      <c r="AS49" s="63"/>
      <c r="AT49" s="63"/>
      <c r="AU49" s="63"/>
      <c r="AV49" s="63"/>
      <c r="AW49" s="16"/>
    </row>
    <row r="50" spans="1:68" ht="12.75" customHeight="1" x14ac:dyDescent="0.2">
      <c r="A50" s="5">
        <f t="shared" si="23"/>
        <v>9</v>
      </c>
      <c r="B50" s="278" t="s">
        <v>127</v>
      </c>
      <c r="C50" s="279" t="s">
        <v>127</v>
      </c>
      <c r="D50" s="17"/>
      <c r="E50" s="79"/>
      <c r="F50" s="80">
        <f t="shared" si="1"/>
        <v>0</v>
      </c>
      <c r="G50" s="79"/>
      <c r="H50" s="80">
        <f t="shared" si="2"/>
        <v>0</v>
      </c>
      <c r="I50" s="124"/>
      <c r="J50" s="80">
        <f t="shared" si="3"/>
        <v>0</v>
      </c>
      <c r="K50" s="79"/>
      <c r="L50" s="80">
        <f t="shared" si="4"/>
        <v>0</v>
      </c>
      <c r="M50" s="79"/>
      <c r="N50" s="80">
        <f t="shared" si="5"/>
        <v>0</v>
      </c>
      <c r="O50" s="79"/>
      <c r="P50" s="80">
        <f t="shared" si="6"/>
        <v>0</v>
      </c>
      <c r="Q50" s="79"/>
      <c r="R50" s="80">
        <f t="shared" si="7"/>
        <v>0</v>
      </c>
      <c r="S50" s="79"/>
      <c r="T50" s="80">
        <f t="shared" si="8"/>
        <v>0</v>
      </c>
      <c r="U50" s="79"/>
      <c r="V50" s="80"/>
      <c r="W50" s="79"/>
      <c r="X50" s="79"/>
      <c r="Y50" s="79"/>
      <c r="Z50" s="79"/>
      <c r="AA50" s="79"/>
      <c r="AB50" s="80"/>
      <c r="AC50" s="79"/>
      <c r="AD50" s="5">
        <f t="shared" si="10"/>
        <v>0</v>
      </c>
      <c r="AE50" s="10">
        <f t="shared" si="9"/>
        <v>0</v>
      </c>
      <c r="AF50" s="11">
        <f t="shared" si="11"/>
        <v>0</v>
      </c>
      <c r="AG50" s="5">
        <f t="shared" si="12"/>
        <v>0</v>
      </c>
      <c r="AH50" s="241">
        <f t="shared" si="13"/>
        <v>0</v>
      </c>
      <c r="AI50" s="242">
        <f t="shared" si="14"/>
        <v>0</v>
      </c>
      <c r="AJ50" s="266"/>
      <c r="AK50" s="140">
        <f t="shared" si="15"/>
        <v>0</v>
      </c>
      <c r="AL50" s="5">
        <f t="shared" si="16"/>
        <v>0</v>
      </c>
      <c r="AM50" s="141">
        <f t="shared" si="17"/>
        <v>0</v>
      </c>
      <c r="AN50" s="5">
        <f t="shared" si="18"/>
        <v>0</v>
      </c>
      <c r="AO50" s="104">
        <f t="shared" si="19"/>
        <v>0</v>
      </c>
      <c r="AP50" s="5">
        <f>IF($D$42:$D$88="P",IF(AO50&lt;=0.25,"B",IF(AO50&lt;=0.5,"MB",IF(AO50&lt;=0.75,"MA",IF(AO50&lt;=1,"A")))),0)</f>
        <v>0</v>
      </c>
      <c r="AQ50" s="142">
        <f t="shared" si="21"/>
        <v>0</v>
      </c>
      <c r="AR50" s="115">
        <f t="shared" si="22"/>
        <v>0</v>
      </c>
      <c r="AS50" s="63"/>
      <c r="AT50" s="63"/>
      <c r="AU50" s="63"/>
      <c r="AV50" s="63"/>
      <c r="AW50" s="16"/>
    </row>
    <row r="51" spans="1:68" ht="12.75" customHeight="1" x14ac:dyDescent="0.2">
      <c r="A51" s="5">
        <f t="shared" si="23"/>
        <v>10</v>
      </c>
      <c r="B51" s="278" t="s">
        <v>128</v>
      </c>
      <c r="C51" s="279" t="s">
        <v>128</v>
      </c>
      <c r="D51" s="17"/>
      <c r="E51" s="79"/>
      <c r="F51" s="80">
        <f t="shared" si="1"/>
        <v>0</v>
      </c>
      <c r="G51" s="79"/>
      <c r="H51" s="80">
        <f t="shared" si="2"/>
        <v>0</v>
      </c>
      <c r="I51" s="124"/>
      <c r="J51" s="80">
        <f t="shared" si="3"/>
        <v>0</v>
      </c>
      <c r="K51" s="79"/>
      <c r="L51" s="80">
        <f t="shared" si="4"/>
        <v>0</v>
      </c>
      <c r="M51" s="79"/>
      <c r="N51" s="80">
        <f t="shared" si="5"/>
        <v>0</v>
      </c>
      <c r="O51" s="79"/>
      <c r="P51" s="80">
        <f t="shared" si="6"/>
        <v>0</v>
      </c>
      <c r="Q51" s="79"/>
      <c r="R51" s="80">
        <f t="shared" si="7"/>
        <v>0</v>
      </c>
      <c r="S51" s="79"/>
      <c r="T51" s="80">
        <f t="shared" si="8"/>
        <v>0</v>
      </c>
      <c r="U51" s="79"/>
      <c r="V51" s="80"/>
      <c r="W51" s="79"/>
      <c r="X51" s="79"/>
      <c r="Y51" s="79"/>
      <c r="Z51" s="79"/>
      <c r="AA51" s="79"/>
      <c r="AB51" s="80"/>
      <c r="AC51" s="79"/>
      <c r="AD51" s="5">
        <f t="shared" si="10"/>
        <v>0</v>
      </c>
      <c r="AE51" s="10">
        <f t="shared" si="9"/>
        <v>0</v>
      </c>
      <c r="AF51" s="11">
        <f t="shared" si="11"/>
        <v>0</v>
      </c>
      <c r="AG51" s="5">
        <f t="shared" si="12"/>
        <v>0</v>
      </c>
      <c r="AH51" s="241">
        <f t="shared" si="13"/>
        <v>0</v>
      </c>
      <c r="AI51" s="242">
        <f t="shared" si="14"/>
        <v>0</v>
      </c>
      <c r="AJ51" s="266"/>
      <c r="AK51" s="140">
        <f t="shared" si="15"/>
        <v>0</v>
      </c>
      <c r="AL51" s="5">
        <f t="shared" si="16"/>
        <v>0</v>
      </c>
      <c r="AM51" s="141">
        <f t="shared" si="17"/>
        <v>0</v>
      </c>
      <c r="AN51" s="5">
        <f t="shared" si="18"/>
        <v>0</v>
      </c>
      <c r="AO51" s="104">
        <f t="shared" si="19"/>
        <v>0</v>
      </c>
      <c r="AP51" s="5">
        <f t="shared" si="20"/>
        <v>0</v>
      </c>
      <c r="AQ51" s="142">
        <f t="shared" si="21"/>
        <v>0</v>
      </c>
      <c r="AR51" s="115">
        <f t="shared" si="22"/>
        <v>0</v>
      </c>
      <c r="AS51" s="63"/>
      <c r="AT51" s="63"/>
      <c r="AU51" s="63"/>
      <c r="AV51" s="63"/>
      <c r="AW51" s="16"/>
    </row>
    <row r="52" spans="1:68" ht="12.75" customHeight="1" x14ac:dyDescent="0.2">
      <c r="A52" s="5">
        <f t="shared" si="23"/>
        <v>11</v>
      </c>
      <c r="B52" s="278" t="s">
        <v>129</v>
      </c>
      <c r="C52" s="279" t="s">
        <v>129</v>
      </c>
      <c r="D52" s="17"/>
      <c r="E52" s="79"/>
      <c r="F52" s="80">
        <f t="shared" si="1"/>
        <v>0</v>
      </c>
      <c r="G52" s="79"/>
      <c r="H52" s="80">
        <f t="shared" si="2"/>
        <v>0</v>
      </c>
      <c r="I52" s="124"/>
      <c r="J52" s="80">
        <f t="shared" si="3"/>
        <v>0</v>
      </c>
      <c r="K52" s="79"/>
      <c r="L52" s="80">
        <f t="shared" si="4"/>
        <v>0</v>
      </c>
      <c r="M52" s="79"/>
      <c r="N52" s="80">
        <f t="shared" si="5"/>
        <v>0</v>
      </c>
      <c r="O52" s="79"/>
      <c r="P52" s="80">
        <f t="shared" si="6"/>
        <v>0</v>
      </c>
      <c r="Q52" s="79"/>
      <c r="R52" s="80">
        <f t="shared" si="7"/>
        <v>0</v>
      </c>
      <c r="S52" s="79"/>
      <c r="T52" s="80">
        <f t="shared" si="8"/>
        <v>0</v>
      </c>
      <c r="U52" s="79"/>
      <c r="V52" s="80"/>
      <c r="W52" s="79"/>
      <c r="X52" s="79"/>
      <c r="Y52" s="79"/>
      <c r="Z52" s="79"/>
      <c r="AA52" s="79"/>
      <c r="AB52" s="80"/>
      <c r="AC52" s="79"/>
      <c r="AD52" s="5">
        <f t="shared" si="10"/>
        <v>0</v>
      </c>
      <c r="AE52" s="10">
        <f t="shared" si="9"/>
        <v>0</v>
      </c>
      <c r="AF52" s="11">
        <f t="shared" si="11"/>
        <v>0</v>
      </c>
      <c r="AG52" s="5">
        <f t="shared" si="12"/>
        <v>0</v>
      </c>
      <c r="AH52" s="241">
        <f t="shared" si="13"/>
        <v>0</v>
      </c>
      <c r="AI52" s="242">
        <f t="shared" si="14"/>
        <v>0</v>
      </c>
      <c r="AJ52" s="266"/>
      <c r="AK52" s="140">
        <f t="shared" si="15"/>
        <v>0</v>
      </c>
      <c r="AL52" s="5">
        <f>IF($D$42:$D$88="P",IF(AK52&lt;=0.25,"B",IF(AK52&lt;=0.5,"MB",IF(AK52&lt;=0.75,"MA",IF(AK52&lt;=1,"A")))),0)</f>
        <v>0</v>
      </c>
      <c r="AM52" s="141">
        <f t="shared" si="17"/>
        <v>0</v>
      </c>
      <c r="AN52" s="5">
        <f t="shared" si="18"/>
        <v>0</v>
      </c>
      <c r="AO52" s="104">
        <f t="shared" si="19"/>
        <v>0</v>
      </c>
      <c r="AP52" s="5">
        <f t="shared" si="20"/>
        <v>0</v>
      </c>
      <c r="AQ52" s="142">
        <f t="shared" si="21"/>
        <v>0</v>
      </c>
      <c r="AR52" s="115">
        <f t="shared" si="22"/>
        <v>0</v>
      </c>
      <c r="AS52" s="63"/>
      <c r="AT52" s="63"/>
      <c r="AU52" s="63"/>
      <c r="AV52" s="63"/>
      <c r="AW52" s="16"/>
    </row>
    <row r="53" spans="1:68" ht="12.75" customHeight="1" x14ac:dyDescent="0.2">
      <c r="A53" s="5">
        <f t="shared" si="23"/>
        <v>12</v>
      </c>
      <c r="B53" s="278" t="s">
        <v>130</v>
      </c>
      <c r="C53" s="279" t="s">
        <v>130</v>
      </c>
      <c r="D53" s="17"/>
      <c r="E53" s="79"/>
      <c r="F53" s="80">
        <f t="shared" si="1"/>
        <v>0</v>
      </c>
      <c r="G53" s="79"/>
      <c r="H53" s="80">
        <f t="shared" si="2"/>
        <v>0</v>
      </c>
      <c r="I53" s="124"/>
      <c r="J53" s="80">
        <f t="shared" si="3"/>
        <v>0</v>
      </c>
      <c r="K53" s="79"/>
      <c r="L53" s="80">
        <f t="shared" si="4"/>
        <v>0</v>
      </c>
      <c r="M53" s="79"/>
      <c r="N53" s="80">
        <f t="shared" si="5"/>
        <v>0</v>
      </c>
      <c r="O53" s="79"/>
      <c r="P53" s="80">
        <f t="shared" si="6"/>
        <v>0</v>
      </c>
      <c r="Q53" s="79"/>
      <c r="R53" s="80">
        <f t="shared" si="7"/>
        <v>0</v>
      </c>
      <c r="S53" s="79"/>
      <c r="T53" s="80">
        <f t="shared" si="8"/>
        <v>0</v>
      </c>
      <c r="U53" s="79"/>
      <c r="V53" s="80"/>
      <c r="W53" s="79"/>
      <c r="X53" s="79"/>
      <c r="Y53" s="79"/>
      <c r="Z53" s="79"/>
      <c r="AA53" s="79"/>
      <c r="AB53" s="80"/>
      <c r="AC53" s="79"/>
      <c r="AD53" s="5">
        <f t="shared" si="10"/>
        <v>0</v>
      </c>
      <c r="AE53" s="10">
        <f t="shared" si="9"/>
        <v>0</v>
      </c>
      <c r="AF53" s="11">
        <f t="shared" si="11"/>
        <v>0</v>
      </c>
      <c r="AG53" s="5">
        <f t="shared" si="12"/>
        <v>0</v>
      </c>
      <c r="AH53" s="241">
        <f t="shared" si="13"/>
        <v>0</v>
      </c>
      <c r="AI53" s="242">
        <f t="shared" si="14"/>
        <v>0</v>
      </c>
      <c r="AJ53" s="266"/>
      <c r="AK53" s="140">
        <f t="shared" si="15"/>
        <v>0</v>
      </c>
      <c r="AL53" s="5">
        <f t="shared" si="16"/>
        <v>0</v>
      </c>
      <c r="AM53" s="141">
        <f t="shared" si="17"/>
        <v>0</v>
      </c>
      <c r="AN53" s="5">
        <f t="shared" si="18"/>
        <v>0</v>
      </c>
      <c r="AO53" s="104">
        <f t="shared" si="19"/>
        <v>0</v>
      </c>
      <c r="AP53" s="5">
        <f t="shared" si="20"/>
        <v>0</v>
      </c>
      <c r="AQ53" s="142">
        <f t="shared" si="21"/>
        <v>0</v>
      </c>
      <c r="AR53" s="115">
        <f t="shared" si="22"/>
        <v>0</v>
      </c>
      <c r="AS53" s="63"/>
      <c r="AT53" s="63"/>
      <c r="AU53" s="63"/>
      <c r="AV53" s="63"/>
      <c r="AW53" s="16"/>
    </row>
    <row r="54" spans="1:68" ht="12.75" customHeight="1" x14ac:dyDescent="0.2">
      <c r="A54" s="5">
        <f t="shared" si="23"/>
        <v>13</v>
      </c>
      <c r="B54" s="278" t="s">
        <v>131</v>
      </c>
      <c r="C54" s="279" t="s">
        <v>131</v>
      </c>
      <c r="D54" s="17"/>
      <c r="E54" s="79"/>
      <c r="F54" s="80">
        <f t="shared" si="1"/>
        <v>0</v>
      </c>
      <c r="G54" s="79"/>
      <c r="H54" s="80">
        <f t="shared" si="2"/>
        <v>0</v>
      </c>
      <c r="I54" s="124"/>
      <c r="J54" s="80">
        <f t="shared" si="3"/>
        <v>0</v>
      </c>
      <c r="K54" s="79"/>
      <c r="L54" s="80">
        <f t="shared" si="4"/>
        <v>0</v>
      </c>
      <c r="M54" s="79"/>
      <c r="N54" s="80">
        <f t="shared" si="5"/>
        <v>0</v>
      </c>
      <c r="O54" s="79"/>
      <c r="P54" s="80">
        <f t="shared" si="6"/>
        <v>0</v>
      </c>
      <c r="Q54" s="79"/>
      <c r="R54" s="80">
        <f t="shared" si="7"/>
        <v>0</v>
      </c>
      <c r="S54" s="79"/>
      <c r="T54" s="80">
        <f t="shared" si="8"/>
        <v>0</v>
      </c>
      <c r="U54" s="79"/>
      <c r="V54" s="80"/>
      <c r="W54" s="79"/>
      <c r="X54" s="79"/>
      <c r="Y54" s="79"/>
      <c r="Z54" s="79"/>
      <c r="AA54" s="79"/>
      <c r="AB54" s="80"/>
      <c r="AC54" s="79"/>
      <c r="AD54" s="5">
        <f t="shared" si="10"/>
        <v>0</v>
      </c>
      <c r="AE54" s="10">
        <f t="shared" si="9"/>
        <v>0</v>
      </c>
      <c r="AF54" s="11">
        <f t="shared" si="11"/>
        <v>0</v>
      </c>
      <c r="AG54" s="5">
        <f t="shared" si="12"/>
        <v>0</v>
      </c>
      <c r="AH54" s="241">
        <f t="shared" si="13"/>
        <v>0</v>
      </c>
      <c r="AI54" s="242">
        <f t="shared" si="14"/>
        <v>0</v>
      </c>
      <c r="AJ54" s="266"/>
      <c r="AK54" s="140">
        <f t="shared" si="15"/>
        <v>0</v>
      </c>
      <c r="AL54" s="5">
        <f t="shared" si="16"/>
        <v>0</v>
      </c>
      <c r="AM54" s="141">
        <f t="shared" si="17"/>
        <v>0</v>
      </c>
      <c r="AN54" s="5">
        <f t="shared" si="18"/>
        <v>0</v>
      </c>
      <c r="AO54" s="104">
        <f t="shared" si="19"/>
        <v>0</v>
      </c>
      <c r="AP54" s="5">
        <f t="shared" si="20"/>
        <v>0</v>
      </c>
      <c r="AQ54" s="142">
        <f t="shared" si="21"/>
        <v>0</v>
      </c>
      <c r="AR54" s="115">
        <f t="shared" si="22"/>
        <v>0</v>
      </c>
      <c r="AS54" s="63"/>
      <c r="AT54" s="63"/>
      <c r="AU54" s="63"/>
      <c r="AV54" s="63"/>
      <c r="AW54" s="16"/>
    </row>
    <row r="55" spans="1:68" ht="12.75" customHeight="1" x14ac:dyDescent="0.2">
      <c r="A55" s="5">
        <f t="shared" si="23"/>
        <v>14</v>
      </c>
      <c r="B55" s="278" t="s">
        <v>132</v>
      </c>
      <c r="C55" s="279" t="s">
        <v>132</v>
      </c>
      <c r="D55" s="17"/>
      <c r="E55" s="79"/>
      <c r="F55" s="80">
        <f t="shared" si="1"/>
        <v>0</v>
      </c>
      <c r="G55" s="79"/>
      <c r="H55" s="80">
        <f t="shared" si="2"/>
        <v>0</v>
      </c>
      <c r="I55" s="124"/>
      <c r="J55" s="80">
        <f t="shared" si="3"/>
        <v>0</v>
      </c>
      <c r="K55" s="79"/>
      <c r="L55" s="80">
        <f t="shared" si="4"/>
        <v>0</v>
      </c>
      <c r="M55" s="79"/>
      <c r="N55" s="80">
        <f t="shared" si="5"/>
        <v>0</v>
      </c>
      <c r="O55" s="79"/>
      <c r="P55" s="80">
        <f t="shared" si="6"/>
        <v>0</v>
      </c>
      <c r="Q55" s="79"/>
      <c r="R55" s="80">
        <f t="shared" si="7"/>
        <v>0</v>
      </c>
      <c r="S55" s="79"/>
      <c r="T55" s="80">
        <f t="shared" si="8"/>
        <v>0</v>
      </c>
      <c r="U55" s="79"/>
      <c r="V55" s="80"/>
      <c r="W55" s="79"/>
      <c r="X55" s="79"/>
      <c r="Y55" s="79"/>
      <c r="Z55" s="79"/>
      <c r="AA55" s="79"/>
      <c r="AB55" s="80"/>
      <c r="AC55" s="79"/>
      <c r="AD55" s="5">
        <f t="shared" si="10"/>
        <v>0</v>
      </c>
      <c r="AE55" s="10">
        <f t="shared" si="9"/>
        <v>0</v>
      </c>
      <c r="AF55" s="11">
        <f t="shared" si="11"/>
        <v>0</v>
      </c>
      <c r="AG55" s="5">
        <f t="shared" si="12"/>
        <v>0</v>
      </c>
      <c r="AH55" s="241">
        <f t="shared" si="13"/>
        <v>0</v>
      </c>
      <c r="AI55" s="242">
        <f t="shared" si="14"/>
        <v>0</v>
      </c>
      <c r="AJ55" s="266"/>
      <c r="AK55" s="140">
        <f t="shared" si="15"/>
        <v>0</v>
      </c>
      <c r="AL55" s="5">
        <f t="shared" si="16"/>
        <v>0</v>
      </c>
      <c r="AM55" s="141">
        <f t="shared" si="17"/>
        <v>0</v>
      </c>
      <c r="AN55" s="5">
        <f t="shared" si="18"/>
        <v>0</v>
      </c>
      <c r="AO55" s="104">
        <f t="shared" si="19"/>
        <v>0</v>
      </c>
      <c r="AP55" s="5">
        <f t="shared" si="20"/>
        <v>0</v>
      </c>
      <c r="AQ55" s="142">
        <f t="shared" si="21"/>
        <v>0</v>
      </c>
      <c r="AR55" s="115">
        <f t="shared" si="22"/>
        <v>0</v>
      </c>
      <c r="AS55" s="63"/>
      <c r="AT55" s="63"/>
      <c r="AU55" s="63"/>
      <c r="AV55" s="63"/>
      <c r="AW55" s="16"/>
    </row>
    <row r="56" spans="1:68" ht="12.75" customHeight="1" x14ac:dyDescent="0.2">
      <c r="A56" s="5">
        <f t="shared" si="23"/>
        <v>15</v>
      </c>
      <c r="B56" s="278" t="s">
        <v>133</v>
      </c>
      <c r="C56" s="279" t="s">
        <v>133</v>
      </c>
      <c r="D56" s="17"/>
      <c r="E56" s="79"/>
      <c r="F56" s="80">
        <f t="shared" si="1"/>
        <v>0</v>
      </c>
      <c r="G56" s="79"/>
      <c r="H56" s="80">
        <f t="shared" si="2"/>
        <v>0</v>
      </c>
      <c r="I56" s="124"/>
      <c r="J56" s="80">
        <f t="shared" si="3"/>
        <v>0</v>
      </c>
      <c r="K56" s="79"/>
      <c r="L56" s="80">
        <f t="shared" si="4"/>
        <v>0</v>
      </c>
      <c r="M56" s="79"/>
      <c r="N56" s="80">
        <f t="shared" si="5"/>
        <v>0</v>
      </c>
      <c r="O56" s="79"/>
      <c r="P56" s="80">
        <f t="shared" si="6"/>
        <v>0</v>
      </c>
      <c r="Q56" s="79"/>
      <c r="R56" s="80">
        <f t="shared" si="7"/>
        <v>0</v>
      </c>
      <c r="S56" s="79"/>
      <c r="T56" s="80">
        <f t="shared" si="8"/>
        <v>0</v>
      </c>
      <c r="U56" s="79"/>
      <c r="V56" s="80"/>
      <c r="W56" s="79"/>
      <c r="X56" s="79"/>
      <c r="Y56" s="79"/>
      <c r="Z56" s="79"/>
      <c r="AA56" s="79"/>
      <c r="AB56" s="80"/>
      <c r="AC56" s="79"/>
      <c r="AD56" s="5">
        <f t="shared" si="10"/>
        <v>0</v>
      </c>
      <c r="AE56" s="10">
        <f t="shared" si="9"/>
        <v>0</v>
      </c>
      <c r="AF56" s="11">
        <f t="shared" si="11"/>
        <v>0</v>
      </c>
      <c r="AG56" s="5">
        <f t="shared" si="12"/>
        <v>0</v>
      </c>
      <c r="AH56" s="241">
        <f t="shared" si="13"/>
        <v>0</v>
      </c>
      <c r="AI56" s="242">
        <f t="shared" si="14"/>
        <v>0</v>
      </c>
      <c r="AJ56" s="266"/>
      <c r="AK56" s="140">
        <f t="shared" si="15"/>
        <v>0</v>
      </c>
      <c r="AL56" s="5">
        <f t="shared" si="16"/>
        <v>0</v>
      </c>
      <c r="AM56" s="141">
        <f t="shared" si="17"/>
        <v>0</v>
      </c>
      <c r="AN56" s="5">
        <f t="shared" si="18"/>
        <v>0</v>
      </c>
      <c r="AO56" s="104">
        <f t="shared" si="19"/>
        <v>0</v>
      </c>
      <c r="AP56" s="5">
        <f t="shared" si="20"/>
        <v>0</v>
      </c>
      <c r="AQ56" s="142">
        <f t="shared" si="21"/>
        <v>0</v>
      </c>
      <c r="AR56" s="115">
        <f t="shared" si="22"/>
        <v>0</v>
      </c>
      <c r="AS56" s="63"/>
      <c r="AT56" s="63"/>
      <c r="AU56" s="63"/>
      <c r="AV56" s="63"/>
      <c r="AW56" s="16"/>
      <c r="BM56" s="64"/>
      <c r="BN56" s="280"/>
      <c r="BO56" s="280"/>
      <c r="BP56" s="280"/>
    </row>
    <row r="57" spans="1:68" ht="12.75" customHeight="1" x14ac:dyDescent="0.2">
      <c r="A57" s="5">
        <f t="shared" si="23"/>
        <v>16</v>
      </c>
      <c r="B57" s="278" t="s">
        <v>134</v>
      </c>
      <c r="C57" s="279" t="s">
        <v>134</v>
      </c>
      <c r="D57" s="17"/>
      <c r="E57" s="79"/>
      <c r="F57" s="80">
        <f t="shared" si="1"/>
        <v>0</v>
      </c>
      <c r="G57" s="79"/>
      <c r="H57" s="80">
        <f t="shared" si="2"/>
        <v>0</v>
      </c>
      <c r="I57" s="124"/>
      <c r="J57" s="80">
        <f t="shared" si="3"/>
        <v>0</v>
      </c>
      <c r="K57" s="79"/>
      <c r="L57" s="80">
        <f t="shared" si="4"/>
        <v>0</v>
      </c>
      <c r="M57" s="79"/>
      <c r="N57" s="80">
        <f t="shared" si="5"/>
        <v>0</v>
      </c>
      <c r="O57" s="79"/>
      <c r="P57" s="80">
        <f t="shared" si="6"/>
        <v>0</v>
      </c>
      <c r="Q57" s="79"/>
      <c r="R57" s="80">
        <f t="shared" si="7"/>
        <v>0</v>
      </c>
      <c r="S57" s="79"/>
      <c r="T57" s="80">
        <f t="shared" si="8"/>
        <v>0</v>
      </c>
      <c r="U57" s="79"/>
      <c r="V57" s="80"/>
      <c r="W57" s="79"/>
      <c r="X57" s="79"/>
      <c r="Y57" s="79"/>
      <c r="Z57" s="79"/>
      <c r="AA57" s="79"/>
      <c r="AB57" s="80"/>
      <c r="AC57" s="79"/>
      <c r="AD57" s="5">
        <f t="shared" si="10"/>
        <v>0</v>
      </c>
      <c r="AE57" s="10">
        <f t="shared" si="9"/>
        <v>0</v>
      </c>
      <c r="AF57" s="11">
        <f t="shared" si="11"/>
        <v>0</v>
      </c>
      <c r="AG57" s="5">
        <f t="shared" si="12"/>
        <v>0</v>
      </c>
      <c r="AH57" s="241">
        <f t="shared" si="13"/>
        <v>0</v>
      </c>
      <c r="AI57" s="242">
        <f t="shared" si="14"/>
        <v>0</v>
      </c>
      <c r="AJ57" s="266"/>
      <c r="AK57" s="140">
        <f t="shared" si="15"/>
        <v>0</v>
      </c>
      <c r="AL57" s="5">
        <f t="shared" si="16"/>
        <v>0</v>
      </c>
      <c r="AM57" s="141">
        <f t="shared" si="17"/>
        <v>0</v>
      </c>
      <c r="AN57" s="5">
        <f t="shared" si="18"/>
        <v>0</v>
      </c>
      <c r="AO57" s="104">
        <f t="shared" si="19"/>
        <v>0</v>
      </c>
      <c r="AP57" s="5">
        <f t="shared" si="20"/>
        <v>0</v>
      </c>
      <c r="AQ57" s="142">
        <f t="shared" si="21"/>
        <v>0</v>
      </c>
      <c r="AR57" s="115">
        <f t="shared" si="22"/>
        <v>0</v>
      </c>
      <c r="AS57" s="63"/>
      <c r="AT57" s="63"/>
      <c r="AU57" s="63"/>
      <c r="AV57" s="63"/>
      <c r="AW57" s="16"/>
      <c r="BM57" s="64"/>
      <c r="BN57" s="280"/>
      <c r="BO57" s="280"/>
      <c r="BP57" s="280"/>
    </row>
    <row r="58" spans="1:68" ht="12.75" customHeight="1" x14ac:dyDescent="0.2">
      <c r="A58" s="5">
        <f t="shared" si="23"/>
        <v>17</v>
      </c>
      <c r="B58" s="278" t="s">
        <v>135</v>
      </c>
      <c r="C58" s="279" t="s">
        <v>135</v>
      </c>
      <c r="D58" s="17"/>
      <c r="E58" s="79"/>
      <c r="F58" s="80">
        <f t="shared" si="1"/>
        <v>0</v>
      </c>
      <c r="G58" s="79"/>
      <c r="H58" s="80">
        <f t="shared" si="2"/>
        <v>0</v>
      </c>
      <c r="I58" s="124"/>
      <c r="J58" s="80">
        <f t="shared" si="3"/>
        <v>0</v>
      </c>
      <c r="K58" s="79"/>
      <c r="L58" s="80">
        <f t="shared" si="4"/>
        <v>0</v>
      </c>
      <c r="M58" s="79"/>
      <c r="N58" s="80">
        <f t="shared" si="5"/>
        <v>0</v>
      </c>
      <c r="O58" s="79"/>
      <c r="P58" s="80">
        <f t="shared" si="6"/>
        <v>0</v>
      </c>
      <c r="Q58" s="79"/>
      <c r="R58" s="80">
        <f t="shared" si="7"/>
        <v>0</v>
      </c>
      <c r="S58" s="79"/>
      <c r="T58" s="80">
        <f t="shared" si="8"/>
        <v>0</v>
      </c>
      <c r="U58" s="79"/>
      <c r="V58" s="80"/>
      <c r="W58" s="79"/>
      <c r="X58" s="79"/>
      <c r="Y58" s="79"/>
      <c r="Z58" s="79"/>
      <c r="AA58" s="79"/>
      <c r="AB58" s="80"/>
      <c r="AC58" s="79"/>
      <c r="AD58" s="5">
        <f t="shared" si="10"/>
        <v>0</v>
      </c>
      <c r="AE58" s="10">
        <f t="shared" si="9"/>
        <v>0</v>
      </c>
      <c r="AF58" s="11">
        <f t="shared" si="11"/>
        <v>0</v>
      </c>
      <c r="AG58" s="5">
        <f t="shared" si="12"/>
        <v>0</v>
      </c>
      <c r="AH58" s="241">
        <f t="shared" si="13"/>
        <v>0</v>
      </c>
      <c r="AI58" s="242">
        <f t="shared" si="14"/>
        <v>0</v>
      </c>
      <c r="AJ58" s="266"/>
      <c r="AK58" s="140">
        <f t="shared" si="15"/>
        <v>0</v>
      </c>
      <c r="AL58" s="5">
        <f t="shared" si="16"/>
        <v>0</v>
      </c>
      <c r="AM58" s="141">
        <f t="shared" si="17"/>
        <v>0</v>
      </c>
      <c r="AN58" s="5">
        <f t="shared" si="18"/>
        <v>0</v>
      </c>
      <c r="AO58" s="104">
        <f t="shared" si="19"/>
        <v>0</v>
      </c>
      <c r="AP58" s="5">
        <f t="shared" si="20"/>
        <v>0</v>
      </c>
      <c r="AQ58" s="142">
        <f t="shared" si="21"/>
        <v>0</v>
      </c>
      <c r="AR58" s="115">
        <f t="shared" si="22"/>
        <v>0</v>
      </c>
      <c r="AS58" s="63"/>
      <c r="AT58" s="63"/>
      <c r="AU58" s="63"/>
      <c r="AV58" s="63"/>
      <c r="AW58" s="16"/>
      <c r="BM58" s="64"/>
      <c r="BN58" s="280"/>
      <c r="BO58" s="280"/>
      <c r="BP58" s="280"/>
    </row>
    <row r="59" spans="1:68" ht="12.75" customHeight="1" x14ac:dyDescent="0.2">
      <c r="A59" s="5">
        <f t="shared" si="23"/>
        <v>18</v>
      </c>
      <c r="B59" s="278" t="s">
        <v>136</v>
      </c>
      <c r="C59" s="279" t="s">
        <v>136</v>
      </c>
      <c r="D59" s="17"/>
      <c r="E59" s="79"/>
      <c r="F59" s="80">
        <f t="shared" si="1"/>
        <v>0</v>
      </c>
      <c r="G59" s="79"/>
      <c r="H59" s="80">
        <f t="shared" si="2"/>
        <v>0</v>
      </c>
      <c r="I59" s="124"/>
      <c r="J59" s="80">
        <f t="shared" si="3"/>
        <v>0</v>
      </c>
      <c r="K59" s="79"/>
      <c r="L59" s="80">
        <f t="shared" si="4"/>
        <v>0</v>
      </c>
      <c r="M59" s="79"/>
      <c r="N59" s="80">
        <f t="shared" si="5"/>
        <v>0</v>
      </c>
      <c r="O59" s="79"/>
      <c r="P59" s="80">
        <f t="shared" si="6"/>
        <v>0</v>
      </c>
      <c r="Q59" s="79"/>
      <c r="R59" s="80">
        <f t="shared" si="7"/>
        <v>0</v>
      </c>
      <c r="S59" s="79"/>
      <c r="T59" s="80">
        <f t="shared" si="8"/>
        <v>0</v>
      </c>
      <c r="U59" s="79"/>
      <c r="V59" s="80"/>
      <c r="W59" s="79"/>
      <c r="X59" s="79"/>
      <c r="Y59" s="79"/>
      <c r="Z59" s="79"/>
      <c r="AA59" s="79"/>
      <c r="AB59" s="80"/>
      <c r="AC59" s="79"/>
      <c r="AD59" s="5">
        <f t="shared" si="10"/>
        <v>0</v>
      </c>
      <c r="AE59" s="10">
        <f t="shared" si="9"/>
        <v>0</v>
      </c>
      <c r="AF59" s="11">
        <f t="shared" si="11"/>
        <v>0</v>
      </c>
      <c r="AG59" s="5">
        <f t="shared" si="12"/>
        <v>0</v>
      </c>
      <c r="AH59" s="241">
        <f t="shared" si="13"/>
        <v>0</v>
      </c>
      <c r="AI59" s="242">
        <f t="shared" si="14"/>
        <v>0</v>
      </c>
      <c r="AJ59" s="266"/>
      <c r="AK59" s="140">
        <f t="shared" si="15"/>
        <v>0</v>
      </c>
      <c r="AL59" s="5">
        <f t="shared" si="16"/>
        <v>0</v>
      </c>
      <c r="AM59" s="141">
        <f t="shared" si="17"/>
        <v>0</v>
      </c>
      <c r="AN59" s="5">
        <f t="shared" si="18"/>
        <v>0</v>
      </c>
      <c r="AO59" s="104">
        <f t="shared" si="19"/>
        <v>0</v>
      </c>
      <c r="AP59" s="5">
        <f t="shared" si="20"/>
        <v>0</v>
      </c>
      <c r="AQ59" s="142">
        <f t="shared" si="21"/>
        <v>0</v>
      </c>
      <c r="AR59" s="115">
        <f t="shared" si="22"/>
        <v>0</v>
      </c>
      <c r="AS59" s="63"/>
      <c r="AT59" s="63"/>
      <c r="AU59" s="63"/>
      <c r="AV59" s="63"/>
      <c r="AW59" s="16"/>
      <c r="BM59" s="64"/>
      <c r="BN59" s="280"/>
      <c r="BO59" s="280"/>
      <c r="BP59" s="280"/>
    </row>
    <row r="60" spans="1:68" ht="12.75" customHeight="1" x14ac:dyDescent="0.2">
      <c r="A60" s="5">
        <f t="shared" si="23"/>
        <v>19</v>
      </c>
      <c r="B60" s="278" t="s">
        <v>137</v>
      </c>
      <c r="C60" s="279" t="s">
        <v>137</v>
      </c>
      <c r="D60" s="17"/>
      <c r="E60" s="79"/>
      <c r="F60" s="80">
        <f t="shared" si="1"/>
        <v>0</v>
      </c>
      <c r="G60" s="79"/>
      <c r="H60" s="80">
        <f t="shared" si="2"/>
        <v>0</v>
      </c>
      <c r="I60" s="124"/>
      <c r="J60" s="80">
        <f t="shared" si="3"/>
        <v>0</v>
      </c>
      <c r="K60" s="79"/>
      <c r="L60" s="80">
        <f t="shared" si="4"/>
        <v>0</v>
      </c>
      <c r="M60" s="79"/>
      <c r="N60" s="80">
        <f t="shared" si="5"/>
        <v>0</v>
      </c>
      <c r="O60" s="79"/>
      <c r="P60" s="80">
        <f t="shared" si="6"/>
        <v>0</v>
      </c>
      <c r="Q60" s="79"/>
      <c r="R60" s="80">
        <f t="shared" si="7"/>
        <v>0</v>
      </c>
      <c r="S60" s="79"/>
      <c r="T60" s="80">
        <f t="shared" si="8"/>
        <v>0</v>
      </c>
      <c r="U60" s="79"/>
      <c r="V60" s="80"/>
      <c r="W60" s="79"/>
      <c r="X60" s="79"/>
      <c r="Y60" s="79"/>
      <c r="Z60" s="79"/>
      <c r="AA60" s="79"/>
      <c r="AB60" s="80"/>
      <c r="AC60" s="79"/>
      <c r="AD60" s="5">
        <f t="shared" si="10"/>
        <v>0</v>
      </c>
      <c r="AE60" s="10">
        <f t="shared" si="9"/>
        <v>0</v>
      </c>
      <c r="AF60" s="11">
        <f t="shared" si="11"/>
        <v>0</v>
      </c>
      <c r="AG60" s="5">
        <f t="shared" si="12"/>
        <v>0</v>
      </c>
      <c r="AH60" s="241">
        <f t="shared" si="13"/>
        <v>0</v>
      </c>
      <c r="AI60" s="242">
        <f t="shared" si="14"/>
        <v>0</v>
      </c>
      <c r="AJ60" s="266"/>
      <c r="AK60" s="140">
        <f t="shared" si="15"/>
        <v>0</v>
      </c>
      <c r="AL60" s="5">
        <f t="shared" si="16"/>
        <v>0</v>
      </c>
      <c r="AM60" s="141">
        <f t="shared" si="17"/>
        <v>0</v>
      </c>
      <c r="AN60" s="5">
        <f t="shared" si="18"/>
        <v>0</v>
      </c>
      <c r="AO60" s="104">
        <f t="shared" si="19"/>
        <v>0</v>
      </c>
      <c r="AP60" s="5">
        <f t="shared" si="20"/>
        <v>0</v>
      </c>
      <c r="AQ60" s="142">
        <f t="shared" si="21"/>
        <v>0</v>
      </c>
      <c r="AR60" s="115">
        <f t="shared" si="22"/>
        <v>0</v>
      </c>
      <c r="AS60" s="63"/>
      <c r="AT60" s="63"/>
      <c r="AU60" s="63"/>
      <c r="AV60" s="63"/>
      <c r="AW60" s="16"/>
      <c r="BM60" s="64"/>
      <c r="BN60" s="280"/>
      <c r="BO60" s="280"/>
      <c r="BP60" s="280"/>
    </row>
    <row r="61" spans="1:68" ht="12.75" customHeight="1" x14ac:dyDescent="0.2">
      <c r="A61" s="5">
        <f t="shared" si="23"/>
        <v>20</v>
      </c>
      <c r="B61" s="278" t="s">
        <v>138</v>
      </c>
      <c r="C61" s="279" t="s">
        <v>138</v>
      </c>
      <c r="D61" s="17"/>
      <c r="E61" s="79"/>
      <c r="F61" s="80">
        <f t="shared" si="1"/>
        <v>0</v>
      </c>
      <c r="G61" s="79"/>
      <c r="H61" s="80">
        <f t="shared" si="2"/>
        <v>0</v>
      </c>
      <c r="I61" s="124"/>
      <c r="J61" s="80">
        <f t="shared" si="3"/>
        <v>0</v>
      </c>
      <c r="K61" s="79"/>
      <c r="L61" s="80">
        <f t="shared" si="4"/>
        <v>0</v>
      </c>
      <c r="M61" s="79"/>
      <c r="N61" s="80">
        <f t="shared" si="5"/>
        <v>0</v>
      </c>
      <c r="O61" s="79"/>
      <c r="P61" s="80">
        <f t="shared" si="6"/>
        <v>0</v>
      </c>
      <c r="Q61" s="79"/>
      <c r="R61" s="80">
        <f t="shared" si="7"/>
        <v>0</v>
      </c>
      <c r="S61" s="79"/>
      <c r="T61" s="80">
        <f t="shared" si="8"/>
        <v>0</v>
      </c>
      <c r="U61" s="79"/>
      <c r="V61" s="80"/>
      <c r="W61" s="79"/>
      <c r="X61" s="79"/>
      <c r="Y61" s="79"/>
      <c r="Z61" s="79"/>
      <c r="AA61" s="79"/>
      <c r="AB61" s="80"/>
      <c r="AC61" s="79"/>
      <c r="AD61" s="5">
        <f t="shared" si="10"/>
        <v>0</v>
      </c>
      <c r="AE61" s="10">
        <f t="shared" si="9"/>
        <v>0</v>
      </c>
      <c r="AF61" s="11">
        <f t="shared" si="11"/>
        <v>0</v>
      </c>
      <c r="AG61" s="5">
        <f t="shared" si="12"/>
        <v>0</v>
      </c>
      <c r="AH61" s="241">
        <f t="shared" si="13"/>
        <v>0</v>
      </c>
      <c r="AI61" s="242">
        <f t="shared" si="14"/>
        <v>0</v>
      </c>
      <c r="AJ61" s="266"/>
      <c r="AK61" s="140">
        <f t="shared" si="15"/>
        <v>0</v>
      </c>
      <c r="AL61" s="5">
        <f t="shared" si="16"/>
        <v>0</v>
      </c>
      <c r="AM61" s="141">
        <f t="shared" si="17"/>
        <v>0</v>
      </c>
      <c r="AN61" s="5">
        <f t="shared" si="18"/>
        <v>0</v>
      </c>
      <c r="AO61" s="104">
        <f t="shared" si="19"/>
        <v>0</v>
      </c>
      <c r="AP61" s="5">
        <f t="shared" si="20"/>
        <v>0</v>
      </c>
      <c r="AQ61" s="142">
        <f t="shared" si="21"/>
        <v>0</v>
      </c>
      <c r="AR61" s="115">
        <f t="shared" si="22"/>
        <v>0</v>
      </c>
      <c r="AS61" s="63"/>
      <c r="AT61" s="63"/>
      <c r="AU61" s="63"/>
      <c r="AV61" s="63"/>
      <c r="AW61" s="16"/>
      <c r="BM61" s="64"/>
      <c r="BN61" s="280"/>
      <c r="BO61" s="280"/>
      <c r="BP61" s="280"/>
    </row>
    <row r="62" spans="1:68" ht="12.75" customHeight="1" x14ac:dyDescent="0.2">
      <c r="A62" s="5">
        <f t="shared" si="23"/>
        <v>21</v>
      </c>
      <c r="B62" s="278" t="s">
        <v>139</v>
      </c>
      <c r="C62" s="279" t="s">
        <v>139</v>
      </c>
      <c r="D62" s="17"/>
      <c r="E62" s="79"/>
      <c r="F62" s="80">
        <f t="shared" si="1"/>
        <v>0</v>
      </c>
      <c r="G62" s="79"/>
      <c r="H62" s="80">
        <f t="shared" si="2"/>
        <v>0</v>
      </c>
      <c r="I62" s="124"/>
      <c r="J62" s="80">
        <f t="shared" si="3"/>
        <v>0</v>
      </c>
      <c r="K62" s="79"/>
      <c r="L62" s="80">
        <f t="shared" si="4"/>
        <v>0</v>
      </c>
      <c r="M62" s="79"/>
      <c r="N62" s="80">
        <f t="shared" si="5"/>
        <v>0</v>
      </c>
      <c r="O62" s="79"/>
      <c r="P62" s="80">
        <f t="shared" si="6"/>
        <v>0</v>
      </c>
      <c r="Q62" s="79"/>
      <c r="R62" s="80">
        <f t="shared" si="7"/>
        <v>0</v>
      </c>
      <c r="S62" s="79"/>
      <c r="T62" s="80">
        <f t="shared" si="8"/>
        <v>0</v>
      </c>
      <c r="U62" s="79"/>
      <c r="V62" s="80"/>
      <c r="W62" s="79"/>
      <c r="X62" s="79"/>
      <c r="Y62" s="79"/>
      <c r="Z62" s="79"/>
      <c r="AA62" s="79"/>
      <c r="AB62" s="80"/>
      <c r="AC62" s="79"/>
      <c r="AD62" s="5">
        <f t="shared" si="10"/>
        <v>0</v>
      </c>
      <c r="AE62" s="10">
        <f t="shared" si="9"/>
        <v>0</v>
      </c>
      <c r="AF62" s="11">
        <f t="shared" si="11"/>
        <v>0</v>
      </c>
      <c r="AG62" s="5">
        <f t="shared" si="12"/>
        <v>0</v>
      </c>
      <c r="AH62" s="241">
        <f t="shared" si="13"/>
        <v>0</v>
      </c>
      <c r="AI62" s="242">
        <f t="shared" si="14"/>
        <v>0</v>
      </c>
      <c r="AJ62" s="266"/>
      <c r="AK62" s="140">
        <f t="shared" si="15"/>
        <v>0</v>
      </c>
      <c r="AL62" s="5">
        <f t="shared" si="16"/>
        <v>0</v>
      </c>
      <c r="AM62" s="141">
        <f t="shared" si="17"/>
        <v>0</v>
      </c>
      <c r="AN62" s="5">
        <f t="shared" si="18"/>
        <v>0</v>
      </c>
      <c r="AO62" s="104">
        <f t="shared" si="19"/>
        <v>0</v>
      </c>
      <c r="AP62" s="5">
        <f t="shared" si="20"/>
        <v>0</v>
      </c>
      <c r="AQ62" s="142">
        <f t="shared" si="21"/>
        <v>0</v>
      </c>
      <c r="AR62" s="115">
        <f t="shared" si="22"/>
        <v>0</v>
      </c>
      <c r="AS62" s="63"/>
      <c r="AT62" s="63"/>
      <c r="AU62" s="63"/>
      <c r="AV62" s="63"/>
      <c r="AW62" s="16"/>
      <c r="BM62" s="60"/>
      <c r="BN62" s="280"/>
      <c r="BO62" s="280"/>
      <c r="BP62" s="280"/>
    </row>
    <row r="63" spans="1:68" ht="12.75" customHeight="1" x14ac:dyDescent="0.2">
      <c r="A63" s="5">
        <f t="shared" si="23"/>
        <v>22</v>
      </c>
      <c r="B63" s="278" t="s">
        <v>140</v>
      </c>
      <c r="C63" s="279" t="s">
        <v>140</v>
      </c>
      <c r="D63" s="17"/>
      <c r="E63" s="79"/>
      <c r="F63" s="80">
        <f t="shared" si="1"/>
        <v>0</v>
      </c>
      <c r="G63" s="79"/>
      <c r="H63" s="80">
        <f t="shared" si="2"/>
        <v>0</v>
      </c>
      <c r="I63" s="124"/>
      <c r="J63" s="80">
        <f t="shared" si="3"/>
        <v>0</v>
      </c>
      <c r="K63" s="79"/>
      <c r="L63" s="80">
        <f t="shared" si="4"/>
        <v>0</v>
      </c>
      <c r="M63" s="79"/>
      <c r="N63" s="80">
        <f t="shared" si="5"/>
        <v>0</v>
      </c>
      <c r="O63" s="79"/>
      <c r="P63" s="80">
        <f t="shared" si="6"/>
        <v>0</v>
      </c>
      <c r="Q63" s="79"/>
      <c r="R63" s="80">
        <f t="shared" si="7"/>
        <v>0</v>
      </c>
      <c r="S63" s="79"/>
      <c r="T63" s="80">
        <f t="shared" si="8"/>
        <v>0</v>
      </c>
      <c r="U63" s="79"/>
      <c r="V63" s="80"/>
      <c r="W63" s="79"/>
      <c r="X63" s="79"/>
      <c r="Y63" s="79"/>
      <c r="Z63" s="79"/>
      <c r="AA63" s="79"/>
      <c r="AB63" s="80"/>
      <c r="AC63" s="79"/>
      <c r="AD63" s="5">
        <f t="shared" si="10"/>
        <v>0</v>
      </c>
      <c r="AE63" s="10">
        <f t="shared" si="9"/>
        <v>0</v>
      </c>
      <c r="AF63" s="11">
        <f t="shared" si="11"/>
        <v>0</v>
      </c>
      <c r="AG63" s="5">
        <f t="shared" si="12"/>
        <v>0</v>
      </c>
      <c r="AH63" s="241">
        <f t="shared" si="13"/>
        <v>0</v>
      </c>
      <c r="AI63" s="242">
        <f t="shared" si="14"/>
        <v>0</v>
      </c>
      <c r="AJ63" s="266"/>
      <c r="AK63" s="140">
        <f t="shared" si="15"/>
        <v>0</v>
      </c>
      <c r="AL63" s="5">
        <f t="shared" si="16"/>
        <v>0</v>
      </c>
      <c r="AM63" s="141">
        <f t="shared" si="17"/>
        <v>0</v>
      </c>
      <c r="AN63" s="5">
        <f t="shared" si="18"/>
        <v>0</v>
      </c>
      <c r="AO63" s="104">
        <f t="shared" si="19"/>
        <v>0</v>
      </c>
      <c r="AP63" s="5">
        <f t="shared" si="20"/>
        <v>0</v>
      </c>
      <c r="AQ63" s="142">
        <f t="shared" si="21"/>
        <v>0</v>
      </c>
      <c r="AR63" s="115">
        <f t="shared" si="22"/>
        <v>0</v>
      </c>
      <c r="AS63" s="63"/>
      <c r="AT63" s="63"/>
      <c r="AU63" s="63"/>
      <c r="AV63" s="63"/>
      <c r="AW63" s="16"/>
    </row>
    <row r="64" spans="1:68" ht="12.75" customHeight="1" x14ac:dyDescent="0.2">
      <c r="A64" s="5">
        <f t="shared" si="23"/>
        <v>23</v>
      </c>
      <c r="B64" s="278" t="s">
        <v>141</v>
      </c>
      <c r="C64" s="279" t="s">
        <v>141</v>
      </c>
      <c r="D64" s="17"/>
      <c r="E64" s="79"/>
      <c r="F64" s="80">
        <f t="shared" si="1"/>
        <v>0</v>
      </c>
      <c r="G64" s="79"/>
      <c r="H64" s="80">
        <f t="shared" si="2"/>
        <v>0</v>
      </c>
      <c r="I64" s="124"/>
      <c r="J64" s="80">
        <f t="shared" si="3"/>
        <v>0</v>
      </c>
      <c r="K64" s="79"/>
      <c r="L64" s="80">
        <f t="shared" si="4"/>
        <v>0</v>
      </c>
      <c r="M64" s="79"/>
      <c r="N64" s="80">
        <f t="shared" si="5"/>
        <v>0</v>
      </c>
      <c r="O64" s="79"/>
      <c r="P64" s="80">
        <f t="shared" si="6"/>
        <v>0</v>
      </c>
      <c r="Q64" s="79"/>
      <c r="R64" s="80">
        <f t="shared" si="7"/>
        <v>0</v>
      </c>
      <c r="S64" s="79"/>
      <c r="T64" s="80">
        <f t="shared" si="8"/>
        <v>0</v>
      </c>
      <c r="U64" s="79"/>
      <c r="V64" s="80"/>
      <c r="W64" s="79"/>
      <c r="X64" s="79"/>
      <c r="Y64" s="79"/>
      <c r="Z64" s="79"/>
      <c r="AA64" s="79"/>
      <c r="AB64" s="80"/>
      <c r="AC64" s="79"/>
      <c r="AD64" s="5">
        <f t="shared" si="10"/>
        <v>0</v>
      </c>
      <c r="AE64" s="10">
        <f t="shared" si="9"/>
        <v>0</v>
      </c>
      <c r="AF64" s="11">
        <f t="shared" si="11"/>
        <v>0</v>
      </c>
      <c r="AG64" s="5">
        <f t="shared" si="12"/>
        <v>0</v>
      </c>
      <c r="AH64" s="241">
        <f t="shared" si="13"/>
        <v>0</v>
      </c>
      <c r="AI64" s="242">
        <f t="shared" si="14"/>
        <v>0</v>
      </c>
      <c r="AJ64" s="266"/>
      <c r="AK64" s="140">
        <f t="shared" si="15"/>
        <v>0</v>
      </c>
      <c r="AL64" s="5">
        <f t="shared" si="16"/>
        <v>0</v>
      </c>
      <c r="AM64" s="141">
        <f t="shared" si="17"/>
        <v>0</v>
      </c>
      <c r="AN64" s="5">
        <f t="shared" si="18"/>
        <v>0</v>
      </c>
      <c r="AO64" s="104">
        <f t="shared" si="19"/>
        <v>0</v>
      </c>
      <c r="AP64" s="5">
        <f t="shared" si="20"/>
        <v>0</v>
      </c>
      <c r="AQ64" s="142">
        <f t="shared" si="21"/>
        <v>0</v>
      </c>
      <c r="AR64" s="115">
        <f t="shared" si="22"/>
        <v>0</v>
      </c>
      <c r="AS64" s="63"/>
      <c r="AT64" s="63"/>
      <c r="AU64" s="63"/>
      <c r="AV64" s="63"/>
      <c r="AW64" s="16"/>
    </row>
    <row r="65" spans="1:53" ht="12.75" customHeight="1" x14ac:dyDescent="0.2">
      <c r="A65" s="5">
        <f t="shared" si="23"/>
        <v>24</v>
      </c>
      <c r="B65" s="278" t="s">
        <v>142</v>
      </c>
      <c r="C65" s="279" t="s">
        <v>142</v>
      </c>
      <c r="D65" s="17"/>
      <c r="E65" s="79"/>
      <c r="F65" s="80">
        <f t="shared" si="1"/>
        <v>0</v>
      </c>
      <c r="G65" s="79"/>
      <c r="H65" s="80">
        <f t="shared" si="2"/>
        <v>0</v>
      </c>
      <c r="I65" s="124"/>
      <c r="J65" s="80">
        <f t="shared" si="3"/>
        <v>0</v>
      </c>
      <c r="K65" s="79"/>
      <c r="L65" s="80">
        <f t="shared" si="4"/>
        <v>0</v>
      </c>
      <c r="M65" s="79"/>
      <c r="N65" s="80">
        <f t="shared" si="5"/>
        <v>0</v>
      </c>
      <c r="O65" s="79"/>
      <c r="P65" s="80">
        <f t="shared" si="6"/>
        <v>0</v>
      </c>
      <c r="Q65" s="79"/>
      <c r="R65" s="80">
        <f t="shared" si="7"/>
        <v>0</v>
      </c>
      <c r="S65" s="79"/>
      <c r="T65" s="80">
        <f t="shared" si="8"/>
        <v>0</v>
      </c>
      <c r="U65" s="79"/>
      <c r="V65" s="80"/>
      <c r="W65" s="79"/>
      <c r="X65" s="79"/>
      <c r="Y65" s="79"/>
      <c r="Z65" s="79"/>
      <c r="AA65" s="79"/>
      <c r="AB65" s="80"/>
      <c r="AC65" s="79"/>
      <c r="AD65" s="5">
        <f t="shared" si="10"/>
        <v>0</v>
      </c>
      <c r="AE65" s="10">
        <f t="shared" si="9"/>
        <v>0</v>
      </c>
      <c r="AF65" s="11">
        <f t="shared" si="11"/>
        <v>0</v>
      </c>
      <c r="AG65" s="5">
        <f t="shared" si="12"/>
        <v>0</v>
      </c>
      <c r="AH65" s="241">
        <f t="shared" si="13"/>
        <v>0</v>
      </c>
      <c r="AI65" s="242">
        <f t="shared" si="14"/>
        <v>0</v>
      </c>
      <c r="AJ65" s="266"/>
      <c r="AK65" s="140">
        <f t="shared" si="15"/>
        <v>0</v>
      </c>
      <c r="AL65" s="5">
        <f t="shared" si="16"/>
        <v>0</v>
      </c>
      <c r="AM65" s="141">
        <f t="shared" si="17"/>
        <v>0</v>
      </c>
      <c r="AN65" s="5">
        <f t="shared" si="18"/>
        <v>0</v>
      </c>
      <c r="AO65" s="104">
        <f t="shared" si="19"/>
        <v>0</v>
      </c>
      <c r="AP65" s="5">
        <f t="shared" si="20"/>
        <v>0</v>
      </c>
      <c r="AQ65" s="142">
        <f t="shared" si="21"/>
        <v>0</v>
      </c>
      <c r="AR65" s="115">
        <f t="shared" si="22"/>
        <v>0</v>
      </c>
      <c r="AS65" s="63"/>
      <c r="AT65" s="63"/>
      <c r="AU65" s="63"/>
      <c r="AV65" s="63"/>
      <c r="AW65" s="16"/>
    </row>
    <row r="66" spans="1:53" ht="12.75" customHeight="1" x14ac:dyDescent="0.2">
      <c r="A66" s="5">
        <f t="shared" si="23"/>
        <v>25</v>
      </c>
      <c r="B66" s="278" t="s">
        <v>143</v>
      </c>
      <c r="C66" s="279" t="s">
        <v>143</v>
      </c>
      <c r="D66" s="17"/>
      <c r="E66" s="79"/>
      <c r="F66" s="80">
        <f t="shared" si="1"/>
        <v>0</v>
      </c>
      <c r="G66" s="79"/>
      <c r="H66" s="80">
        <f t="shared" si="2"/>
        <v>0</v>
      </c>
      <c r="I66" s="124"/>
      <c r="J66" s="80">
        <f t="shared" si="3"/>
        <v>0</v>
      </c>
      <c r="K66" s="79"/>
      <c r="L66" s="80">
        <f t="shared" si="4"/>
        <v>0</v>
      </c>
      <c r="M66" s="79"/>
      <c r="N66" s="80">
        <f t="shared" si="5"/>
        <v>0</v>
      </c>
      <c r="O66" s="79"/>
      <c r="P66" s="80">
        <f t="shared" si="6"/>
        <v>0</v>
      </c>
      <c r="Q66" s="79"/>
      <c r="R66" s="80">
        <f t="shared" si="7"/>
        <v>0</v>
      </c>
      <c r="S66" s="79"/>
      <c r="T66" s="80">
        <f t="shared" si="8"/>
        <v>0</v>
      </c>
      <c r="U66" s="79"/>
      <c r="V66" s="80"/>
      <c r="W66" s="79"/>
      <c r="X66" s="79"/>
      <c r="Y66" s="79"/>
      <c r="Z66" s="79"/>
      <c r="AA66" s="79"/>
      <c r="AB66" s="80"/>
      <c r="AC66" s="79"/>
      <c r="AD66" s="5">
        <f t="shared" si="10"/>
        <v>0</v>
      </c>
      <c r="AE66" s="10">
        <f t="shared" si="9"/>
        <v>0</v>
      </c>
      <c r="AF66" s="11">
        <f t="shared" si="11"/>
        <v>0</v>
      </c>
      <c r="AG66" s="5">
        <f t="shared" si="12"/>
        <v>0</v>
      </c>
      <c r="AH66" s="241">
        <f t="shared" si="13"/>
        <v>0</v>
      </c>
      <c r="AI66" s="242">
        <f t="shared" si="14"/>
        <v>0</v>
      </c>
      <c r="AJ66" s="266"/>
      <c r="AK66" s="140">
        <f t="shared" si="15"/>
        <v>0</v>
      </c>
      <c r="AL66" s="5">
        <f t="shared" si="16"/>
        <v>0</v>
      </c>
      <c r="AM66" s="141">
        <f t="shared" si="17"/>
        <v>0</v>
      </c>
      <c r="AN66" s="5">
        <f t="shared" si="18"/>
        <v>0</v>
      </c>
      <c r="AO66" s="104">
        <f t="shared" si="19"/>
        <v>0</v>
      </c>
      <c r="AP66" s="5">
        <f t="shared" si="20"/>
        <v>0</v>
      </c>
      <c r="AQ66" s="142">
        <f t="shared" si="21"/>
        <v>0</v>
      </c>
      <c r="AR66" s="115">
        <f t="shared" si="22"/>
        <v>0</v>
      </c>
      <c r="AS66" s="63"/>
      <c r="AT66" s="63"/>
      <c r="AU66" s="63"/>
      <c r="AV66" s="63"/>
      <c r="AW66" s="16"/>
    </row>
    <row r="67" spans="1:53" ht="12.75" customHeight="1" x14ac:dyDescent="0.2">
      <c r="A67" s="5">
        <f t="shared" si="23"/>
        <v>26</v>
      </c>
      <c r="B67" s="278" t="s">
        <v>144</v>
      </c>
      <c r="C67" s="279" t="s">
        <v>144</v>
      </c>
      <c r="D67" s="17"/>
      <c r="E67" s="79"/>
      <c r="F67" s="80">
        <f t="shared" si="1"/>
        <v>0</v>
      </c>
      <c r="G67" s="79"/>
      <c r="H67" s="80">
        <f t="shared" si="2"/>
        <v>0</v>
      </c>
      <c r="I67" s="124"/>
      <c r="J67" s="80">
        <f t="shared" si="3"/>
        <v>0</v>
      </c>
      <c r="K67" s="79"/>
      <c r="L67" s="80">
        <f t="shared" si="4"/>
        <v>0</v>
      </c>
      <c r="M67" s="79"/>
      <c r="N67" s="80">
        <f t="shared" si="5"/>
        <v>0</v>
      </c>
      <c r="O67" s="79"/>
      <c r="P67" s="80">
        <f t="shared" si="6"/>
        <v>0</v>
      </c>
      <c r="Q67" s="79"/>
      <c r="R67" s="80">
        <f t="shared" si="7"/>
        <v>0</v>
      </c>
      <c r="S67" s="79"/>
      <c r="T67" s="80">
        <f t="shared" si="8"/>
        <v>0</v>
      </c>
      <c r="U67" s="79"/>
      <c r="V67" s="80"/>
      <c r="W67" s="79"/>
      <c r="X67" s="79"/>
      <c r="Y67" s="79"/>
      <c r="Z67" s="79"/>
      <c r="AA67" s="79"/>
      <c r="AB67" s="80"/>
      <c r="AC67" s="79"/>
      <c r="AD67" s="5">
        <f t="shared" si="10"/>
        <v>0</v>
      </c>
      <c r="AE67" s="10">
        <f t="shared" si="9"/>
        <v>0</v>
      </c>
      <c r="AF67" s="11">
        <f t="shared" si="11"/>
        <v>0</v>
      </c>
      <c r="AG67" s="5">
        <f t="shared" si="12"/>
        <v>0</v>
      </c>
      <c r="AH67" s="241">
        <f t="shared" si="13"/>
        <v>0</v>
      </c>
      <c r="AI67" s="242">
        <f t="shared" si="14"/>
        <v>0</v>
      </c>
      <c r="AJ67" s="266"/>
      <c r="AK67" s="140">
        <f t="shared" si="15"/>
        <v>0</v>
      </c>
      <c r="AL67" s="5">
        <f t="shared" si="16"/>
        <v>0</v>
      </c>
      <c r="AM67" s="141">
        <f t="shared" si="17"/>
        <v>0</v>
      </c>
      <c r="AN67" s="5">
        <f t="shared" si="18"/>
        <v>0</v>
      </c>
      <c r="AO67" s="104">
        <f t="shared" si="19"/>
        <v>0</v>
      </c>
      <c r="AP67" s="5">
        <f t="shared" si="20"/>
        <v>0</v>
      </c>
      <c r="AQ67" s="142">
        <f t="shared" si="21"/>
        <v>0</v>
      </c>
      <c r="AR67" s="115">
        <f t="shared" si="22"/>
        <v>0</v>
      </c>
      <c r="AS67" s="63"/>
      <c r="AT67" s="63"/>
      <c r="AU67" s="63"/>
      <c r="AV67" s="63"/>
      <c r="AW67" s="16"/>
    </row>
    <row r="68" spans="1:53" ht="12.75" customHeight="1" x14ac:dyDescent="0.2">
      <c r="A68" s="5">
        <f t="shared" si="23"/>
        <v>27</v>
      </c>
      <c r="B68" s="278" t="s">
        <v>145</v>
      </c>
      <c r="C68" s="279" t="s">
        <v>145</v>
      </c>
      <c r="D68" s="17"/>
      <c r="E68" s="79"/>
      <c r="F68" s="80">
        <f t="shared" si="1"/>
        <v>0</v>
      </c>
      <c r="G68" s="79"/>
      <c r="H68" s="80">
        <f t="shared" si="2"/>
        <v>0</v>
      </c>
      <c r="I68" s="124"/>
      <c r="J68" s="80">
        <f t="shared" si="3"/>
        <v>0</v>
      </c>
      <c r="K68" s="79"/>
      <c r="L68" s="80">
        <f t="shared" si="4"/>
        <v>0</v>
      </c>
      <c r="M68" s="79"/>
      <c r="N68" s="80">
        <f t="shared" si="5"/>
        <v>0</v>
      </c>
      <c r="O68" s="79"/>
      <c r="P68" s="80">
        <f t="shared" si="6"/>
        <v>0</v>
      </c>
      <c r="Q68" s="79"/>
      <c r="R68" s="80">
        <f t="shared" si="7"/>
        <v>0</v>
      </c>
      <c r="S68" s="79"/>
      <c r="T68" s="80">
        <f t="shared" si="8"/>
        <v>0</v>
      </c>
      <c r="U68" s="79"/>
      <c r="V68" s="80"/>
      <c r="W68" s="79"/>
      <c r="X68" s="79"/>
      <c r="Y68" s="79"/>
      <c r="Z68" s="79"/>
      <c r="AA68" s="79"/>
      <c r="AB68" s="80"/>
      <c r="AC68" s="79"/>
      <c r="AD68" s="5">
        <f t="shared" si="10"/>
        <v>0</v>
      </c>
      <c r="AE68" s="10">
        <f t="shared" si="9"/>
        <v>0</v>
      </c>
      <c r="AF68" s="11">
        <f t="shared" si="11"/>
        <v>0</v>
      </c>
      <c r="AG68" s="5">
        <f t="shared" si="12"/>
        <v>0</v>
      </c>
      <c r="AH68" s="241">
        <f t="shared" si="13"/>
        <v>0</v>
      </c>
      <c r="AI68" s="242">
        <f t="shared" si="14"/>
        <v>0</v>
      </c>
      <c r="AJ68" s="266"/>
      <c r="AK68" s="140">
        <f t="shared" si="15"/>
        <v>0</v>
      </c>
      <c r="AL68" s="5">
        <f t="shared" si="16"/>
        <v>0</v>
      </c>
      <c r="AM68" s="141">
        <f t="shared" si="17"/>
        <v>0</v>
      </c>
      <c r="AN68" s="5">
        <f t="shared" si="18"/>
        <v>0</v>
      </c>
      <c r="AO68" s="104">
        <f t="shared" si="19"/>
        <v>0</v>
      </c>
      <c r="AP68" s="5">
        <f t="shared" si="20"/>
        <v>0</v>
      </c>
      <c r="AQ68" s="142">
        <f t="shared" si="21"/>
        <v>0</v>
      </c>
      <c r="AR68" s="115">
        <f t="shared" si="22"/>
        <v>0</v>
      </c>
      <c r="AS68" s="63"/>
      <c r="AT68" s="63"/>
      <c r="AU68" s="63"/>
      <c r="AV68" s="63"/>
      <c r="AW68" s="16"/>
    </row>
    <row r="69" spans="1:53" ht="12.75" customHeight="1" x14ac:dyDescent="0.2">
      <c r="A69" s="5">
        <f t="shared" si="23"/>
        <v>28</v>
      </c>
      <c r="B69" s="278" t="s">
        <v>146</v>
      </c>
      <c r="C69" s="279" t="s">
        <v>146</v>
      </c>
      <c r="D69" s="17"/>
      <c r="E69" s="79"/>
      <c r="F69" s="80">
        <f t="shared" si="1"/>
        <v>0</v>
      </c>
      <c r="G69" s="79"/>
      <c r="H69" s="80">
        <f t="shared" si="2"/>
        <v>0</v>
      </c>
      <c r="I69" s="124"/>
      <c r="J69" s="80">
        <f t="shared" si="3"/>
        <v>0</v>
      </c>
      <c r="K69" s="79"/>
      <c r="L69" s="80">
        <f t="shared" si="4"/>
        <v>0</v>
      </c>
      <c r="M69" s="79"/>
      <c r="N69" s="80">
        <f t="shared" si="5"/>
        <v>0</v>
      </c>
      <c r="O69" s="79"/>
      <c r="P69" s="80">
        <f t="shared" si="6"/>
        <v>0</v>
      </c>
      <c r="Q69" s="79"/>
      <c r="R69" s="80">
        <f t="shared" si="7"/>
        <v>0</v>
      </c>
      <c r="S69" s="79"/>
      <c r="T69" s="80">
        <f t="shared" si="8"/>
        <v>0</v>
      </c>
      <c r="U69" s="79"/>
      <c r="V69" s="80"/>
      <c r="W69" s="79"/>
      <c r="X69" s="79"/>
      <c r="Y69" s="79"/>
      <c r="Z69" s="79"/>
      <c r="AA69" s="79"/>
      <c r="AB69" s="80"/>
      <c r="AC69" s="79"/>
      <c r="AD69" s="5">
        <f t="shared" si="10"/>
        <v>0</v>
      </c>
      <c r="AE69" s="10">
        <f t="shared" si="9"/>
        <v>0</v>
      </c>
      <c r="AF69" s="11">
        <f t="shared" si="11"/>
        <v>0</v>
      </c>
      <c r="AG69" s="5">
        <f t="shared" si="12"/>
        <v>0</v>
      </c>
      <c r="AH69" s="241">
        <f t="shared" si="13"/>
        <v>0</v>
      </c>
      <c r="AI69" s="242">
        <f t="shared" si="14"/>
        <v>0</v>
      </c>
      <c r="AJ69" s="266"/>
      <c r="AK69" s="140">
        <f t="shared" si="15"/>
        <v>0</v>
      </c>
      <c r="AL69" s="5">
        <f t="shared" si="16"/>
        <v>0</v>
      </c>
      <c r="AM69" s="141">
        <f t="shared" si="17"/>
        <v>0</v>
      </c>
      <c r="AN69" s="5">
        <f t="shared" si="18"/>
        <v>0</v>
      </c>
      <c r="AO69" s="104">
        <f t="shared" si="19"/>
        <v>0</v>
      </c>
      <c r="AP69" s="5">
        <f t="shared" si="20"/>
        <v>0</v>
      </c>
      <c r="AQ69" s="142">
        <f t="shared" si="21"/>
        <v>0</v>
      </c>
      <c r="AR69" s="115">
        <f t="shared" si="22"/>
        <v>0</v>
      </c>
      <c r="AS69" s="63"/>
      <c r="AT69" s="281" t="s">
        <v>39</v>
      </c>
      <c r="AU69" s="281" t="s">
        <v>37</v>
      </c>
      <c r="AV69" s="281" t="s">
        <v>38</v>
      </c>
      <c r="AW69" s="16"/>
    </row>
    <row r="70" spans="1:53" ht="12.75" customHeight="1" x14ac:dyDescent="0.2">
      <c r="A70" s="5">
        <f t="shared" si="23"/>
        <v>29</v>
      </c>
      <c r="B70" s="278" t="s">
        <v>147</v>
      </c>
      <c r="C70" s="279" t="s">
        <v>147</v>
      </c>
      <c r="D70" s="17"/>
      <c r="E70" s="79"/>
      <c r="F70" s="80">
        <f t="shared" si="1"/>
        <v>0</v>
      </c>
      <c r="G70" s="79"/>
      <c r="H70" s="80">
        <f t="shared" si="2"/>
        <v>0</v>
      </c>
      <c r="I70" s="124"/>
      <c r="J70" s="80">
        <f t="shared" si="3"/>
        <v>0</v>
      </c>
      <c r="K70" s="79"/>
      <c r="L70" s="80">
        <f t="shared" si="4"/>
        <v>0</v>
      </c>
      <c r="M70" s="79"/>
      <c r="N70" s="80">
        <f t="shared" si="5"/>
        <v>0</v>
      </c>
      <c r="O70" s="79"/>
      <c r="P70" s="80">
        <f t="shared" si="6"/>
        <v>0</v>
      </c>
      <c r="Q70" s="79"/>
      <c r="R70" s="80">
        <f t="shared" si="7"/>
        <v>0</v>
      </c>
      <c r="S70" s="79"/>
      <c r="T70" s="80">
        <f t="shared" si="8"/>
        <v>0</v>
      </c>
      <c r="U70" s="79"/>
      <c r="V70" s="80"/>
      <c r="W70" s="79"/>
      <c r="X70" s="79"/>
      <c r="Y70" s="79"/>
      <c r="Z70" s="79"/>
      <c r="AA70" s="79"/>
      <c r="AB70" s="80"/>
      <c r="AC70" s="79"/>
      <c r="AD70" s="5">
        <f t="shared" si="10"/>
        <v>0</v>
      </c>
      <c r="AE70" s="10">
        <f t="shared" si="9"/>
        <v>0</v>
      </c>
      <c r="AF70" s="11">
        <f t="shared" si="11"/>
        <v>0</v>
      </c>
      <c r="AG70" s="5">
        <f t="shared" si="12"/>
        <v>0</v>
      </c>
      <c r="AH70" s="241">
        <f t="shared" si="13"/>
        <v>0</v>
      </c>
      <c r="AI70" s="242">
        <f t="shared" si="14"/>
        <v>0</v>
      </c>
      <c r="AJ70" s="266"/>
      <c r="AK70" s="140">
        <f t="shared" si="15"/>
        <v>0</v>
      </c>
      <c r="AL70" s="5">
        <f t="shared" si="16"/>
        <v>0</v>
      </c>
      <c r="AM70" s="141">
        <f t="shared" si="17"/>
        <v>0</v>
      </c>
      <c r="AN70" s="5">
        <f t="shared" si="18"/>
        <v>0</v>
      </c>
      <c r="AO70" s="104">
        <f t="shared" si="19"/>
        <v>0</v>
      </c>
      <c r="AP70" s="5">
        <f t="shared" si="20"/>
        <v>0</v>
      </c>
      <c r="AQ70" s="142">
        <f t="shared" si="21"/>
        <v>0</v>
      </c>
      <c r="AR70" s="115">
        <f t="shared" si="22"/>
        <v>0</v>
      </c>
      <c r="AS70" s="63"/>
      <c r="AT70" s="282"/>
      <c r="AU70" s="282"/>
      <c r="AV70" s="282"/>
      <c r="AW70" s="16"/>
    </row>
    <row r="71" spans="1:53" ht="12.75" customHeight="1" x14ac:dyDescent="0.2">
      <c r="A71" s="5">
        <f t="shared" si="23"/>
        <v>30</v>
      </c>
      <c r="B71" s="278" t="s">
        <v>148</v>
      </c>
      <c r="C71" s="279" t="s">
        <v>148</v>
      </c>
      <c r="D71" s="17"/>
      <c r="E71" s="79"/>
      <c r="F71" s="80">
        <f t="shared" si="1"/>
        <v>0</v>
      </c>
      <c r="G71" s="79"/>
      <c r="H71" s="80">
        <f t="shared" si="2"/>
        <v>0</v>
      </c>
      <c r="I71" s="124"/>
      <c r="J71" s="80">
        <f t="shared" si="3"/>
        <v>0</v>
      </c>
      <c r="K71" s="79"/>
      <c r="L71" s="80">
        <f t="shared" si="4"/>
        <v>0</v>
      </c>
      <c r="M71" s="79"/>
      <c r="N71" s="80">
        <f t="shared" si="5"/>
        <v>0</v>
      </c>
      <c r="O71" s="79"/>
      <c r="P71" s="80">
        <f t="shared" si="6"/>
        <v>0</v>
      </c>
      <c r="Q71" s="79"/>
      <c r="R71" s="80">
        <f t="shared" si="7"/>
        <v>0</v>
      </c>
      <c r="S71" s="79"/>
      <c r="T71" s="80">
        <f t="shared" si="8"/>
        <v>0</v>
      </c>
      <c r="U71" s="79"/>
      <c r="V71" s="80"/>
      <c r="W71" s="79"/>
      <c r="X71" s="79"/>
      <c r="Y71" s="79"/>
      <c r="Z71" s="79"/>
      <c r="AA71" s="79"/>
      <c r="AB71" s="80"/>
      <c r="AC71" s="79"/>
      <c r="AD71" s="5">
        <f t="shared" si="10"/>
        <v>0</v>
      </c>
      <c r="AE71" s="10">
        <f t="shared" si="9"/>
        <v>0</v>
      </c>
      <c r="AF71" s="11">
        <f t="shared" si="11"/>
        <v>0</v>
      </c>
      <c r="AG71" s="5">
        <f t="shared" si="12"/>
        <v>0</v>
      </c>
      <c r="AH71" s="241">
        <f t="shared" si="13"/>
        <v>0</v>
      </c>
      <c r="AI71" s="242">
        <f t="shared" si="14"/>
        <v>0</v>
      </c>
      <c r="AJ71" s="266"/>
      <c r="AK71" s="140">
        <f t="shared" si="15"/>
        <v>0</v>
      </c>
      <c r="AL71" s="5">
        <f t="shared" si="16"/>
        <v>0</v>
      </c>
      <c r="AM71" s="141">
        <f t="shared" si="17"/>
        <v>0</v>
      </c>
      <c r="AN71" s="5">
        <f t="shared" si="18"/>
        <v>0</v>
      </c>
      <c r="AO71" s="104">
        <f t="shared" si="19"/>
        <v>0</v>
      </c>
      <c r="AP71" s="5">
        <f t="shared" si="20"/>
        <v>0</v>
      </c>
      <c r="AQ71" s="142">
        <f t="shared" si="21"/>
        <v>0</v>
      </c>
      <c r="AR71" s="115">
        <f t="shared" si="22"/>
        <v>0</v>
      </c>
      <c r="AS71" s="63"/>
      <c r="AT71" s="282"/>
      <c r="AU71" s="282"/>
      <c r="AV71" s="282"/>
      <c r="AW71" s="16"/>
    </row>
    <row r="72" spans="1:53" ht="12.75" customHeight="1" x14ac:dyDescent="0.2">
      <c r="A72" s="5">
        <f t="shared" si="23"/>
        <v>31</v>
      </c>
      <c r="B72" s="278" t="s">
        <v>149</v>
      </c>
      <c r="C72" s="279" t="s">
        <v>149</v>
      </c>
      <c r="D72" s="17"/>
      <c r="E72" s="79"/>
      <c r="F72" s="80">
        <f t="shared" si="1"/>
        <v>0</v>
      </c>
      <c r="G72" s="79"/>
      <c r="H72" s="80">
        <f t="shared" si="2"/>
        <v>0</v>
      </c>
      <c r="I72" s="124"/>
      <c r="J72" s="80">
        <f t="shared" si="3"/>
        <v>0</v>
      </c>
      <c r="K72" s="79"/>
      <c r="L72" s="80">
        <f t="shared" si="4"/>
        <v>0</v>
      </c>
      <c r="M72" s="79"/>
      <c r="N72" s="80">
        <f t="shared" si="5"/>
        <v>0</v>
      </c>
      <c r="O72" s="79"/>
      <c r="P72" s="80">
        <f t="shared" si="6"/>
        <v>0</v>
      </c>
      <c r="Q72" s="79"/>
      <c r="R72" s="80">
        <f t="shared" si="7"/>
        <v>0</v>
      </c>
      <c r="S72" s="79"/>
      <c r="T72" s="80">
        <f t="shared" si="8"/>
        <v>0</v>
      </c>
      <c r="U72" s="79"/>
      <c r="V72" s="80"/>
      <c r="W72" s="79"/>
      <c r="X72" s="79"/>
      <c r="Y72" s="79"/>
      <c r="Z72" s="79"/>
      <c r="AA72" s="79"/>
      <c r="AB72" s="80"/>
      <c r="AC72" s="79"/>
      <c r="AD72" s="5">
        <f t="shared" si="10"/>
        <v>0</v>
      </c>
      <c r="AE72" s="10">
        <f t="shared" si="9"/>
        <v>0</v>
      </c>
      <c r="AF72" s="11">
        <f t="shared" si="11"/>
        <v>0</v>
      </c>
      <c r="AG72" s="5">
        <f t="shared" si="12"/>
        <v>0</v>
      </c>
      <c r="AH72" s="241">
        <f t="shared" si="13"/>
        <v>0</v>
      </c>
      <c r="AI72" s="242">
        <f t="shared" si="14"/>
        <v>0</v>
      </c>
      <c r="AJ72" s="266"/>
      <c r="AK72" s="140">
        <f t="shared" si="15"/>
        <v>0</v>
      </c>
      <c r="AL72" s="5">
        <f t="shared" si="16"/>
        <v>0</v>
      </c>
      <c r="AM72" s="141">
        <f t="shared" si="17"/>
        <v>0</v>
      </c>
      <c r="AN72" s="5">
        <f t="shared" si="18"/>
        <v>0</v>
      </c>
      <c r="AO72" s="104">
        <f t="shared" si="19"/>
        <v>0</v>
      </c>
      <c r="AP72" s="5">
        <f t="shared" si="20"/>
        <v>0</v>
      </c>
      <c r="AQ72" s="142">
        <f t="shared" si="21"/>
        <v>0</v>
      </c>
      <c r="AR72" s="115">
        <f t="shared" si="22"/>
        <v>0</v>
      </c>
      <c r="AS72" s="63"/>
      <c r="AT72" s="283"/>
      <c r="AU72" s="283"/>
      <c r="AV72" s="283"/>
      <c r="AW72" s="16"/>
    </row>
    <row r="73" spans="1:53" ht="12.75" customHeight="1" x14ac:dyDescent="0.2">
      <c r="A73" s="5">
        <f t="shared" si="23"/>
        <v>32</v>
      </c>
      <c r="B73" s="278" t="s">
        <v>150</v>
      </c>
      <c r="C73" s="279" t="s">
        <v>150</v>
      </c>
      <c r="D73" s="17"/>
      <c r="E73" s="79"/>
      <c r="F73" s="80">
        <f t="shared" si="1"/>
        <v>0</v>
      </c>
      <c r="G73" s="79"/>
      <c r="H73" s="80">
        <f t="shared" si="2"/>
        <v>0</v>
      </c>
      <c r="I73" s="124"/>
      <c r="J73" s="80">
        <f t="shared" si="3"/>
        <v>0</v>
      </c>
      <c r="K73" s="79"/>
      <c r="L73" s="80">
        <f t="shared" si="4"/>
        <v>0</v>
      </c>
      <c r="M73" s="79"/>
      <c r="N73" s="80">
        <f t="shared" si="5"/>
        <v>0</v>
      </c>
      <c r="O73" s="79"/>
      <c r="P73" s="80">
        <f t="shared" si="6"/>
        <v>0</v>
      </c>
      <c r="Q73" s="79"/>
      <c r="R73" s="80">
        <f t="shared" si="7"/>
        <v>0</v>
      </c>
      <c r="S73" s="79"/>
      <c r="T73" s="80">
        <f t="shared" si="8"/>
        <v>0</v>
      </c>
      <c r="U73" s="79"/>
      <c r="V73" s="80"/>
      <c r="W73" s="79"/>
      <c r="X73" s="79"/>
      <c r="Y73" s="79"/>
      <c r="Z73" s="79"/>
      <c r="AA73" s="79"/>
      <c r="AB73" s="80"/>
      <c r="AC73" s="79"/>
      <c r="AD73" s="5">
        <f t="shared" si="10"/>
        <v>0</v>
      </c>
      <c r="AE73" s="10">
        <f t="shared" si="9"/>
        <v>0</v>
      </c>
      <c r="AF73" s="11">
        <f t="shared" si="11"/>
        <v>0</v>
      </c>
      <c r="AG73" s="5">
        <f t="shared" si="12"/>
        <v>0</v>
      </c>
      <c r="AH73" s="241">
        <f t="shared" si="13"/>
        <v>0</v>
      </c>
      <c r="AI73" s="242">
        <f t="shared" si="14"/>
        <v>0</v>
      </c>
      <c r="AJ73" s="266"/>
      <c r="AK73" s="140">
        <f t="shared" si="15"/>
        <v>0</v>
      </c>
      <c r="AL73" s="5">
        <f t="shared" si="16"/>
        <v>0</v>
      </c>
      <c r="AM73" s="141">
        <f t="shared" si="17"/>
        <v>0</v>
      </c>
      <c r="AN73" s="5">
        <f t="shared" si="18"/>
        <v>0</v>
      </c>
      <c r="AO73" s="104">
        <f t="shared" si="19"/>
        <v>0</v>
      </c>
      <c r="AP73" s="5">
        <f t="shared" si="20"/>
        <v>0</v>
      </c>
      <c r="AQ73" s="142">
        <f t="shared" si="21"/>
        <v>0</v>
      </c>
      <c r="AR73" s="115">
        <f t="shared" si="22"/>
        <v>0</v>
      </c>
      <c r="AS73" s="63"/>
      <c r="AT73" s="5">
        <f>IF(AE42:AE88&lt;="49",COUNTIF($AG$42:$AG$88,"INICIAL"))</f>
        <v>1</v>
      </c>
      <c r="AU73" s="5">
        <f>COUNTIF($AG$42:$AG$88,"INTERMEDIO")</f>
        <v>0</v>
      </c>
      <c r="AV73" s="5">
        <f>COUNTIF($AG$42:$AG$88,"AVANZADO")</f>
        <v>0</v>
      </c>
      <c r="AW73" s="16"/>
    </row>
    <row r="74" spans="1:53" ht="12.75" customHeight="1" x14ac:dyDescent="0.2">
      <c r="A74" s="5">
        <f t="shared" si="23"/>
        <v>33</v>
      </c>
      <c r="B74" s="278" t="s">
        <v>151</v>
      </c>
      <c r="C74" s="279" t="s">
        <v>151</v>
      </c>
      <c r="D74" s="17"/>
      <c r="E74" s="79"/>
      <c r="F74" s="80">
        <f t="shared" si="1"/>
        <v>0</v>
      </c>
      <c r="G74" s="79"/>
      <c r="H74" s="80">
        <f t="shared" si="2"/>
        <v>0</v>
      </c>
      <c r="I74" s="124"/>
      <c r="J74" s="80">
        <f t="shared" si="3"/>
        <v>0</v>
      </c>
      <c r="K74" s="79"/>
      <c r="L74" s="80">
        <f t="shared" si="4"/>
        <v>0</v>
      </c>
      <c r="M74" s="79"/>
      <c r="N74" s="80">
        <f t="shared" si="5"/>
        <v>0</v>
      </c>
      <c r="O74" s="79"/>
      <c r="P74" s="80">
        <f t="shared" si="6"/>
        <v>0</v>
      </c>
      <c r="Q74" s="79"/>
      <c r="R74" s="80">
        <f t="shared" si="7"/>
        <v>0</v>
      </c>
      <c r="S74" s="79"/>
      <c r="T74" s="80">
        <f t="shared" si="8"/>
        <v>0</v>
      </c>
      <c r="U74" s="79"/>
      <c r="V74" s="80"/>
      <c r="W74" s="79"/>
      <c r="X74" s="79"/>
      <c r="Y74" s="79"/>
      <c r="Z74" s="79"/>
      <c r="AA74" s="79"/>
      <c r="AB74" s="80"/>
      <c r="AC74" s="79"/>
      <c r="AD74" s="5">
        <f t="shared" si="10"/>
        <v>0</v>
      </c>
      <c r="AE74" s="10">
        <f t="shared" si="9"/>
        <v>0</v>
      </c>
      <c r="AF74" s="11">
        <f t="shared" si="11"/>
        <v>0</v>
      </c>
      <c r="AG74" s="5">
        <f t="shared" si="12"/>
        <v>0</v>
      </c>
      <c r="AH74" s="241">
        <f t="shared" si="13"/>
        <v>0</v>
      </c>
      <c r="AI74" s="242">
        <f t="shared" si="14"/>
        <v>0</v>
      </c>
      <c r="AJ74" s="266"/>
      <c r="AK74" s="140">
        <f t="shared" si="15"/>
        <v>0</v>
      </c>
      <c r="AL74" s="5">
        <f t="shared" si="16"/>
        <v>0</v>
      </c>
      <c r="AM74" s="141">
        <f t="shared" si="17"/>
        <v>0</v>
      </c>
      <c r="AN74" s="5">
        <f t="shared" si="18"/>
        <v>0</v>
      </c>
      <c r="AO74" s="104">
        <f t="shared" si="19"/>
        <v>0</v>
      </c>
      <c r="AP74" s="5">
        <f t="shared" si="20"/>
        <v>0</v>
      </c>
      <c r="AQ74" s="142">
        <f t="shared" si="21"/>
        <v>0</v>
      </c>
      <c r="AR74" s="115">
        <f t="shared" si="22"/>
        <v>0</v>
      </c>
      <c r="AS74" s="63"/>
      <c r="AT74" s="104">
        <f>AT73*1/$E$11</f>
        <v>1</v>
      </c>
      <c r="AU74" s="104">
        <f>AU73*1/$E$11</f>
        <v>0</v>
      </c>
      <c r="AV74" s="104">
        <f>AV73*1/$E$11</f>
        <v>0</v>
      </c>
      <c r="AW74" s="16"/>
    </row>
    <row r="75" spans="1:53" ht="12.75" customHeight="1" x14ac:dyDescent="0.2">
      <c r="A75" s="5">
        <f t="shared" si="23"/>
        <v>34</v>
      </c>
      <c r="B75" s="278" t="s">
        <v>152</v>
      </c>
      <c r="C75" s="279" t="s">
        <v>152</v>
      </c>
      <c r="D75" s="17"/>
      <c r="E75" s="79"/>
      <c r="F75" s="80">
        <f t="shared" si="1"/>
        <v>0</v>
      </c>
      <c r="G75" s="79"/>
      <c r="H75" s="80">
        <f t="shared" si="2"/>
        <v>0</v>
      </c>
      <c r="I75" s="124"/>
      <c r="J75" s="80">
        <f t="shared" si="3"/>
        <v>0</v>
      </c>
      <c r="K75" s="79"/>
      <c r="L75" s="80">
        <f t="shared" si="4"/>
        <v>0</v>
      </c>
      <c r="M75" s="79"/>
      <c r="N75" s="80">
        <f t="shared" si="5"/>
        <v>0</v>
      </c>
      <c r="O75" s="79"/>
      <c r="P75" s="80">
        <f t="shared" si="6"/>
        <v>0</v>
      </c>
      <c r="Q75" s="79"/>
      <c r="R75" s="80">
        <f t="shared" si="7"/>
        <v>0</v>
      </c>
      <c r="S75" s="79"/>
      <c r="T75" s="80">
        <f t="shared" si="8"/>
        <v>0</v>
      </c>
      <c r="U75" s="79"/>
      <c r="V75" s="80"/>
      <c r="W75" s="79"/>
      <c r="X75" s="79"/>
      <c r="Y75" s="79"/>
      <c r="Z75" s="79"/>
      <c r="AA75" s="79"/>
      <c r="AB75" s="80"/>
      <c r="AC75" s="79"/>
      <c r="AD75" s="5">
        <f t="shared" si="10"/>
        <v>0</v>
      </c>
      <c r="AE75" s="10">
        <f t="shared" si="9"/>
        <v>0</v>
      </c>
      <c r="AF75" s="11">
        <f t="shared" si="11"/>
        <v>0</v>
      </c>
      <c r="AG75" s="5">
        <f t="shared" si="12"/>
        <v>0</v>
      </c>
      <c r="AH75" s="241">
        <f t="shared" si="13"/>
        <v>0</v>
      </c>
      <c r="AI75" s="242">
        <f t="shared" si="14"/>
        <v>0</v>
      </c>
      <c r="AJ75" s="266"/>
      <c r="AK75" s="140">
        <f t="shared" si="15"/>
        <v>0</v>
      </c>
      <c r="AL75" s="5">
        <f t="shared" si="16"/>
        <v>0</v>
      </c>
      <c r="AM75" s="141">
        <f t="shared" si="17"/>
        <v>0</v>
      </c>
      <c r="AN75" s="5">
        <f t="shared" si="18"/>
        <v>0</v>
      </c>
      <c r="AO75" s="104">
        <f t="shared" si="19"/>
        <v>0</v>
      </c>
      <c r="AP75" s="5">
        <f t="shared" si="20"/>
        <v>0</v>
      </c>
      <c r="AQ75" s="142">
        <f t="shared" si="21"/>
        <v>0</v>
      </c>
      <c r="AR75" s="115">
        <f t="shared" si="22"/>
        <v>0</v>
      </c>
      <c r="AS75" s="63"/>
      <c r="AT75" s="63"/>
      <c r="AU75" s="63"/>
      <c r="AV75" s="63"/>
      <c r="AW75" s="16"/>
    </row>
    <row r="76" spans="1:53" ht="12.75" customHeight="1" x14ac:dyDescent="0.2">
      <c r="A76" s="5">
        <f t="shared" si="23"/>
        <v>35</v>
      </c>
      <c r="B76" s="278" t="s">
        <v>153</v>
      </c>
      <c r="C76" s="279" t="s">
        <v>153</v>
      </c>
      <c r="D76" s="17"/>
      <c r="E76" s="79"/>
      <c r="F76" s="80">
        <f t="shared" si="1"/>
        <v>0</v>
      </c>
      <c r="G76" s="79"/>
      <c r="H76" s="80">
        <f t="shared" si="2"/>
        <v>0</v>
      </c>
      <c r="I76" s="124"/>
      <c r="J76" s="80">
        <f t="shared" si="3"/>
        <v>0</v>
      </c>
      <c r="K76" s="79"/>
      <c r="L76" s="80">
        <f t="shared" si="4"/>
        <v>0</v>
      </c>
      <c r="M76" s="79"/>
      <c r="N76" s="80">
        <f t="shared" si="5"/>
        <v>0</v>
      </c>
      <c r="O76" s="79"/>
      <c r="P76" s="80">
        <f t="shared" si="6"/>
        <v>0</v>
      </c>
      <c r="Q76" s="79"/>
      <c r="R76" s="80">
        <f t="shared" si="7"/>
        <v>0</v>
      </c>
      <c r="S76" s="79"/>
      <c r="T76" s="80">
        <f t="shared" si="8"/>
        <v>0</v>
      </c>
      <c r="U76" s="79"/>
      <c r="V76" s="80"/>
      <c r="W76" s="79"/>
      <c r="X76" s="79"/>
      <c r="Y76" s="79"/>
      <c r="Z76" s="79"/>
      <c r="AA76" s="79"/>
      <c r="AB76" s="80"/>
      <c r="AC76" s="79"/>
      <c r="AD76" s="5">
        <f t="shared" si="10"/>
        <v>0</v>
      </c>
      <c r="AE76" s="10">
        <f t="shared" si="9"/>
        <v>0</v>
      </c>
      <c r="AF76" s="11">
        <f t="shared" si="11"/>
        <v>0</v>
      </c>
      <c r="AG76" s="5">
        <f t="shared" si="12"/>
        <v>0</v>
      </c>
      <c r="AH76" s="241">
        <f t="shared" si="13"/>
        <v>0</v>
      </c>
      <c r="AI76" s="242">
        <f t="shared" si="14"/>
        <v>0</v>
      </c>
      <c r="AJ76" s="266"/>
      <c r="AK76" s="140">
        <f t="shared" si="15"/>
        <v>0</v>
      </c>
      <c r="AL76" s="5">
        <f t="shared" si="16"/>
        <v>0</v>
      </c>
      <c r="AM76" s="141">
        <f t="shared" si="17"/>
        <v>0</v>
      </c>
      <c r="AN76" s="5">
        <f t="shared" si="18"/>
        <v>0</v>
      </c>
      <c r="AO76" s="104">
        <f t="shared" si="19"/>
        <v>0</v>
      </c>
      <c r="AP76" s="5">
        <f t="shared" si="20"/>
        <v>0</v>
      </c>
      <c r="AQ76" s="142">
        <f t="shared" si="21"/>
        <v>0</v>
      </c>
      <c r="AR76" s="115">
        <f t="shared" si="22"/>
        <v>0</v>
      </c>
      <c r="AS76" s="63"/>
      <c r="AT76" s="63"/>
      <c r="AU76" s="63"/>
      <c r="AV76" s="63"/>
      <c r="AW76" s="16"/>
    </row>
    <row r="77" spans="1:53" ht="12.75" customHeight="1" x14ac:dyDescent="0.2">
      <c r="A77" s="5">
        <f t="shared" si="23"/>
        <v>36</v>
      </c>
      <c r="B77" s="278" t="s">
        <v>154</v>
      </c>
      <c r="C77" s="279" t="s">
        <v>154</v>
      </c>
      <c r="D77" s="17"/>
      <c r="E77" s="79"/>
      <c r="F77" s="80">
        <f t="shared" si="1"/>
        <v>0</v>
      </c>
      <c r="G77" s="79"/>
      <c r="H77" s="80">
        <f t="shared" si="2"/>
        <v>0</v>
      </c>
      <c r="I77" s="124"/>
      <c r="J77" s="80">
        <f t="shared" si="3"/>
        <v>0</v>
      </c>
      <c r="K77" s="79"/>
      <c r="L77" s="80">
        <f t="shared" si="4"/>
        <v>0</v>
      </c>
      <c r="M77" s="79"/>
      <c r="N77" s="80">
        <f t="shared" si="5"/>
        <v>0</v>
      </c>
      <c r="O77" s="79"/>
      <c r="P77" s="80">
        <f t="shared" si="6"/>
        <v>0</v>
      </c>
      <c r="Q77" s="79"/>
      <c r="R77" s="80">
        <f t="shared" si="7"/>
        <v>0</v>
      </c>
      <c r="S77" s="79"/>
      <c r="T77" s="80">
        <f t="shared" si="8"/>
        <v>0</v>
      </c>
      <c r="U77" s="79"/>
      <c r="V77" s="80"/>
      <c r="W77" s="79"/>
      <c r="X77" s="79"/>
      <c r="Y77" s="79"/>
      <c r="Z77" s="79"/>
      <c r="AA77" s="79"/>
      <c r="AB77" s="80"/>
      <c r="AC77" s="79"/>
      <c r="AD77" s="5">
        <f t="shared" si="10"/>
        <v>0</v>
      </c>
      <c r="AE77" s="10">
        <f t="shared" si="9"/>
        <v>0</v>
      </c>
      <c r="AF77" s="11">
        <f t="shared" si="11"/>
        <v>0</v>
      </c>
      <c r="AG77" s="5">
        <f t="shared" si="12"/>
        <v>0</v>
      </c>
      <c r="AH77" s="241">
        <f t="shared" si="13"/>
        <v>0</v>
      </c>
      <c r="AI77" s="242">
        <f t="shared" si="14"/>
        <v>0</v>
      </c>
      <c r="AJ77" s="266"/>
      <c r="AK77" s="140">
        <f t="shared" si="15"/>
        <v>0</v>
      </c>
      <c r="AL77" s="5">
        <f t="shared" si="16"/>
        <v>0</v>
      </c>
      <c r="AM77" s="141">
        <f t="shared" si="17"/>
        <v>0</v>
      </c>
      <c r="AN77" s="5">
        <f t="shared" si="18"/>
        <v>0</v>
      </c>
      <c r="AO77" s="104">
        <f t="shared" si="19"/>
        <v>0</v>
      </c>
      <c r="AP77" s="5">
        <f t="shared" si="20"/>
        <v>0</v>
      </c>
      <c r="AQ77" s="142">
        <f t="shared" si="21"/>
        <v>0</v>
      </c>
      <c r="AR77" s="115">
        <f t="shared" si="22"/>
        <v>0</v>
      </c>
      <c r="AS77" s="63"/>
      <c r="AT77" s="63"/>
      <c r="AU77" s="63"/>
      <c r="AV77" s="63"/>
      <c r="AW77" s="16"/>
    </row>
    <row r="78" spans="1:53" ht="12.75" customHeight="1" x14ac:dyDescent="0.2">
      <c r="A78" s="5">
        <f t="shared" si="23"/>
        <v>37</v>
      </c>
      <c r="B78" s="278" t="s">
        <v>155</v>
      </c>
      <c r="C78" s="279" t="s">
        <v>155</v>
      </c>
      <c r="D78" s="17"/>
      <c r="E78" s="79"/>
      <c r="F78" s="80">
        <f t="shared" si="1"/>
        <v>0</v>
      </c>
      <c r="G78" s="79"/>
      <c r="H78" s="80">
        <f t="shared" si="2"/>
        <v>0</v>
      </c>
      <c r="I78" s="124"/>
      <c r="J78" s="80">
        <f t="shared" si="3"/>
        <v>0</v>
      </c>
      <c r="K78" s="79"/>
      <c r="L78" s="80">
        <f t="shared" si="4"/>
        <v>0</v>
      </c>
      <c r="M78" s="79"/>
      <c r="N78" s="80">
        <f t="shared" si="5"/>
        <v>0</v>
      </c>
      <c r="O78" s="79"/>
      <c r="P78" s="80">
        <f t="shared" si="6"/>
        <v>0</v>
      </c>
      <c r="Q78" s="79"/>
      <c r="R78" s="80">
        <f t="shared" si="7"/>
        <v>0</v>
      </c>
      <c r="S78" s="79"/>
      <c r="T78" s="80">
        <f t="shared" si="8"/>
        <v>0</v>
      </c>
      <c r="U78" s="79"/>
      <c r="V78" s="80"/>
      <c r="W78" s="79"/>
      <c r="X78" s="79"/>
      <c r="Y78" s="79"/>
      <c r="Z78" s="79"/>
      <c r="AA78" s="79"/>
      <c r="AB78" s="80"/>
      <c r="AC78" s="79"/>
      <c r="AD78" s="5">
        <f t="shared" si="10"/>
        <v>0</v>
      </c>
      <c r="AE78" s="10">
        <f t="shared" si="9"/>
        <v>0</v>
      </c>
      <c r="AF78" s="11">
        <f t="shared" si="11"/>
        <v>0</v>
      </c>
      <c r="AG78" s="5">
        <f t="shared" si="12"/>
        <v>0</v>
      </c>
      <c r="AH78" s="241">
        <f t="shared" si="13"/>
        <v>0</v>
      </c>
      <c r="AI78" s="242">
        <f t="shared" si="14"/>
        <v>0</v>
      </c>
      <c r="AJ78" s="266"/>
      <c r="AK78" s="140">
        <f t="shared" si="15"/>
        <v>0</v>
      </c>
      <c r="AL78" s="5">
        <f t="shared" si="16"/>
        <v>0</v>
      </c>
      <c r="AM78" s="141">
        <f t="shared" si="17"/>
        <v>0</v>
      </c>
      <c r="AN78" s="5">
        <f t="shared" si="18"/>
        <v>0</v>
      </c>
      <c r="AO78" s="104">
        <f t="shared" si="19"/>
        <v>0</v>
      </c>
      <c r="AP78" s="5">
        <f t="shared" si="20"/>
        <v>0</v>
      </c>
      <c r="AQ78" s="142">
        <f t="shared" si="21"/>
        <v>0</v>
      </c>
      <c r="AR78" s="115">
        <f t="shared" si="22"/>
        <v>0</v>
      </c>
      <c r="AS78" s="63"/>
      <c r="AT78" s="63"/>
      <c r="AU78" s="63"/>
      <c r="AV78" s="63"/>
      <c r="AW78" s="16"/>
    </row>
    <row r="79" spans="1:53" ht="12.75" customHeight="1" x14ac:dyDescent="0.2">
      <c r="A79" s="5">
        <f t="shared" si="23"/>
        <v>38</v>
      </c>
      <c r="B79" s="278" t="s">
        <v>156</v>
      </c>
      <c r="C79" s="279" t="s">
        <v>156</v>
      </c>
      <c r="D79" s="17"/>
      <c r="E79" s="79"/>
      <c r="F79" s="80">
        <f t="shared" si="1"/>
        <v>0</v>
      </c>
      <c r="G79" s="79"/>
      <c r="H79" s="80">
        <f t="shared" si="2"/>
        <v>0</v>
      </c>
      <c r="I79" s="124"/>
      <c r="J79" s="80">
        <f t="shared" si="3"/>
        <v>0</v>
      </c>
      <c r="K79" s="79"/>
      <c r="L79" s="80">
        <f t="shared" si="4"/>
        <v>0</v>
      </c>
      <c r="M79" s="79"/>
      <c r="N79" s="80">
        <f t="shared" si="5"/>
        <v>0</v>
      </c>
      <c r="O79" s="79"/>
      <c r="P79" s="80">
        <f t="shared" si="6"/>
        <v>0</v>
      </c>
      <c r="Q79" s="79"/>
      <c r="R79" s="80">
        <f t="shared" si="7"/>
        <v>0</v>
      </c>
      <c r="S79" s="79"/>
      <c r="T79" s="80">
        <f t="shared" si="8"/>
        <v>0</v>
      </c>
      <c r="U79" s="79"/>
      <c r="V79" s="80"/>
      <c r="W79" s="79"/>
      <c r="X79" s="79"/>
      <c r="Y79" s="79"/>
      <c r="Z79" s="79"/>
      <c r="AA79" s="79"/>
      <c r="AB79" s="80"/>
      <c r="AC79" s="79"/>
      <c r="AD79" s="5">
        <f t="shared" si="10"/>
        <v>0</v>
      </c>
      <c r="AE79" s="10">
        <f t="shared" si="9"/>
        <v>0</v>
      </c>
      <c r="AF79" s="11">
        <f t="shared" si="11"/>
        <v>0</v>
      </c>
      <c r="AG79" s="5">
        <f t="shared" si="12"/>
        <v>0</v>
      </c>
      <c r="AH79" s="241">
        <f t="shared" si="13"/>
        <v>0</v>
      </c>
      <c r="AI79" s="242">
        <f t="shared" si="14"/>
        <v>0</v>
      </c>
      <c r="AJ79" s="266"/>
      <c r="AK79" s="140">
        <f t="shared" si="15"/>
        <v>0</v>
      </c>
      <c r="AL79" s="5">
        <f t="shared" si="16"/>
        <v>0</v>
      </c>
      <c r="AM79" s="141">
        <f t="shared" si="17"/>
        <v>0</v>
      </c>
      <c r="AN79" s="5">
        <f t="shared" si="18"/>
        <v>0</v>
      </c>
      <c r="AO79" s="104">
        <f t="shared" si="19"/>
        <v>0</v>
      </c>
      <c r="AP79" s="5">
        <f t="shared" si="20"/>
        <v>0</v>
      </c>
      <c r="AQ79" s="142">
        <f t="shared" si="21"/>
        <v>0</v>
      </c>
      <c r="AR79" s="115">
        <f t="shared" si="22"/>
        <v>0</v>
      </c>
      <c r="AS79" s="63"/>
      <c r="AT79" s="63"/>
      <c r="AU79" s="63"/>
      <c r="AV79" s="63"/>
      <c r="AW79" s="16"/>
    </row>
    <row r="80" spans="1:53" ht="12.75" customHeight="1" x14ac:dyDescent="0.2">
      <c r="A80" s="5">
        <f t="shared" si="23"/>
        <v>39</v>
      </c>
      <c r="B80" s="278" t="s">
        <v>157</v>
      </c>
      <c r="C80" s="279" t="s">
        <v>157</v>
      </c>
      <c r="D80" s="17"/>
      <c r="E80" s="79"/>
      <c r="F80" s="80">
        <f t="shared" si="1"/>
        <v>0</v>
      </c>
      <c r="G80" s="79"/>
      <c r="H80" s="80">
        <f t="shared" si="2"/>
        <v>0</v>
      </c>
      <c r="I80" s="124"/>
      <c r="J80" s="80">
        <f t="shared" si="3"/>
        <v>0</v>
      </c>
      <c r="K80" s="79"/>
      <c r="L80" s="80">
        <f t="shared" si="4"/>
        <v>0</v>
      </c>
      <c r="M80" s="79"/>
      <c r="N80" s="80">
        <f t="shared" si="5"/>
        <v>0</v>
      </c>
      <c r="O80" s="79"/>
      <c r="P80" s="80">
        <f t="shared" si="6"/>
        <v>0</v>
      </c>
      <c r="Q80" s="79"/>
      <c r="R80" s="80">
        <f t="shared" si="7"/>
        <v>0</v>
      </c>
      <c r="S80" s="79"/>
      <c r="T80" s="80">
        <f t="shared" si="8"/>
        <v>0</v>
      </c>
      <c r="U80" s="79"/>
      <c r="V80" s="80"/>
      <c r="W80" s="79"/>
      <c r="X80" s="79"/>
      <c r="Y80" s="79"/>
      <c r="Z80" s="79"/>
      <c r="AA80" s="79"/>
      <c r="AB80" s="80"/>
      <c r="AC80" s="79"/>
      <c r="AD80" s="5">
        <f t="shared" si="10"/>
        <v>0</v>
      </c>
      <c r="AE80" s="10">
        <f t="shared" si="9"/>
        <v>0</v>
      </c>
      <c r="AF80" s="11">
        <f t="shared" si="11"/>
        <v>0</v>
      </c>
      <c r="AG80" s="5">
        <f t="shared" si="12"/>
        <v>0</v>
      </c>
      <c r="AH80" s="241">
        <f t="shared" si="13"/>
        <v>0</v>
      </c>
      <c r="AI80" s="242">
        <f t="shared" si="14"/>
        <v>0</v>
      </c>
      <c r="AJ80" s="266"/>
      <c r="AK80" s="140">
        <f t="shared" si="15"/>
        <v>0</v>
      </c>
      <c r="AL80" s="5">
        <f t="shared" si="16"/>
        <v>0</v>
      </c>
      <c r="AM80" s="141">
        <f t="shared" si="17"/>
        <v>0</v>
      </c>
      <c r="AN80" s="5">
        <f t="shared" si="18"/>
        <v>0</v>
      </c>
      <c r="AO80" s="104">
        <f t="shared" si="19"/>
        <v>0</v>
      </c>
      <c r="AP80" s="5">
        <f t="shared" si="20"/>
        <v>0</v>
      </c>
      <c r="AQ80" s="142">
        <f t="shared" si="21"/>
        <v>0</v>
      </c>
      <c r="AR80" s="115">
        <f t="shared" si="22"/>
        <v>0</v>
      </c>
      <c r="AS80" s="63"/>
      <c r="AT80" s="63"/>
      <c r="AU80" s="63"/>
      <c r="AV80" s="63"/>
      <c r="AW80" s="16"/>
      <c r="BA80" s="145"/>
    </row>
    <row r="81" spans="1:55" ht="12.75" customHeight="1" x14ac:dyDescent="0.2">
      <c r="A81" s="5">
        <f t="shared" si="23"/>
        <v>40</v>
      </c>
      <c r="B81" s="278" t="s">
        <v>158</v>
      </c>
      <c r="C81" s="279" t="s">
        <v>158</v>
      </c>
      <c r="D81" s="17"/>
      <c r="E81" s="79"/>
      <c r="F81" s="80">
        <f t="shared" si="1"/>
        <v>0</v>
      </c>
      <c r="G81" s="79"/>
      <c r="H81" s="80">
        <f t="shared" si="2"/>
        <v>0</v>
      </c>
      <c r="I81" s="124"/>
      <c r="J81" s="80">
        <f t="shared" si="3"/>
        <v>0</v>
      </c>
      <c r="K81" s="79"/>
      <c r="L81" s="80">
        <f t="shared" si="4"/>
        <v>0</v>
      </c>
      <c r="M81" s="79"/>
      <c r="N81" s="80">
        <f t="shared" si="5"/>
        <v>0</v>
      </c>
      <c r="O81" s="79"/>
      <c r="P81" s="80">
        <f t="shared" si="6"/>
        <v>0</v>
      </c>
      <c r="Q81" s="79"/>
      <c r="R81" s="80">
        <f t="shared" si="7"/>
        <v>0</v>
      </c>
      <c r="S81" s="79"/>
      <c r="T81" s="80">
        <f t="shared" si="8"/>
        <v>0</v>
      </c>
      <c r="U81" s="79"/>
      <c r="V81" s="80"/>
      <c r="W81" s="79"/>
      <c r="X81" s="79"/>
      <c r="Y81" s="79"/>
      <c r="Z81" s="79"/>
      <c r="AA81" s="79"/>
      <c r="AB81" s="80"/>
      <c r="AC81" s="79"/>
      <c r="AD81" s="5">
        <f t="shared" si="10"/>
        <v>0</v>
      </c>
      <c r="AE81" s="10">
        <f t="shared" si="9"/>
        <v>0</v>
      </c>
      <c r="AF81" s="11">
        <f t="shared" si="11"/>
        <v>0</v>
      </c>
      <c r="AG81" s="5">
        <f t="shared" si="12"/>
        <v>0</v>
      </c>
      <c r="AH81" s="241">
        <f t="shared" si="13"/>
        <v>0</v>
      </c>
      <c r="AI81" s="242">
        <f t="shared" si="14"/>
        <v>0</v>
      </c>
      <c r="AJ81" s="266"/>
      <c r="AK81" s="140">
        <f t="shared" si="15"/>
        <v>0</v>
      </c>
      <c r="AL81" s="5">
        <f t="shared" si="16"/>
        <v>0</v>
      </c>
      <c r="AM81" s="141">
        <f t="shared" si="17"/>
        <v>0</v>
      </c>
      <c r="AN81" s="5">
        <f t="shared" si="18"/>
        <v>0</v>
      </c>
      <c r="AO81" s="104">
        <f t="shared" si="19"/>
        <v>0</v>
      </c>
      <c r="AP81" s="5">
        <f t="shared" si="20"/>
        <v>0</v>
      </c>
      <c r="AQ81" s="142">
        <f t="shared" si="21"/>
        <v>0</v>
      </c>
      <c r="AR81" s="115">
        <f t="shared" si="22"/>
        <v>0</v>
      </c>
      <c r="AS81" s="63"/>
      <c r="AT81" s="63"/>
      <c r="AU81" s="63"/>
      <c r="AV81" s="63"/>
      <c r="AW81" s="16"/>
      <c r="BA81" s="145"/>
    </row>
    <row r="82" spans="1:55" ht="12.75" customHeight="1" x14ac:dyDescent="0.2">
      <c r="A82" s="5">
        <f t="shared" si="23"/>
        <v>41</v>
      </c>
      <c r="B82" s="278" t="s">
        <v>159</v>
      </c>
      <c r="C82" s="279" t="s">
        <v>159</v>
      </c>
      <c r="D82" s="17"/>
      <c r="E82" s="79"/>
      <c r="F82" s="80">
        <f t="shared" si="1"/>
        <v>0</v>
      </c>
      <c r="G82" s="79"/>
      <c r="H82" s="80">
        <f t="shared" si="2"/>
        <v>0</v>
      </c>
      <c r="I82" s="124"/>
      <c r="J82" s="80">
        <f t="shared" si="3"/>
        <v>0</v>
      </c>
      <c r="K82" s="79"/>
      <c r="L82" s="80">
        <f t="shared" si="4"/>
        <v>0</v>
      </c>
      <c r="M82" s="79"/>
      <c r="N82" s="80">
        <f t="shared" si="5"/>
        <v>0</v>
      </c>
      <c r="O82" s="79"/>
      <c r="P82" s="80">
        <f t="shared" si="6"/>
        <v>0</v>
      </c>
      <c r="Q82" s="79"/>
      <c r="R82" s="80">
        <f t="shared" si="7"/>
        <v>0</v>
      </c>
      <c r="S82" s="79"/>
      <c r="T82" s="80">
        <f t="shared" si="8"/>
        <v>0</v>
      </c>
      <c r="U82" s="79"/>
      <c r="V82" s="80"/>
      <c r="W82" s="79"/>
      <c r="X82" s="79"/>
      <c r="Y82" s="79"/>
      <c r="Z82" s="79"/>
      <c r="AA82" s="79"/>
      <c r="AB82" s="80"/>
      <c r="AC82" s="79"/>
      <c r="AD82" s="5">
        <f t="shared" si="10"/>
        <v>0</v>
      </c>
      <c r="AE82" s="10">
        <f t="shared" si="9"/>
        <v>0</v>
      </c>
      <c r="AF82" s="11">
        <f t="shared" si="11"/>
        <v>0</v>
      </c>
      <c r="AG82" s="5">
        <f t="shared" si="12"/>
        <v>0</v>
      </c>
      <c r="AH82" s="241">
        <f t="shared" si="13"/>
        <v>0</v>
      </c>
      <c r="AI82" s="242">
        <f t="shared" si="14"/>
        <v>0</v>
      </c>
      <c r="AJ82" s="266"/>
      <c r="AK82" s="140">
        <f t="shared" si="15"/>
        <v>0</v>
      </c>
      <c r="AL82" s="5">
        <f t="shared" si="16"/>
        <v>0</v>
      </c>
      <c r="AM82" s="141">
        <f t="shared" si="17"/>
        <v>0</v>
      </c>
      <c r="AN82" s="5">
        <f t="shared" si="18"/>
        <v>0</v>
      </c>
      <c r="AO82" s="104">
        <f t="shared" si="19"/>
        <v>0</v>
      </c>
      <c r="AP82" s="5">
        <f t="shared" si="20"/>
        <v>0</v>
      </c>
      <c r="AQ82" s="142">
        <f t="shared" si="21"/>
        <v>0</v>
      </c>
      <c r="AR82" s="115">
        <f t="shared" si="22"/>
        <v>0</v>
      </c>
      <c r="AS82" s="63"/>
      <c r="AT82" s="63"/>
      <c r="AU82" s="63"/>
      <c r="AV82" s="63"/>
      <c r="AW82" s="16"/>
      <c r="BA82" s="145"/>
    </row>
    <row r="83" spans="1:55" ht="12.75" customHeight="1" x14ac:dyDescent="0.2">
      <c r="A83" s="5">
        <f t="shared" si="23"/>
        <v>42</v>
      </c>
      <c r="B83" s="278" t="s">
        <v>160</v>
      </c>
      <c r="C83" s="279" t="s">
        <v>160</v>
      </c>
      <c r="D83" s="17"/>
      <c r="E83" s="79"/>
      <c r="F83" s="80">
        <f t="shared" si="1"/>
        <v>0</v>
      </c>
      <c r="G83" s="79"/>
      <c r="H83" s="80">
        <f t="shared" si="2"/>
        <v>0</v>
      </c>
      <c r="I83" s="124"/>
      <c r="J83" s="80">
        <f t="shared" si="3"/>
        <v>0</v>
      </c>
      <c r="K83" s="79"/>
      <c r="L83" s="80">
        <f t="shared" si="4"/>
        <v>0</v>
      </c>
      <c r="M83" s="79"/>
      <c r="N83" s="80">
        <f t="shared" si="5"/>
        <v>0</v>
      </c>
      <c r="O83" s="79"/>
      <c r="P83" s="80">
        <f t="shared" si="6"/>
        <v>0</v>
      </c>
      <c r="Q83" s="79"/>
      <c r="R83" s="80">
        <f t="shared" si="7"/>
        <v>0</v>
      </c>
      <c r="S83" s="79"/>
      <c r="T83" s="80">
        <f t="shared" si="8"/>
        <v>0</v>
      </c>
      <c r="U83" s="79"/>
      <c r="V83" s="80"/>
      <c r="W83" s="79"/>
      <c r="X83" s="79"/>
      <c r="Y83" s="79"/>
      <c r="Z83" s="79"/>
      <c r="AA83" s="79"/>
      <c r="AB83" s="80"/>
      <c r="AC83" s="79"/>
      <c r="AD83" s="5">
        <f t="shared" si="10"/>
        <v>0</v>
      </c>
      <c r="AE83" s="10">
        <f t="shared" si="9"/>
        <v>0</v>
      </c>
      <c r="AF83" s="11">
        <f t="shared" si="11"/>
        <v>0</v>
      </c>
      <c r="AG83" s="5">
        <f t="shared" si="12"/>
        <v>0</v>
      </c>
      <c r="AH83" s="241">
        <f t="shared" si="13"/>
        <v>0</v>
      </c>
      <c r="AI83" s="242">
        <f t="shared" si="14"/>
        <v>0</v>
      </c>
      <c r="AJ83" s="266"/>
      <c r="AK83" s="140">
        <f t="shared" si="15"/>
        <v>0</v>
      </c>
      <c r="AL83" s="5">
        <f t="shared" si="16"/>
        <v>0</v>
      </c>
      <c r="AM83" s="141">
        <f t="shared" si="17"/>
        <v>0</v>
      </c>
      <c r="AN83" s="5">
        <f t="shared" si="18"/>
        <v>0</v>
      </c>
      <c r="AO83" s="104">
        <f t="shared" si="19"/>
        <v>0</v>
      </c>
      <c r="AP83" s="5">
        <f t="shared" si="20"/>
        <v>0</v>
      </c>
      <c r="AQ83" s="142">
        <f t="shared" si="21"/>
        <v>0</v>
      </c>
      <c r="AR83" s="115">
        <f t="shared" si="22"/>
        <v>0</v>
      </c>
      <c r="AS83" s="63"/>
      <c r="AT83" s="63"/>
      <c r="AU83" s="63"/>
      <c r="AV83" s="63"/>
      <c r="AW83" s="16"/>
      <c r="BA83" s="145"/>
      <c r="BB83" s="145"/>
      <c r="BC83" s="145"/>
    </row>
    <row r="84" spans="1:55" ht="12.75" customHeight="1" x14ac:dyDescent="0.2">
      <c r="A84" s="5">
        <f t="shared" si="23"/>
        <v>43</v>
      </c>
      <c r="B84" s="278" t="s">
        <v>161</v>
      </c>
      <c r="C84" s="279" t="s">
        <v>161</v>
      </c>
      <c r="D84" s="17"/>
      <c r="E84" s="79"/>
      <c r="F84" s="80">
        <f t="shared" si="1"/>
        <v>0</v>
      </c>
      <c r="G84" s="79"/>
      <c r="H84" s="80">
        <f t="shared" si="2"/>
        <v>0</v>
      </c>
      <c r="I84" s="124"/>
      <c r="J84" s="80">
        <f t="shared" si="3"/>
        <v>0</v>
      </c>
      <c r="K84" s="79"/>
      <c r="L84" s="80">
        <f t="shared" si="4"/>
        <v>0</v>
      </c>
      <c r="M84" s="79"/>
      <c r="N84" s="80">
        <f t="shared" si="5"/>
        <v>0</v>
      </c>
      <c r="O84" s="79"/>
      <c r="P84" s="80">
        <f t="shared" si="6"/>
        <v>0</v>
      </c>
      <c r="Q84" s="79"/>
      <c r="R84" s="80">
        <f t="shared" si="7"/>
        <v>0</v>
      </c>
      <c r="S84" s="79"/>
      <c r="T84" s="80">
        <f t="shared" si="8"/>
        <v>0</v>
      </c>
      <c r="U84" s="79"/>
      <c r="V84" s="80"/>
      <c r="W84" s="79"/>
      <c r="X84" s="79"/>
      <c r="Y84" s="79"/>
      <c r="Z84" s="79"/>
      <c r="AA84" s="79"/>
      <c r="AB84" s="80"/>
      <c r="AC84" s="79"/>
      <c r="AD84" s="5">
        <f t="shared" si="10"/>
        <v>0</v>
      </c>
      <c r="AE84" s="10">
        <f t="shared" si="9"/>
        <v>0</v>
      </c>
      <c r="AF84" s="11">
        <f t="shared" si="11"/>
        <v>0</v>
      </c>
      <c r="AG84" s="5">
        <f t="shared" si="12"/>
        <v>0</v>
      </c>
      <c r="AH84" s="241">
        <f t="shared" si="13"/>
        <v>0</v>
      </c>
      <c r="AI84" s="242">
        <f t="shared" si="14"/>
        <v>0</v>
      </c>
      <c r="AJ84" s="266"/>
      <c r="AK84" s="140">
        <f t="shared" si="15"/>
        <v>0</v>
      </c>
      <c r="AL84" s="5">
        <f t="shared" si="16"/>
        <v>0</v>
      </c>
      <c r="AM84" s="141">
        <f t="shared" si="17"/>
        <v>0</v>
      </c>
      <c r="AN84" s="5">
        <f t="shared" si="18"/>
        <v>0</v>
      </c>
      <c r="AO84" s="104">
        <f t="shared" si="19"/>
        <v>0</v>
      </c>
      <c r="AP84" s="5">
        <f t="shared" si="20"/>
        <v>0</v>
      </c>
      <c r="AQ84" s="142">
        <f t="shared" si="21"/>
        <v>0</v>
      </c>
      <c r="AR84" s="115">
        <f t="shared" si="22"/>
        <v>0</v>
      </c>
      <c r="AS84" s="63"/>
      <c r="AT84" s="63"/>
      <c r="AU84" s="63"/>
      <c r="AV84" s="63"/>
      <c r="AW84" s="16"/>
      <c r="BA84" s="145"/>
      <c r="BB84" s="145"/>
      <c r="BC84" s="145"/>
    </row>
    <row r="85" spans="1:55" ht="12.75" customHeight="1" x14ac:dyDescent="0.2">
      <c r="A85" s="5">
        <f t="shared" si="23"/>
        <v>44</v>
      </c>
      <c r="B85" s="278" t="s">
        <v>162</v>
      </c>
      <c r="C85" s="279" t="s">
        <v>162</v>
      </c>
      <c r="D85" s="17"/>
      <c r="E85" s="79"/>
      <c r="F85" s="80">
        <f t="shared" si="1"/>
        <v>0</v>
      </c>
      <c r="G85" s="79"/>
      <c r="H85" s="80">
        <f t="shared" si="2"/>
        <v>0</v>
      </c>
      <c r="I85" s="124"/>
      <c r="J85" s="80">
        <f t="shared" si="3"/>
        <v>0</v>
      </c>
      <c r="K85" s="79"/>
      <c r="L85" s="80">
        <f t="shared" si="4"/>
        <v>0</v>
      </c>
      <c r="M85" s="79"/>
      <c r="N85" s="80">
        <f t="shared" si="5"/>
        <v>0</v>
      </c>
      <c r="O85" s="79"/>
      <c r="P85" s="80">
        <f t="shared" si="6"/>
        <v>0</v>
      </c>
      <c r="Q85" s="79"/>
      <c r="R85" s="80">
        <f t="shared" si="7"/>
        <v>0</v>
      </c>
      <c r="S85" s="79"/>
      <c r="T85" s="80">
        <f t="shared" si="8"/>
        <v>0</v>
      </c>
      <c r="U85" s="79"/>
      <c r="V85" s="80"/>
      <c r="W85" s="79"/>
      <c r="X85" s="79"/>
      <c r="Y85" s="79"/>
      <c r="Z85" s="79"/>
      <c r="AA85" s="79"/>
      <c r="AB85" s="80"/>
      <c r="AC85" s="79"/>
      <c r="AD85" s="5">
        <f t="shared" si="10"/>
        <v>0</v>
      </c>
      <c r="AE85" s="10">
        <f t="shared" si="9"/>
        <v>0</v>
      </c>
      <c r="AF85" s="11">
        <f t="shared" si="11"/>
        <v>0</v>
      </c>
      <c r="AG85" s="5">
        <f t="shared" si="12"/>
        <v>0</v>
      </c>
      <c r="AH85" s="241">
        <f t="shared" si="13"/>
        <v>0</v>
      </c>
      <c r="AI85" s="242">
        <f t="shared" si="14"/>
        <v>0</v>
      </c>
      <c r="AJ85" s="266"/>
      <c r="AK85" s="140">
        <f t="shared" si="15"/>
        <v>0</v>
      </c>
      <c r="AL85" s="5">
        <f t="shared" si="16"/>
        <v>0</v>
      </c>
      <c r="AM85" s="141">
        <f t="shared" si="17"/>
        <v>0</v>
      </c>
      <c r="AN85" s="5">
        <f t="shared" si="18"/>
        <v>0</v>
      </c>
      <c r="AO85" s="104">
        <f t="shared" si="19"/>
        <v>0</v>
      </c>
      <c r="AP85" s="5">
        <f t="shared" si="20"/>
        <v>0</v>
      </c>
      <c r="AQ85" s="142">
        <f t="shared" si="21"/>
        <v>0</v>
      </c>
      <c r="AR85" s="115">
        <f t="shared" si="22"/>
        <v>0</v>
      </c>
      <c r="AS85" s="63"/>
      <c r="AT85" s="63"/>
      <c r="AU85" s="63"/>
      <c r="AV85" s="63"/>
      <c r="AW85" s="16"/>
      <c r="AZ85" s="42"/>
      <c r="BA85" s="144" t="str">
        <f>O26</f>
        <v>1) Desarrollo de destrezas de lectura inicial.</v>
      </c>
      <c r="BB85" s="145"/>
      <c r="BC85" s="145"/>
    </row>
    <row r="86" spans="1:55" ht="12.75" customHeight="1" x14ac:dyDescent="0.2">
      <c r="A86" s="5">
        <f t="shared" si="23"/>
        <v>45</v>
      </c>
      <c r="B86" s="278" t="s">
        <v>163</v>
      </c>
      <c r="C86" s="279" t="s">
        <v>163</v>
      </c>
      <c r="D86" s="17"/>
      <c r="E86" s="79"/>
      <c r="F86" s="80">
        <f t="shared" si="1"/>
        <v>0</v>
      </c>
      <c r="G86" s="79"/>
      <c r="H86" s="80">
        <f t="shared" si="2"/>
        <v>0</v>
      </c>
      <c r="I86" s="124"/>
      <c r="J86" s="80">
        <f t="shared" si="3"/>
        <v>0</v>
      </c>
      <c r="K86" s="79"/>
      <c r="L86" s="80">
        <f t="shared" si="4"/>
        <v>0</v>
      </c>
      <c r="M86" s="79"/>
      <c r="N86" s="80">
        <f t="shared" si="5"/>
        <v>0</v>
      </c>
      <c r="O86" s="79"/>
      <c r="P86" s="80">
        <f t="shared" si="6"/>
        <v>0</v>
      </c>
      <c r="Q86" s="79"/>
      <c r="R86" s="80">
        <f t="shared" si="7"/>
        <v>0</v>
      </c>
      <c r="S86" s="79"/>
      <c r="T86" s="80">
        <f t="shared" si="8"/>
        <v>0</v>
      </c>
      <c r="U86" s="79"/>
      <c r="V86" s="80"/>
      <c r="W86" s="79"/>
      <c r="X86" s="79"/>
      <c r="Y86" s="79"/>
      <c r="Z86" s="79"/>
      <c r="AA86" s="79"/>
      <c r="AB86" s="80"/>
      <c r="AC86" s="79"/>
      <c r="AD86" s="5">
        <f t="shared" si="10"/>
        <v>0</v>
      </c>
      <c r="AE86" s="10">
        <f t="shared" si="9"/>
        <v>0</v>
      </c>
      <c r="AF86" s="11">
        <f t="shared" si="11"/>
        <v>0</v>
      </c>
      <c r="AG86" s="5">
        <f t="shared" si="12"/>
        <v>0</v>
      </c>
      <c r="AH86" s="241">
        <f t="shared" si="13"/>
        <v>0</v>
      </c>
      <c r="AI86" s="242">
        <f t="shared" si="14"/>
        <v>0</v>
      </c>
      <c r="AJ86" s="266"/>
      <c r="AK86" s="140">
        <f t="shared" si="15"/>
        <v>0</v>
      </c>
      <c r="AL86" s="5">
        <f t="shared" si="16"/>
        <v>0</v>
      </c>
      <c r="AM86" s="141">
        <f t="shared" si="17"/>
        <v>0</v>
      </c>
      <c r="AN86" s="5">
        <f t="shared" si="18"/>
        <v>0</v>
      </c>
      <c r="AO86" s="104">
        <f t="shared" si="19"/>
        <v>0</v>
      </c>
      <c r="AP86" s="5">
        <f t="shared" si="20"/>
        <v>0</v>
      </c>
      <c r="AQ86" s="142">
        <f t="shared" si="21"/>
        <v>0</v>
      </c>
      <c r="AR86" s="115">
        <f t="shared" si="22"/>
        <v>0</v>
      </c>
      <c r="AS86" s="63"/>
      <c r="AT86" s="63"/>
      <c r="AU86" s="63"/>
      <c r="AV86" s="63"/>
      <c r="AW86" s="16"/>
      <c r="AZ86" s="42"/>
      <c r="BA86" s="144" t="str">
        <f>O18</f>
        <v>2) Reflexión sobre el texto</v>
      </c>
      <c r="BB86" s="145"/>
      <c r="BC86" s="145"/>
    </row>
    <row r="87" spans="1:55" ht="12.75" customHeight="1" x14ac:dyDescent="0.2">
      <c r="A87" s="5">
        <f t="shared" si="23"/>
        <v>46</v>
      </c>
      <c r="B87" s="278"/>
      <c r="C87" s="279"/>
      <c r="D87" s="17"/>
      <c r="E87" s="79"/>
      <c r="F87" s="80">
        <f t="shared" si="1"/>
        <v>0</v>
      </c>
      <c r="G87" s="79"/>
      <c r="H87" s="80">
        <f t="shared" si="2"/>
        <v>0</v>
      </c>
      <c r="I87" s="124"/>
      <c r="J87" s="80">
        <f t="shared" si="3"/>
        <v>0</v>
      </c>
      <c r="K87" s="79"/>
      <c r="L87" s="80">
        <f t="shared" si="4"/>
        <v>0</v>
      </c>
      <c r="M87" s="79"/>
      <c r="N87" s="80">
        <f t="shared" si="5"/>
        <v>0</v>
      </c>
      <c r="O87" s="79"/>
      <c r="P87" s="80">
        <f t="shared" si="6"/>
        <v>0</v>
      </c>
      <c r="Q87" s="79"/>
      <c r="R87" s="80">
        <f t="shared" si="7"/>
        <v>0</v>
      </c>
      <c r="S87" s="79"/>
      <c r="T87" s="80">
        <f t="shared" si="8"/>
        <v>0</v>
      </c>
      <c r="U87" s="80"/>
      <c r="V87" s="80"/>
      <c r="W87" s="80"/>
      <c r="X87" s="80"/>
      <c r="Y87" s="80"/>
      <c r="Z87" s="80"/>
      <c r="AA87" s="80"/>
      <c r="AB87" s="80"/>
      <c r="AC87" s="80"/>
      <c r="AD87" s="5">
        <f t="shared" ref="AD87:AD88" si="24">IF((D87="P"),SUM(E87:AC87),0)</f>
        <v>0</v>
      </c>
      <c r="AE87" s="10">
        <f t="shared" ref="AE87:AE88" si="25">(AD87*100)/E$34</f>
        <v>0</v>
      </c>
      <c r="AF87" s="11">
        <f t="shared" si="11"/>
        <v>0</v>
      </c>
      <c r="AG87" s="5">
        <f t="shared" si="12"/>
        <v>0</v>
      </c>
      <c r="AH87" s="241">
        <f t="shared" si="13"/>
        <v>0</v>
      </c>
      <c r="AI87" s="242">
        <f t="shared" si="14"/>
        <v>0</v>
      </c>
      <c r="AJ87" s="266"/>
      <c r="AK87" s="140">
        <f t="shared" si="15"/>
        <v>0</v>
      </c>
      <c r="AL87" s="5">
        <f t="shared" si="16"/>
        <v>0</v>
      </c>
      <c r="AM87" s="141">
        <f t="shared" si="17"/>
        <v>0</v>
      </c>
      <c r="AN87" s="5">
        <f t="shared" si="18"/>
        <v>0</v>
      </c>
      <c r="AO87" s="104">
        <f t="shared" si="19"/>
        <v>0</v>
      </c>
      <c r="AP87" s="5">
        <f t="shared" si="20"/>
        <v>0</v>
      </c>
      <c r="AQ87" s="142">
        <f t="shared" si="21"/>
        <v>0</v>
      </c>
      <c r="AR87" s="115">
        <f t="shared" si="22"/>
        <v>0</v>
      </c>
      <c r="AS87" s="63"/>
      <c r="AT87" s="63"/>
      <c r="AU87" s="63"/>
      <c r="AV87" s="63"/>
      <c r="AW87" s="16"/>
      <c r="AZ87" s="42"/>
      <c r="BA87" s="144" t="str">
        <f>O22</f>
        <v>3) Extracción de información explícita.</v>
      </c>
      <c r="BB87" s="145"/>
      <c r="BC87" s="145"/>
    </row>
    <row r="88" spans="1:55" ht="12.75" customHeight="1" thickBot="1" x14ac:dyDescent="0.25">
      <c r="A88" s="5">
        <v>47</v>
      </c>
      <c r="B88" s="278"/>
      <c r="C88" s="279"/>
      <c r="D88" s="17"/>
      <c r="E88" s="79"/>
      <c r="F88" s="80">
        <f t="shared" ref="F88" si="26">IF(E88=$E$39,$E$40,0)</f>
        <v>0</v>
      </c>
      <c r="G88" s="79"/>
      <c r="H88" s="80">
        <f t="shared" ref="H88" si="27">IF(G88=$G$39,$G$40,0)</f>
        <v>0</v>
      </c>
      <c r="I88" s="124"/>
      <c r="J88" s="80">
        <f t="shared" ref="J88" si="28">IF(I88=$I$39,$I$40,0)</f>
        <v>0</v>
      </c>
      <c r="K88" s="79"/>
      <c r="L88" s="80">
        <f t="shared" ref="L88" si="29">IF(K88=$K$39,$K$40,0)</f>
        <v>0</v>
      </c>
      <c r="M88" s="79"/>
      <c r="N88" s="80">
        <f t="shared" ref="N88" si="30">IF(M88=$M$39,$M$40,0)</f>
        <v>0</v>
      </c>
      <c r="O88" s="79"/>
      <c r="P88" s="80">
        <f t="shared" ref="P88" si="31">IF(O88=$O$39,$O$40,0)</f>
        <v>0</v>
      </c>
      <c r="Q88" s="79"/>
      <c r="R88" s="80">
        <f t="shared" ref="R88" si="32">IF(Q88=$Q$39,$Q$40,0)</f>
        <v>0</v>
      </c>
      <c r="S88" s="79"/>
      <c r="T88" s="80">
        <f t="shared" ref="T88" si="33">IF(S88=$S$39,$S$40,0)</f>
        <v>0</v>
      </c>
      <c r="U88" s="79"/>
      <c r="V88" s="79"/>
      <c r="W88" s="79"/>
      <c r="X88" s="79"/>
      <c r="Y88" s="79"/>
      <c r="Z88" s="79"/>
      <c r="AA88" s="79"/>
      <c r="AB88" s="80"/>
      <c r="AC88" s="79"/>
      <c r="AD88" s="5">
        <f t="shared" si="24"/>
        <v>0</v>
      </c>
      <c r="AE88" s="10">
        <f t="shared" si="25"/>
        <v>0</v>
      </c>
      <c r="AF88" s="11">
        <f t="shared" si="11"/>
        <v>0</v>
      </c>
      <c r="AG88" s="5">
        <f t="shared" si="12"/>
        <v>0</v>
      </c>
      <c r="AH88" s="241">
        <f t="shared" si="13"/>
        <v>0</v>
      </c>
      <c r="AI88" s="242">
        <f t="shared" si="14"/>
        <v>0</v>
      </c>
      <c r="AJ88" s="266"/>
      <c r="AK88" s="262">
        <f t="shared" si="15"/>
        <v>0</v>
      </c>
      <c r="AL88" s="116">
        <f t="shared" si="16"/>
        <v>0</v>
      </c>
      <c r="AM88" s="263">
        <f t="shared" si="17"/>
        <v>0</v>
      </c>
      <c r="AN88" s="116">
        <f t="shared" si="18"/>
        <v>0</v>
      </c>
      <c r="AO88" s="117">
        <f t="shared" si="19"/>
        <v>0</v>
      </c>
      <c r="AP88" s="116">
        <f t="shared" si="20"/>
        <v>0</v>
      </c>
      <c r="AQ88" s="264">
        <f t="shared" si="21"/>
        <v>0</v>
      </c>
      <c r="AR88" s="118">
        <f t="shared" si="22"/>
        <v>0</v>
      </c>
      <c r="AS88" s="63"/>
      <c r="AT88" s="63"/>
      <c r="AU88" s="63"/>
      <c r="AV88" s="63"/>
      <c r="AW88" s="16"/>
      <c r="AZ88" s="42"/>
      <c r="BA88" s="144" t="str">
        <f>O19</f>
        <v>4) Extracción de información implícita.</v>
      </c>
      <c r="BB88" s="145"/>
      <c r="BC88" s="145"/>
    </row>
    <row r="89" spans="1:55" ht="12.75" customHeight="1" x14ac:dyDescent="0.2">
      <c r="A89" s="8"/>
      <c r="B89" s="290"/>
      <c r="C89" s="290"/>
      <c r="D89" s="21"/>
      <c r="E89" s="197">
        <v>1</v>
      </c>
      <c r="F89" s="198"/>
      <c r="G89" s="197">
        <v>2</v>
      </c>
      <c r="H89" s="197"/>
      <c r="I89" s="197">
        <v>3</v>
      </c>
      <c r="J89" s="197"/>
      <c r="K89" s="197">
        <v>4</v>
      </c>
      <c r="L89" s="197"/>
      <c r="M89" s="197">
        <v>5</v>
      </c>
      <c r="N89" s="197"/>
      <c r="O89" s="197">
        <v>6</v>
      </c>
      <c r="P89" s="197"/>
      <c r="Q89" s="197">
        <v>7</v>
      </c>
      <c r="R89" s="197"/>
      <c r="S89" s="197">
        <v>8</v>
      </c>
      <c r="T89" s="197"/>
      <c r="U89" s="197">
        <v>9</v>
      </c>
      <c r="V89" s="197"/>
      <c r="W89" s="197">
        <v>10</v>
      </c>
      <c r="X89" s="197"/>
      <c r="Y89" s="197">
        <v>11</v>
      </c>
      <c r="Z89" s="197"/>
      <c r="AA89" s="197">
        <v>12</v>
      </c>
      <c r="AB89" s="197"/>
      <c r="AC89" s="197">
        <v>13</v>
      </c>
      <c r="AD89" s="8"/>
      <c r="AE89" s="9"/>
      <c r="AF89" s="9"/>
      <c r="AG89" s="8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Z89" s="42"/>
      <c r="BA89" s="146"/>
      <c r="BB89" s="145"/>
      <c r="BC89" s="145"/>
    </row>
    <row r="90" spans="1:55" ht="12.75" customHeight="1" x14ac:dyDescent="0.2">
      <c r="A90" s="3"/>
      <c r="B90" s="291" t="s">
        <v>3</v>
      </c>
      <c r="C90" s="292"/>
      <c r="D90" s="293"/>
      <c r="E90" s="101">
        <f>SUMIF($D$42:$D$88,"=P",F42:F88)</f>
        <v>0</v>
      </c>
      <c r="F90" s="101"/>
      <c r="G90" s="101">
        <f>SUMIF($D$42:$D$88,"=P",H42:H88)</f>
        <v>0</v>
      </c>
      <c r="H90" s="101"/>
      <c r="I90" s="100">
        <f>SUMIF($D$42:$D$88,"=P",J42:J88)</f>
        <v>0</v>
      </c>
      <c r="J90" s="100"/>
      <c r="K90" s="101">
        <f>SUMIF($D$42:$D$88,"=P",L42:L88)</f>
        <v>0</v>
      </c>
      <c r="L90" s="101"/>
      <c r="M90" s="102">
        <f>SUMIF($D$42:$D$88,"=P",N42:N88)</f>
        <v>0</v>
      </c>
      <c r="N90" s="102"/>
      <c r="O90" s="102">
        <f>SUMIF($D$42:$D$88,"=P",P42:P88)</f>
        <v>0</v>
      </c>
      <c r="P90" s="102"/>
      <c r="Q90" s="102">
        <f>SUMIF($D$42:$D$88,"=P",R42:R88)</f>
        <v>0</v>
      </c>
      <c r="R90" s="102"/>
      <c r="S90" s="101">
        <f>SUMIF($D$42:$D$88,"=P",S42:T88)</f>
        <v>0</v>
      </c>
      <c r="T90" s="101"/>
      <c r="U90" s="101">
        <f>SUMIF($D$42:$D$88,"=P",U42:U88)</f>
        <v>0</v>
      </c>
      <c r="V90" s="101"/>
      <c r="W90" s="100">
        <f>SUMIF($D$42:$D$88,"=P",W42:W88)</f>
        <v>0</v>
      </c>
      <c r="X90" s="100"/>
      <c r="Y90" s="102">
        <f>SUMIF($D$42:$D$88,"=P",Y42:Y88)</f>
        <v>0</v>
      </c>
      <c r="Z90" s="102"/>
      <c r="AA90" s="101">
        <f>SUMIF($D$42:$D$88,"=P",AA42:AA88)</f>
        <v>0</v>
      </c>
      <c r="AB90" s="101"/>
      <c r="AC90" s="100">
        <f>SUMIF($D$42:$D$88,"=P",AC42:AC88)</f>
        <v>0</v>
      </c>
      <c r="AD90" s="130"/>
      <c r="AE90" s="12" t="s">
        <v>28</v>
      </c>
      <c r="AF90" s="12" t="s">
        <v>27</v>
      </c>
      <c r="AG90" s="7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Z90" s="42"/>
      <c r="BA90" s="42"/>
    </row>
    <row r="91" spans="1:55" ht="12.75" customHeight="1" x14ac:dyDescent="0.2">
      <c r="A91" s="3"/>
      <c r="B91" s="294" t="s">
        <v>32</v>
      </c>
      <c r="C91" s="294"/>
      <c r="D91" s="294"/>
      <c r="E91" s="10">
        <f>(E90*100)/(B18*E11)</f>
        <v>0</v>
      </c>
      <c r="F91" s="49"/>
      <c r="G91" s="10">
        <f>(G90*100)/(B19*E11)</f>
        <v>0</v>
      </c>
      <c r="H91" s="10"/>
      <c r="I91" s="10">
        <f>(I90*100)/(B20*E11)</f>
        <v>0</v>
      </c>
      <c r="J91" s="10"/>
      <c r="K91" s="10">
        <f>(K90*100)/(B21*E11)</f>
        <v>0</v>
      </c>
      <c r="L91" s="10"/>
      <c r="M91" s="10">
        <f>(M90*100)/(B22*E11)</f>
        <v>0</v>
      </c>
      <c r="N91" s="10"/>
      <c r="O91" s="10">
        <f>(O90*100)/(B23*E11)</f>
        <v>0</v>
      </c>
      <c r="P91" s="10"/>
      <c r="Q91" s="10">
        <f>(Q90*100)/(B24*E11)</f>
        <v>0</v>
      </c>
      <c r="R91" s="10"/>
      <c r="S91" s="10">
        <f>(S90*100)/(B25*E11)</f>
        <v>0</v>
      </c>
      <c r="T91" s="10"/>
      <c r="U91" s="10">
        <f>(U90*100)/(B26*E11)</f>
        <v>0</v>
      </c>
      <c r="V91" s="10"/>
      <c r="W91" s="10">
        <f>(W90*100)/(B27*E11)</f>
        <v>0</v>
      </c>
      <c r="X91" s="10"/>
      <c r="Y91" s="10">
        <f>(Y90*100)/(B28*E11)</f>
        <v>0</v>
      </c>
      <c r="Z91" s="10"/>
      <c r="AA91" s="10">
        <f>(AA90*100)/(B29*E11)</f>
        <v>0</v>
      </c>
      <c r="AB91" s="10"/>
      <c r="AC91" s="10">
        <f>(AC90*100)/(B30*E11)</f>
        <v>0</v>
      </c>
      <c r="AD91" s="153"/>
      <c r="AE91" s="13" t="e">
        <f>SUM(AE42:AE88)/COUNTIF(AE42:AE88,"&gt;0")</f>
        <v>#DIV/0!</v>
      </c>
      <c r="AF91" s="14">
        <f>SUMIF($D$42:$D$88,"=P",$AF$42:$AF$88)/COUNTIF($D$42:$D$88,"=P")</f>
        <v>2</v>
      </c>
      <c r="AG91" s="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</row>
    <row r="92" spans="1:55" s="42" customFormat="1" ht="12.75" customHeight="1" x14ac:dyDescent="0.2">
      <c r="B92" s="285"/>
      <c r="C92" s="286"/>
      <c r="D92" s="286"/>
      <c r="E92" s="43"/>
      <c r="F92" s="16"/>
      <c r="G92" s="16"/>
      <c r="H92" s="16"/>
      <c r="I92" s="16"/>
      <c r="J92" s="16"/>
      <c r="K92" s="16"/>
      <c r="L92" s="41"/>
      <c r="M92" s="348"/>
      <c r="N92" s="349"/>
      <c r="O92" s="349"/>
      <c r="P92" s="349"/>
      <c r="Q92" s="349"/>
      <c r="R92" s="41"/>
      <c r="S92" s="44"/>
      <c r="T92" s="41"/>
      <c r="U92" s="348"/>
      <c r="V92" s="349"/>
      <c r="W92" s="349"/>
      <c r="X92" s="349"/>
      <c r="Y92" s="349"/>
      <c r="Z92" s="41"/>
      <c r="AA92" s="44"/>
      <c r="AB92" s="16"/>
      <c r="AC92" s="16"/>
      <c r="AE92" s="16"/>
      <c r="AF92" s="16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</row>
    <row r="93" spans="1:55" ht="12.75" customHeight="1" x14ac:dyDescent="0.25">
      <c r="B93" s="340" t="s">
        <v>36</v>
      </c>
      <c r="C93" s="341"/>
      <c r="D93" s="342"/>
      <c r="E93" s="52">
        <f>AVERAGE(E91)</f>
        <v>0</v>
      </c>
      <c r="F93" s="52"/>
      <c r="G93" s="52">
        <f>AVERAGE(G91)</f>
        <v>0</v>
      </c>
      <c r="H93" s="52"/>
      <c r="I93" s="52">
        <f>AVERAGE(I91,O91)</f>
        <v>0</v>
      </c>
      <c r="J93" s="52"/>
      <c r="K93" s="52">
        <f>AVERAGE(K91)</f>
        <v>0</v>
      </c>
      <c r="L93" s="52"/>
      <c r="M93" s="52">
        <f>AVERAGE(M91)</f>
        <v>0</v>
      </c>
      <c r="N93" s="52"/>
      <c r="O93" s="52">
        <f>AVERAGE(Q91)</f>
        <v>0</v>
      </c>
      <c r="P93" s="52"/>
      <c r="Q93" s="52">
        <f>AVERAGE(S91)</f>
        <v>0</v>
      </c>
      <c r="R93" s="52"/>
      <c r="S93" s="52">
        <f>AVERAGE(U91)</f>
        <v>0</v>
      </c>
      <c r="T93" s="52"/>
      <c r="U93" s="52">
        <f>AVERAGE(W91)</f>
        <v>0</v>
      </c>
      <c r="V93" s="52"/>
      <c r="W93" s="52">
        <f>AVERAGE(Y91)</f>
        <v>0</v>
      </c>
      <c r="X93" s="52"/>
      <c r="Y93" s="52">
        <f>AVERAGE(AA91)</f>
        <v>0</v>
      </c>
      <c r="Z93" s="52"/>
      <c r="AA93" s="52">
        <f>AVERAGE(AC91)</f>
        <v>0</v>
      </c>
      <c r="AB93" s="147"/>
      <c r="AC93" s="148"/>
      <c r="AG93" s="81"/>
      <c r="AH93" s="81"/>
      <c r="AI93" s="81"/>
      <c r="AJ93" s="81"/>
      <c r="AK93" s="379"/>
      <c r="AL93" s="380"/>
      <c r="AM93" s="380"/>
      <c r="AN93" s="380"/>
      <c r="AO93" s="380"/>
      <c r="AP93" s="380"/>
      <c r="AQ93" s="380"/>
      <c r="AR93" s="380"/>
    </row>
    <row r="94" spans="1:55" ht="12.75" customHeight="1" x14ac:dyDescent="0.25">
      <c r="B94" s="54"/>
      <c r="C94" s="54"/>
      <c r="D94" s="55"/>
      <c r="E94" s="350"/>
      <c r="F94" s="350"/>
      <c r="G94" s="350"/>
      <c r="H94" s="56"/>
      <c r="I94" s="55"/>
      <c r="J94" s="55"/>
      <c r="K94" s="55"/>
      <c r="L94" s="55"/>
      <c r="M94" s="55"/>
      <c r="N94" s="55"/>
      <c r="O94" s="57"/>
      <c r="P94" s="57"/>
      <c r="Q94" s="57"/>
      <c r="R94" s="57"/>
      <c r="S94" s="57"/>
      <c r="T94" s="57"/>
      <c r="U94" s="57"/>
      <c r="V94" s="51"/>
      <c r="W94" s="51"/>
      <c r="AG94" s="81"/>
      <c r="AH94" s="81"/>
      <c r="AI94" s="81"/>
      <c r="AJ94" s="81"/>
      <c r="AK94" s="381"/>
      <c r="AL94" s="381"/>
      <c r="AM94" s="381"/>
      <c r="AN94" s="381"/>
      <c r="AO94" s="381"/>
      <c r="AP94" s="381"/>
      <c r="AQ94" s="103"/>
      <c r="AR94" s="103"/>
    </row>
    <row r="95" spans="1:55" ht="12.75" customHeight="1" x14ac:dyDescent="0.25">
      <c r="B95" s="340" t="s">
        <v>43</v>
      </c>
      <c r="C95" s="341"/>
      <c r="D95" s="342"/>
      <c r="E95" s="52">
        <f>AVERAGE(U91:AC91)</f>
        <v>0</v>
      </c>
      <c r="F95" s="53"/>
      <c r="G95" s="52">
        <f>AVERAGE(E91)</f>
        <v>0</v>
      </c>
      <c r="H95" s="52"/>
      <c r="I95" s="52">
        <f>AVERAGE(I91,M91,Q91)</f>
        <v>0</v>
      </c>
      <c r="J95" s="52"/>
      <c r="K95" s="52">
        <f>AVERAGE(G91,K91,O91,S91)</f>
        <v>0</v>
      </c>
      <c r="L95" s="147"/>
      <c r="M95" s="148"/>
      <c r="N95" s="57"/>
      <c r="O95" s="148"/>
      <c r="P95" s="57"/>
      <c r="Q95" s="148"/>
      <c r="R95" s="55"/>
      <c r="S95" s="55"/>
      <c r="T95" s="55"/>
      <c r="U95" s="55"/>
      <c r="V95" s="51"/>
      <c r="W95" s="51"/>
      <c r="AG95" s="81"/>
      <c r="AH95" s="81"/>
      <c r="AI95" s="81"/>
      <c r="AJ95" s="81"/>
      <c r="AK95" s="381"/>
      <c r="AL95" s="381"/>
      <c r="AM95" s="381"/>
      <c r="AN95" s="381"/>
      <c r="AO95" s="381"/>
      <c r="AP95" s="381"/>
      <c r="AQ95" s="103"/>
      <c r="AR95" s="103"/>
    </row>
    <row r="96" spans="1:55" ht="12.75" customHeight="1" x14ac:dyDescent="0.25">
      <c r="AG96" s="81"/>
      <c r="AH96" s="81"/>
      <c r="AI96" s="81"/>
      <c r="AJ96" s="81"/>
      <c r="AK96" s="381"/>
      <c r="AL96" s="381"/>
      <c r="AM96" s="381"/>
      <c r="AN96" s="381"/>
      <c r="AO96" s="381"/>
      <c r="AP96" s="381"/>
      <c r="AQ96" s="103"/>
      <c r="AR96" s="103"/>
    </row>
    <row r="97" spans="33:44" ht="12.75" customHeight="1" x14ac:dyDescent="0.2">
      <c r="AG97" s="82"/>
      <c r="AH97" s="82"/>
      <c r="AI97" s="82"/>
      <c r="AJ97" s="82"/>
      <c r="AK97" s="83"/>
      <c r="AL97" s="83"/>
      <c r="AM97" s="83"/>
      <c r="AN97" s="83"/>
      <c r="AO97" s="83"/>
      <c r="AP97" s="83"/>
      <c r="AQ97" s="83"/>
      <c r="AR97" s="83"/>
    </row>
    <row r="98" spans="33:44" ht="12.75" customHeight="1" x14ac:dyDescent="0.25">
      <c r="AG98" s="378"/>
      <c r="AH98" s="378"/>
      <c r="AI98" s="378"/>
      <c r="AJ98" s="378"/>
      <c r="AK98" s="84"/>
      <c r="AL98" s="85"/>
      <c r="AM98" s="84"/>
      <c r="AN98" s="85"/>
      <c r="AO98" s="84"/>
      <c r="AP98" s="85"/>
      <c r="AQ98" s="85"/>
      <c r="AR98" s="85"/>
    </row>
    <row r="99" spans="33:44" ht="12.75" customHeight="1" x14ac:dyDescent="0.25">
      <c r="AG99" s="378"/>
      <c r="AH99" s="378"/>
      <c r="AI99" s="378"/>
      <c r="AJ99" s="378"/>
      <c r="AK99" s="84"/>
      <c r="AL99" s="85"/>
      <c r="AM99" s="84"/>
      <c r="AN99" s="85"/>
      <c r="AO99" s="84"/>
      <c r="AP99" s="85"/>
      <c r="AQ99" s="85"/>
      <c r="AR99" s="85"/>
    </row>
    <row r="100" spans="33:44" ht="12.75" customHeight="1" x14ac:dyDescent="0.25">
      <c r="AG100" s="378"/>
      <c r="AH100" s="378"/>
      <c r="AI100" s="378"/>
      <c r="AJ100" s="378"/>
      <c r="AK100" s="84"/>
      <c r="AL100" s="85"/>
      <c r="AM100" s="84"/>
      <c r="AN100" s="85"/>
      <c r="AO100" s="84"/>
      <c r="AP100" s="85"/>
      <c r="AQ100" s="85"/>
      <c r="AR100" s="85"/>
    </row>
    <row r="101" spans="33:44" ht="12.75" customHeight="1" x14ac:dyDescent="0.25">
      <c r="AG101" s="378"/>
      <c r="AH101" s="378"/>
      <c r="AI101" s="378"/>
      <c r="AJ101" s="378"/>
      <c r="AK101" s="84"/>
      <c r="AL101" s="85"/>
      <c r="AM101" s="84"/>
      <c r="AN101" s="85"/>
      <c r="AO101" s="84"/>
      <c r="AP101" s="85"/>
      <c r="AQ101" s="85"/>
      <c r="AR101" s="85"/>
    </row>
  </sheetData>
  <sheetProtection password="CC2D" sheet="1" objects="1" scenarios="1" selectLockedCells="1"/>
  <dataConsolidate/>
  <mergeCells count="135">
    <mergeCell ref="AG101:AJ101"/>
    <mergeCell ref="AK93:AR93"/>
    <mergeCell ref="AK94:AL96"/>
    <mergeCell ref="AM94:AN96"/>
    <mergeCell ref="AO94:AP96"/>
    <mergeCell ref="A16:AC16"/>
    <mergeCell ref="O19:AC19"/>
    <mergeCell ref="O20:AC20"/>
    <mergeCell ref="O21:AC21"/>
    <mergeCell ref="O22:AC22"/>
    <mergeCell ref="AK37:AR37"/>
    <mergeCell ref="AD17:AE17"/>
    <mergeCell ref="C23:M23"/>
    <mergeCell ref="C24:M24"/>
    <mergeCell ref="C26:M26"/>
    <mergeCell ref="AG99:AJ99"/>
    <mergeCell ref="AG98:AJ98"/>
    <mergeCell ref="AG100:AJ100"/>
    <mergeCell ref="AQ38:AR40"/>
    <mergeCell ref="O25:AC25"/>
    <mergeCell ref="AK27:AL29"/>
    <mergeCell ref="AM27:AN29"/>
    <mergeCell ref="AO27:AP29"/>
    <mergeCell ref="M92:Q92"/>
    <mergeCell ref="AO38:AP40"/>
    <mergeCell ref="AQ27:AR29"/>
    <mergeCell ref="O26:AC28"/>
    <mergeCell ref="O29:AC29"/>
    <mergeCell ref="AM38:AN40"/>
    <mergeCell ref="B47:C47"/>
    <mergeCell ref="B53:C53"/>
    <mergeCell ref="B43:C43"/>
    <mergeCell ref="C34:D34"/>
    <mergeCell ref="C30:M30"/>
    <mergeCell ref="O30:AC30"/>
    <mergeCell ref="AK25:AR26"/>
    <mergeCell ref="B51:C51"/>
    <mergeCell ref="AD38:AD41"/>
    <mergeCell ref="AG38:AG41"/>
    <mergeCell ref="B73:C73"/>
    <mergeCell ref="B66:C66"/>
    <mergeCell ref="B55:C55"/>
    <mergeCell ref="B77:C77"/>
    <mergeCell ref="AK38:AL40"/>
    <mergeCell ref="B95:D95"/>
    <mergeCell ref="B63:C63"/>
    <mergeCell ref="B61:C61"/>
    <mergeCell ref="B57:C57"/>
    <mergeCell ref="B93:D93"/>
    <mergeCell ref="B49:C49"/>
    <mergeCell ref="AE38:AE41"/>
    <mergeCell ref="E38:AC38"/>
    <mergeCell ref="U92:Y92"/>
    <mergeCell ref="E94:G94"/>
    <mergeCell ref="B74:C74"/>
    <mergeCell ref="B78:C78"/>
    <mergeCell ref="B80:C80"/>
    <mergeCell ref="B81:C81"/>
    <mergeCell ref="AF38:AF41"/>
    <mergeCell ref="B75:C75"/>
    <mergeCell ref="B69:C69"/>
    <mergeCell ref="B76:C76"/>
    <mergeCell ref="B79:C79"/>
    <mergeCell ref="B2:M2"/>
    <mergeCell ref="C7:G7"/>
    <mergeCell ref="M7:O7"/>
    <mergeCell ref="C8:G8"/>
    <mergeCell ref="O18:AC18"/>
    <mergeCell ref="B67:C67"/>
    <mergeCell ref="B58:C58"/>
    <mergeCell ref="B62:C62"/>
    <mergeCell ref="B41:C41"/>
    <mergeCell ref="B42:C42"/>
    <mergeCell ref="C22:M22"/>
    <mergeCell ref="C28:M28"/>
    <mergeCell ref="C29:M29"/>
    <mergeCell ref="C25:M25"/>
    <mergeCell ref="C27:M27"/>
    <mergeCell ref="O23:AC23"/>
    <mergeCell ref="B11:D11"/>
    <mergeCell ref="E11:G11"/>
    <mergeCell ref="B12:D12"/>
    <mergeCell ref="E12:G12"/>
    <mergeCell ref="B59:C59"/>
    <mergeCell ref="B46:C46"/>
    <mergeCell ref="B52:C52"/>
    <mergeCell ref="B45:C45"/>
    <mergeCell ref="BN62:BP62"/>
    <mergeCell ref="BN61:BP61"/>
    <mergeCell ref="B92:D92"/>
    <mergeCell ref="B84:C84"/>
    <mergeCell ref="B3:M3"/>
    <mergeCell ref="B5:M5"/>
    <mergeCell ref="B89:C89"/>
    <mergeCell ref="B90:D90"/>
    <mergeCell ref="B88:C88"/>
    <mergeCell ref="B91:D91"/>
    <mergeCell ref="B85:C85"/>
    <mergeCell ref="B86:C86"/>
    <mergeCell ref="C35:D35"/>
    <mergeCell ref="C18:M18"/>
    <mergeCell ref="C19:M19"/>
    <mergeCell ref="O17:AC17"/>
    <mergeCell ref="O24:AC24"/>
    <mergeCell ref="C21:M21"/>
    <mergeCell ref="C17:M17"/>
    <mergeCell ref="C20:M20"/>
    <mergeCell ref="C9:G9"/>
    <mergeCell ref="B10:D10"/>
    <mergeCell ref="E10:G10"/>
    <mergeCell ref="B87:C87"/>
    <mergeCell ref="B82:C82"/>
    <mergeCell ref="B83:C83"/>
    <mergeCell ref="B72:C72"/>
    <mergeCell ref="BN57:BP57"/>
    <mergeCell ref="BN58:BP58"/>
    <mergeCell ref="AT69:AT72"/>
    <mergeCell ref="AU69:AU72"/>
    <mergeCell ref="AV69:AV72"/>
    <mergeCell ref="AH38:AH41"/>
    <mergeCell ref="AI38:AI41"/>
    <mergeCell ref="BN56:BP56"/>
    <mergeCell ref="B70:C70"/>
    <mergeCell ref="B71:C71"/>
    <mergeCell ref="B64:C64"/>
    <mergeCell ref="BN59:BP59"/>
    <mergeCell ref="BN60:BP60"/>
    <mergeCell ref="B65:C65"/>
    <mergeCell ref="B68:C68"/>
    <mergeCell ref="B60:C60"/>
    <mergeCell ref="B54:C54"/>
    <mergeCell ref="B48:C48"/>
    <mergeCell ref="B44:C44"/>
    <mergeCell ref="B56:C56"/>
    <mergeCell ref="B50:C50"/>
  </mergeCells>
  <phoneticPr fontId="4" type="noConversion"/>
  <conditionalFormatting sqref="AF91">
    <cfRule type="cellIs" dxfId="103" priority="60" stopIfTrue="1" operator="greaterThanOrEqual">
      <formula>3.95</formula>
    </cfRule>
    <cfRule type="cellIs" dxfId="102" priority="61" stopIfTrue="1" operator="between">
      <formula>2.05</formula>
      <formula>3.94</formula>
    </cfRule>
    <cfRule type="cellIs" dxfId="101" priority="62" stopIfTrue="1" operator="lessThanOrEqual">
      <formula>2</formula>
    </cfRule>
  </conditionalFormatting>
  <conditionalFormatting sqref="G42:G88">
    <cfRule type="cellIs" dxfId="100" priority="71" stopIfTrue="1" operator="equal">
      <formula>$G$39</formula>
    </cfRule>
    <cfRule type="cellIs" dxfId="99" priority="72" stopIfTrue="1" operator="notEqual">
      <formula>$G$39</formula>
    </cfRule>
  </conditionalFormatting>
  <conditionalFormatting sqref="AC42:AC86 AC88">
    <cfRule type="cellIs" dxfId="98" priority="93" stopIfTrue="1" operator="equal">
      <formula>$J$11</formula>
    </cfRule>
    <cfRule type="cellIs" dxfId="97" priority="94" stopIfTrue="1" operator="notEqual">
      <formula>$J$11</formula>
    </cfRule>
  </conditionalFormatting>
  <conditionalFormatting sqref="I42:I88">
    <cfRule type="cellIs" dxfId="96" priority="43" stopIfTrue="1" operator="equal">
      <formula>$I$39</formula>
    </cfRule>
    <cfRule type="cellIs" dxfId="95" priority="44" stopIfTrue="1" operator="notEqual">
      <formula>$I$39</formula>
    </cfRule>
  </conditionalFormatting>
  <conditionalFormatting sqref="M42:M88">
    <cfRule type="cellIs" dxfId="94" priority="39" stopIfTrue="1" operator="equal">
      <formula>$M$39</formula>
    </cfRule>
    <cfRule type="cellIs" dxfId="93" priority="40" stopIfTrue="1" operator="notEqual">
      <formula>$M$39</formula>
    </cfRule>
  </conditionalFormatting>
  <conditionalFormatting sqref="O42:O88">
    <cfRule type="cellIs" dxfId="92" priority="37" stopIfTrue="1" operator="equal">
      <formula>$O$39</formula>
    </cfRule>
    <cfRule type="cellIs" dxfId="91" priority="38" stopIfTrue="1" operator="notEqual">
      <formula>$O$39</formula>
    </cfRule>
  </conditionalFormatting>
  <conditionalFormatting sqref="Q42:Q88">
    <cfRule type="cellIs" dxfId="90" priority="35" stopIfTrue="1" operator="equal">
      <formula>$Q$39</formula>
    </cfRule>
    <cfRule type="cellIs" dxfId="89" priority="36" stopIfTrue="1" operator="notEqual">
      <formula>$Q$39</formula>
    </cfRule>
  </conditionalFormatting>
  <conditionalFormatting sqref="U42:U86 U88">
    <cfRule type="cellIs" dxfId="88" priority="31" stopIfTrue="1" operator="equal">
      <formula>$J$10</formula>
    </cfRule>
    <cfRule type="cellIs" dxfId="87" priority="32" stopIfTrue="1" operator="notEqual">
      <formula>$J$10</formula>
    </cfRule>
  </conditionalFormatting>
  <conditionalFormatting sqref="W42:W86 W88">
    <cfRule type="cellIs" dxfId="86" priority="29" stopIfTrue="1" operator="equal">
      <formula>$J$10</formula>
    </cfRule>
    <cfRule type="cellIs" dxfId="85" priority="30" stopIfTrue="1" operator="notEqual">
      <formula>$J$10</formula>
    </cfRule>
  </conditionalFormatting>
  <conditionalFormatting sqref="Y42:Y86 Y88">
    <cfRule type="cellIs" dxfId="84" priority="27" stopIfTrue="1" operator="equal">
      <formula>$J$10</formula>
    </cfRule>
    <cfRule type="cellIs" dxfId="83" priority="28" stopIfTrue="1" operator="notEqual">
      <formula>$J$10</formula>
    </cfRule>
  </conditionalFormatting>
  <conditionalFormatting sqref="K42:K88">
    <cfRule type="cellIs" dxfId="82" priority="23" stopIfTrue="1" operator="equal">
      <formula>$G$39</formula>
    </cfRule>
    <cfRule type="cellIs" dxfId="81" priority="24" stopIfTrue="1" operator="notEqual">
      <formula>$G$39</formula>
    </cfRule>
  </conditionalFormatting>
  <conditionalFormatting sqref="S42:S88">
    <cfRule type="cellIs" dxfId="80" priority="21" stopIfTrue="1" operator="equal">
      <formula>$S$39</formula>
    </cfRule>
    <cfRule type="cellIs" dxfId="79" priority="22" stopIfTrue="1" operator="notEqual">
      <formula>$S$39</formula>
    </cfRule>
  </conditionalFormatting>
  <conditionalFormatting sqref="E42:E88">
    <cfRule type="cellIs" dxfId="78" priority="9" stopIfTrue="1" operator="equal">
      <formula>$E$39</formula>
    </cfRule>
    <cfRule type="cellIs" dxfId="77" priority="10" stopIfTrue="1" operator="notEqual">
      <formula>$E$39</formula>
    </cfRule>
  </conditionalFormatting>
  <conditionalFormatting sqref="AA42:AA86 AA88">
    <cfRule type="cellIs" dxfId="76" priority="5" stopIfTrue="1" operator="equal">
      <formula>$J$10</formula>
    </cfRule>
    <cfRule type="cellIs" dxfId="75" priority="6" stopIfTrue="1" operator="notEqual">
      <formula>$J$10</formula>
    </cfRule>
  </conditionalFormatting>
  <conditionalFormatting sqref="AF42:AF88">
    <cfRule type="cellIs" dxfId="74" priority="2" stopIfTrue="1" operator="greaterThanOrEqual">
      <formula>3.95</formula>
    </cfRule>
    <cfRule type="cellIs" dxfId="73" priority="3" stopIfTrue="1" operator="between">
      <formula>2</formula>
      <formula>3.94</formula>
    </cfRule>
    <cfRule type="cellIs" dxfId="72" priority="4" stopIfTrue="1" operator="lessThan">
      <formula>2</formula>
    </cfRule>
  </conditionalFormatting>
  <conditionalFormatting sqref="AG42:AI88">
    <cfRule type="cellIs" dxfId="71" priority="1" stopIfTrue="1" operator="equal">
      <formula>0</formula>
    </cfRule>
  </conditionalFormatting>
  <dataValidations count="7">
    <dataValidation type="decimal" allowBlank="1" showInputMessage="1" showErrorMessage="1" errorTitle="ERROR" error="Sólo se admiten valores decimales entre 0 y 2. Ingresar valores con coma decimal y no con punto, por ejemplo: 2,5 y no 2.5" sqref="Z88 Z42:Z86 X42:X86 X88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J42:J88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V88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D42:D88">
      <formula1>$BA$14:$BA$15</formula1>
    </dataValidation>
    <dataValidation type="list" allowBlank="1" showInputMessage="1" showErrorMessage="1" errorTitle="ERROR" error="SOLO SE ADMITEN LAS ALTERNATIVAS: A, B, C y D." sqref="E42:E88 S42:S88 I42:I88 O42:O88 M42:M88 K42:K88 G42:G88 Q42:Q88">
      <formula1>$I$8:$I$11</formula1>
    </dataValidation>
    <dataValidation type="list" allowBlank="1" showInputMessage="1" showErrorMessage="1" errorTitle="ERROR" error="SOLO SE ADMITEN LAS RESPUESTAS NUMÉRICAS: 0, 1 y 2." sqref="AA88 Y88 W88 W42:W86 Y42:Y86 AA42:AA86 U42:U86 U88">
      <formula1>$J$8:$J$10</formula1>
    </dataValidation>
    <dataValidation type="list" allowBlank="1" showInputMessage="1" showErrorMessage="1" errorTitle="ERROR" error="SOLO SE ADMITEN LAS RESPUESTAS NUMÉRICAS: 0, 1, 2 y 3." sqref="AC42:AC86 AC88">
      <formula1>$J$8:$J$11</formula1>
    </dataValidation>
  </dataValidations>
  <printOptions horizontalCentered="1" verticalCentered="1"/>
  <pageMargins left="0.15748031496062992" right="0.15748031496062992" top="0.19685039370078741" bottom="0.19685039370078741" header="0.15748031496062992" footer="0.27559055118110237"/>
  <pageSetup paperSize="258" scale="70" orientation="landscape" horizontalDpi="300" verticalDpi="300" r:id="rId1"/>
  <headerFooter alignWithMargins="0">
    <oddHeader>&amp;C[Imagen]</oddHeader>
  </headerFooter>
  <rowBreaks count="2" manualBreakCount="2">
    <brk id="36" max="73" man="1"/>
    <brk id="96" max="73" man="1"/>
  </rowBreaks>
  <colBreaks count="2" manualBreakCount="2">
    <brk id="34" max="95" man="1"/>
    <brk id="55" max="9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BP101"/>
  <sheetViews>
    <sheetView showGridLines="0" topLeftCell="A27" zoomScale="80" zoomScaleNormal="80" zoomScaleSheetLayoutView="71" workbookViewId="0">
      <selection activeCell="O42" sqref="O42:O87"/>
    </sheetView>
  </sheetViews>
  <sheetFormatPr baseColWidth="10" defaultColWidth="9.140625" defaultRowHeight="12.75" customHeight="1" x14ac:dyDescent="0.2"/>
  <cols>
    <col min="1" max="1" width="7.85546875" customWidth="1"/>
    <col min="2" max="2" width="18" customWidth="1"/>
    <col min="3" max="3" width="37.28515625" customWidth="1"/>
    <col min="4" max="4" width="15.42578125" style="20" customWidth="1"/>
    <col min="5" max="5" width="5.42578125" customWidth="1"/>
    <col min="6" max="6" width="4.7109375" style="28" hidden="1" customWidth="1"/>
    <col min="7" max="7" width="5.42578125" customWidth="1"/>
    <col min="8" max="8" width="4.7109375" hidden="1" customWidth="1"/>
    <col min="9" max="9" width="5.42578125" customWidth="1"/>
    <col min="10" max="10" width="4.7109375" hidden="1" customWidth="1"/>
    <col min="11" max="11" width="5.42578125" customWidth="1"/>
    <col min="12" max="12" width="4.7109375" hidden="1" customWidth="1"/>
    <col min="13" max="13" width="5.42578125" style="20" customWidth="1"/>
    <col min="14" max="14" width="4.7109375" style="20" hidden="1" customWidth="1"/>
    <col min="15" max="15" width="5.42578125" customWidth="1"/>
    <col min="16" max="16" width="4.7109375" hidden="1" customWidth="1"/>
    <col min="17" max="17" width="5.42578125" customWidth="1"/>
    <col min="18" max="18" width="4.7109375" hidden="1" customWidth="1"/>
    <col min="19" max="19" width="5.42578125" customWidth="1"/>
    <col min="20" max="20" width="4.7109375" hidden="1" customWidth="1"/>
    <col min="21" max="21" width="5.42578125" customWidth="1"/>
    <col min="22" max="22" width="4.7109375" hidden="1" customWidth="1"/>
    <col min="23" max="23" width="5.42578125" customWidth="1"/>
    <col min="24" max="24" width="4.7109375" hidden="1" customWidth="1"/>
    <col min="25" max="25" width="5.42578125" customWidth="1"/>
    <col min="26" max="26" width="4.7109375" hidden="1" customWidth="1"/>
    <col min="27" max="27" width="5.42578125" customWidth="1"/>
    <col min="28" max="28" width="4.7109375" hidden="1" customWidth="1"/>
    <col min="29" max="29" width="5.42578125" customWidth="1"/>
    <col min="30" max="30" width="7.85546875" customWidth="1"/>
    <col min="31" max="31" width="8" customWidth="1"/>
    <col min="32" max="32" width="10.85546875" customWidth="1"/>
    <col min="33" max="33" width="12" customWidth="1"/>
    <col min="34" max="34" width="10.85546875" customWidth="1"/>
    <col min="35" max="35" width="14" customWidth="1"/>
    <col min="36" max="36" width="29.42578125" style="58" customWidth="1"/>
    <col min="37" max="44" width="8.140625" style="58" customWidth="1"/>
    <col min="45" max="45" width="8.28515625" style="58" customWidth="1"/>
    <col min="46" max="46" width="11.7109375" style="58" bestFit="1" customWidth="1"/>
    <col min="47" max="48" width="12.42578125" style="58" bestFit="1" customWidth="1"/>
    <col min="49" max="49" width="0.5703125" style="58" customWidth="1"/>
    <col min="50" max="52" width="17.42578125" customWidth="1"/>
    <col min="53" max="53" width="13.42578125" customWidth="1"/>
    <col min="54" max="54" width="5.5703125" customWidth="1"/>
    <col min="61" max="61" width="5.42578125" customWidth="1"/>
    <col min="62" max="64" width="6.140625" customWidth="1"/>
  </cols>
  <sheetData>
    <row r="2" spans="1:53" ht="12.75" customHeight="1" x14ac:dyDescent="0.2">
      <c r="B2" s="322" t="s">
        <v>18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22"/>
    </row>
    <row r="3" spans="1:53" ht="12.75" customHeight="1" x14ac:dyDescent="0.2">
      <c r="B3" s="287" t="s">
        <v>19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3"/>
    </row>
    <row r="4" spans="1:53" ht="12.75" customHeight="1" x14ac:dyDescent="0.2">
      <c r="B4" s="1"/>
      <c r="C4" s="1"/>
      <c r="D4" s="1"/>
      <c r="E4" s="1"/>
      <c r="F4" s="25"/>
      <c r="G4" s="1"/>
      <c r="H4" s="1"/>
      <c r="I4" s="1"/>
      <c r="J4" s="1"/>
      <c r="K4" s="1"/>
      <c r="L4" s="1"/>
      <c r="M4" s="1"/>
      <c r="N4" s="1"/>
    </row>
    <row r="5" spans="1:53" ht="12.75" customHeight="1" x14ac:dyDescent="0.2">
      <c r="B5" s="289" t="s">
        <v>63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1"/>
    </row>
    <row r="6" spans="1:53" ht="12.75" customHeight="1" x14ac:dyDescent="0.2">
      <c r="B6" s="2"/>
      <c r="C6" s="2"/>
      <c r="D6" s="18"/>
      <c r="E6" s="2"/>
      <c r="F6" s="26"/>
      <c r="G6" s="2"/>
      <c r="H6" s="16"/>
      <c r="K6" s="2"/>
      <c r="L6" s="2"/>
      <c r="M6" s="18"/>
      <c r="N6" s="18"/>
      <c r="O6" s="2"/>
      <c r="P6" s="16"/>
    </row>
    <row r="7" spans="1:53" ht="12.75" customHeight="1" x14ac:dyDescent="0.2">
      <c r="A7" s="3"/>
      <c r="B7" s="4" t="s">
        <v>89</v>
      </c>
      <c r="C7" s="323"/>
      <c r="D7" s="323"/>
      <c r="E7" s="323"/>
      <c r="F7" s="323"/>
      <c r="G7" s="323"/>
      <c r="H7" s="31"/>
      <c r="I7" s="74"/>
      <c r="J7" s="3"/>
      <c r="K7" s="6" t="s">
        <v>17</v>
      </c>
      <c r="L7" s="6"/>
      <c r="M7" s="324"/>
      <c r="N7" s="324"/>
      <c r="O7" s="324"/>
      <c r="P7" s="33"/>
      <c r="Q7" s="16"/>
      <c r="R7" s="16"/>
    </row>
    <row r="8" spans="1:53" ht="12.75" customHeight="1" x14ac:dyDescent="0.2">
      <c r="A8" s="3"/>
      <c r="B8" s="4" t="s">
        <v>1</v>
      </c>
      <c r="C8" s="325" t="s">
        <v>114</v>
      </c>
      <c r="D8" s="325"/>
      <c r="E8" s="325"/>
      <c r="F8" s="325"/>
      <c r="G8" s="325"/>
      <c r="H8" s="119"/>
      <c r="I8" s="114" t="s">
        <v>0</v>
      </c>
      <c r="J8" s="114">
        <v>0</v>
      </c>
      <c r="K8" s="34"/>
      <c r="L8" s="34"/>
      <c r="M8" s="34"/>
      <c r="N8" s="34"/>
      <c r="O8" s="35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53" ht="12.75" customHeight="1" x14ac:dyDescent="0.2">
      <c r="A9" s="3"/>
      <c r="B9" s="4" t="s">
        <v>5</v>
      </c>
      <c r="C9" s="313"/>
      <c r="D9" s="314"/>
      <c r="E9" s="314"/>
      <c r="F9" s="314"/>
      <c r="G9" s="315"/>
      <c r="H9" s="120"/>
      <c r="I9" s="114" t="s">
        <v>23</v>
      </c>
      <c r="J9" s="114">
        <v>1</v>
      </c>
      <c r="K9" s="38"/>
      <c r="L9" s="38"/>
      <c r="M9" s="38"/>
      <c r="N9" s="38"/>
      <c r="O9" s="39"/>
      <c r="P9" s="39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53" ht="12.75" customHeight="1" x14ac:dyDescent="0.2">
      <c r="A10" s="3"/>
      <c r="B10" s="316" t="s">
        <v>10</v>
      </c>
      <c r="C10" s="317"/>
      <c r="D10" s="318"/>
      <c r="E10" s="319">
        <v>45</v>
      </c>
      <c r="F10" s="320"/>
      <c r="G10" s="321"/>
      <c r="H10" s="121"/>
      <c r="I10" s="114" t="s">
        <v>24</v>
      </c>
      <c r="J10" s="114">
        <v>2</v>
      </c>
      <c r="K10" s="38"/>
      <c r="L10" s="38"/>
      <c r="M10" s="38"/>
      <c r="N10" s="38"/>
      <c r="O10" s="39"/>
      <c r="P10" s="39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53" ht="12.75" customHeight="1" x14ac:dyDescent="0.2">
      <c r="A11" s="3"/>
      <c r="B11" s="316" t="s">
        <v>8</v>
      </c>
      <c r="C11" s="317"/>
      <c r="D11" s="318"/>
      <c r="E11" s="333">
        <f>COUNTIF(D42:D88,"=P")</f>
        <v>0</v>
      </c>
      <c r="F11" s="334"/>
      <c r="G11" s="335"/>
      <c r="H11" s="122"/>
      <c r="I11" s="114" t="s">
        <v>25</v>
      </c>
      <c r="J11" s="114">
        <v>3</v>
      </c>
      <c r="K11" s="38"/>
      <c r="L11" s="38"/>
      <c r="M11" s="38"/>
      <c r="N11" s="38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</row>
    <row r="12" spans="1:53" ht="12.75" customHeight="1" x14ac:dyDescent="0.2">
      <c r="A12" s="3"/>
      <c r="B12" s="316" t="s">
        <v>13</v>
      </c>
      <c r="C12" s="317"/>
      <c r="D12" s="318"/>
      <c r="E12" s="333">
        <f>E10-E11</f>
        <v>45</v>
      </c>
      <c r="F12" s="334"/>
      <c r="G12" s="335"/>
      <c r="H12" s="45"/>
      <c r="I12" s="50"/>
      <c r="J12" s="32"/>
      <c r="K12" s="38"/>
      <c r="L12" s="38"/>
      <c r="M12" s="38"/>
      <c r="N12" s="38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</row>
    <row r="13" spans="1:53" ht="12.75" customHeight="1" x14ac:dyDescent="0.2">
      <c r="B13" s="8"/>
      <c r="C13" s="8"/>
      <c r="D13" s="19"/>
      <c r="E13" s="8"/>
      <c r="F13" s="27"/>
      <c r="G13" s="8"/>
      <c r="H13" s="16"/>
      <c r="K13" s="38"/>
      <c r="L13" s="38"/>
      <c r="M13" s="38"/>
      <c r="N13" s="38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BA13" s="24"/>
    </row>
    <row r="14" spans="1:53" ht="12.75" customHeight="1" x14ac:dyDescent="0.2">
      <c r="BA14" s="46" t="s">
        <v>0</v>
      </c>
    </row>
    <row r="15" spans="1:53" ht="12.75" customHeight="1" thickBot="1" x14ac:dyDescent="0.25">
      <c r="A15" s="16"/>
      <c r="B15" s="16"/>
      <c r="C15" s="16" t="s">
        <v>40</v>
      </c>
      <c r="BA15" s="46" t="s">
        <v>4</v>
      </c>
    </row>
    <row r="16" spans="1:53" ht="12.75" customHeight="1" thickBot="1" x14ac:dyDescent="0.25">
      <c r="A16" s="382" t="s">
        <v>34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4"/>
      <c r="AD16" s="42"/>
      <c r="AE16" s="42"/>
      <c r="BA16" s="37"/>
    </row>
    <row r="17" spans="1:53" ht="12.75" customHeight="1" thickBot="1" x14ac:dyDescent="0.25">
      <c r="A17" s="154" t="s">
        <v>2</v>
      </c>
      <c r="B17" s="155" t="s">
        <v>26</v>
      </c>
      <c r="C17" s="307" t="s">
        <v>12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9"/>
      <c r="N17" s="75"/>
      <c r="O17" s="301" t="s">
        <v>41</v>
      </c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3"/>
      <c r="AD17" s="388"/>
      <c r="AE17" s="388"/>
      <c r="AF17" s="42"/>
      <c r="AS17" s="60"/>
      <c r="AT17" s="60"/>
      <c r="AU17" s="60"/>
      <c r="AV17" s="60"/>
    </row>
    <row r="18" spans="1:53" ht="18" customHeight="1" x14ac:dyDescent="0.2">
      <c r="A18" s="105">
        <v>1</v>
      </c>
      <c r="B18" s="106">
        <v>1</v>
      </c>
      <c r="C18" s="295" t="s">
        <v>45</v>
      </c>
      <c r="D18" s="296"/>
      <c r="E18" s="296"/>
      <c r="F18" s="296"/>
      <c r="G18" s="296"/>
      <c r="H18" s="296"/>
      <c r="I18" s="296"/>
      <c r="J18" s="296"/>
      <c r="K18" s="296"/>
      <c r="L18" s="296"/>
      <c r="M18" s="297"/>
      <c r="N18" s="40"/>
      <c r="O18" s="326" t="s">
        <v>108</v>
      </c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8"/>
      <c r="AD18" s="65"/>
      <c r="AE18" s="65"/>
      <c r="AF18" s="42"/>
      <c r="AS18" s="60"/>
      <c r="AT18" s="60"/>
      <c r="AU18" s="60"/>
      <c r="AV18" s="60"/>
    </row>
    <row r="19" spans="1:53" ht="18" customHeight="1" x14ac:dyDescent="0.2">
      <c r="A19" s="71">
        <f>A18+1</f>
        <v>2</v>
      </c>
      <c r="B19" s="70">
        <v>1</v>
      </c>
      <c r="C19" s="298" t="s">
        <v>46</v>
      </c>
      <c r="D19" s="299"/>
      <c r="E19" s="299"/>
      <c r="F19" s="299"/>
      <c r="G19" s="299"/>
      <c r="H19" s="299"/>
      <c r="I19" s="299"/>
      <c r="J19" s="299"/>
      <c r="K19" s="299"/>
      <c r="L19" s="299"/>
      <c r="M19" s="300"/>
      <c r="N19" s="40"/>
      <c r="O19" s="330" t="s">
        <v>110</v>
      </c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2"/>
      <c r="AD19" s="66"/>
      <c r="AE19" s="66"/>
      <c r="AF19" s="42"/>
      <c r="AS19" s="60"/>
      <c r="AT19" s="60"/>
      <c r="AU19" s="60"/>
      <c r="AV19" s="60"/>
    </row>
    <row r="20" spans="1:53" ht="18" customHeight="1" x14ac:dyDescent="0.2">
      <c r="A20" s="71">
        <f t="shared" ref="A20:A30" si="0">A19+1</f>
        <v>3</v>
      </c>
      <c r="B20" s="70">
        <v>1</v>
      </c>
      <c r="C20" s="310" t="s">
        <v>47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2"/>
      <c r="N20" s="40"/>
      <c r="O20" s="304" t="s">
        <v>42</v>
      </c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6"/>
      <c r="AD20" s="67"/>
      <c r="AE20" s="67"/>
      <c r="AF20" s="42"/>
      <c r="AS20" s="60"/>
      <c r="AT20" s="60"/>
      <c r="AU20" s="60"/>
      <c r="AV20" s="60"/>
    </row>
    <row r="21" spans="1:53" ht="18" customHeight="1" x14ac:dyDescent="0.2">
      <c r="A21" s="71">
        <f t="shared" si="0"/>
        <v>4</v>
      </c>
      <c r="B21" s="70">
        <v>1</v>
      </c>
      <c r="C21" s="298" t="s">
        <v>48</v>
      </c>
      <c r="D21" s="299"/>
      <c r="E21" s="299"/>
      <c r="F21" s="299"/>
      <c r="G21" s="299"/>
      <c r="H21" s="299"/>
      <c r="I21" s="299"/>
      <c r="J21" s="299"/>
      <c r="K21" s="299"/>
      <c r="L21" s="299"/>
      <c r="M21" s="300"/>
      <c r="N21" s="40"/>
      <c r="O21" s="330" t="s">
        <v>111</v>
      </c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2"/>
      <c r="AD21" s="68"/>
      <c r="AE21" s="68"/>
      <c r="AF21" s="42"/>
      <c r="AS21" s="60"/>
      <c r="AT21" s="60"/>
      <c r="AU21" s="60"/>
      <c r="AV21" s="60"/>
    </row>
    <row r="22" spans="1:53" ht="18" customHeight="1" x14ac:dyDescent="0.2">
      <c r="A22" s="71">
        <f t="shared" si="0"/>
        <v>5</v>
      </c>
      <c r="B22" s="70">
        <v>1</v>
      </c>
      <c r="C22" s="298" t="s">
        <v>49</v>
      </c>
      <c r="D22" s="299"/>
      <c r="E22" s="299"/>
      <c r="F22" s="299"/>
      <c r="G22" s="299"/>
      <c r="H22" s="299"/>
      <c r="I22" s="299"/>
      <c r="J22" s="299"/>
      <c r="K22" s="299"/>
      <c r="L22" s="299"/>
      <c r="M22" s="300"/>
      <c r="N22" s="40"/>
      <c r="O22" s="304" t="s">
        <v>42</v>
      </c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6"/>
      <c r="AD22" s="66"/>
      <c r="AE22" s="66"/>
      <c r="AF22" s="42"/>
      <c r="AS22" s="60"/>
      <c r="AT22" s="60"/>
      <c r="AU22" s="60"/>
      <c r="AV22" s="60"/>
    </row>
    <row r="23" spans="1:53" ht="18" customHeight="1" x14ac:dyDescent="0.2">
      <c r="A23" s="71">
        <f t="shared" si="0"/>
        <v>6</v>
      </c>
      <c r="B23" s="70">
        <v>1</v>
      </c>
      <c r="C23" s="389" t="s">
        <v>47</v>
      </c>
      <c r="D23" s="390"/>
      <c r="E23" s="390"/>
      <c r="F23" s="390"/>
      <c r="G23" s="390"/>
      <c r="H23" s="390"/>
      <c r="I23" s="390"/>
      <c r="J23" s="390"/>
      <c r="K23" s="390"/>
      <c r="L23" s="390"/>
      <c r="M23" s="391"/>
      <c r="N23" s="40"/>
      <c r="O23" s="330" t="str">
        <f>O19</f>
        <v>4) Extracción de información implícita.</v>
      </c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2"/>
      <c r="AD23" s="67"/>
      <c r="AE23" s="67"/>
      <c r="AF23" s="42"/>
      <c r="AS23" s="60"/>
      <c r="AT23" s="60"/>
      <c r="AU23" s="60"/>
      <c r="AV23" s="60"/>
    </row>
    <row r="24" spans="1:53" ht="18" customHeight="1" thickBot="1" x14ac:dyDescent="0.25">
      <c r="A24" s="71">
        <f t="shared" si="0"/>
        <v>7</v>
      </c>
      <c r="B24" s="70">
        <v>1</v>
      </c>
      <c r="C24" s="298" t="s">
        <v>56</v>
      </c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86"/>
      <c r="O24" s="304" t="s">
        <v>42</v>
      </c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6"/>
      <c r="AD24" s="66"/>
      <c r="AE24" s="66"/>
      <c r="AF24" s="42"/>
      <c r="AS24" s="61"/>
      <c r="AT24" s="61"/>
      <c r="AU24" s="61"/>
      <c r="AV24" s="61"/>
    </row>
    <row r="25" spans="1:53" ht="27" customHeight="1" x14ac:dyDescent="0.2">
      <c r="A25" s="71">
        <f t="shared" si="0"/>
        <v>8</v>
      </c>
      <c r="B25" s="69">
        <v>1</v>
      </c>
      <c r="C25" s="298" t="s">
        <v>57</v>
      </c>
      <c r="D25" s="299"/>
      <c r="E25" s="299"/>
      <c r="F25" s="299"/>
      <c r="G25" s="299"/>
      <c r="H25" s="299"/>
      <c r="I25" s="299"/>
      <c r="J25" s="299"/>
      <c r="K25" s="299"/>
      <c r="L25" s="299"/>
      <c r="M25" s="300"/>
      <c r="N25" s="86"/>
      <c r="O25" s="330" t="s">
        <v>110</v>
      </c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2"/>
      <c r="AD25" s="66"/>
      <c r="AE25" s="66"/>
      <c r="AF25" s="42"/>
      <c r="AK25" s="371" t="s">
        <v>55</v>
      </c>
      <c r="AL25" s="372"/>
      <c r="AM25" s="372"/>
      <c r="AN25" s="372"/>
      <c r="AO25" s="372"/>
      <c r="AP25" s="372"/>
      <c r="AQ25" s="372"/>
      <c r="AR25" s="373"/>
      <c r="AS25" s="61"/>
      <c r="AT25" s="61"/>
      <c r="AU25" s="61"/>
      <c r="AV25" s="61"/>
    </row>
    <row r="26" spans="1:53" ht="18" customHeight="1" thickBot="1" x14ac:dyDescent="0.25">
      <c r="A26" s="71">
        <f t="shared" si="0"/>
        <v>9</v>
      </c>
      <c r="B26" s="70">
        <v>2</v>
      </c>
      <c r="C26" s="298" t="s">
        <v>58</v>
      </c>
      <c r="D26" s="299"/>
      <c r="E26" s="299"/>
      <c r="F26" s="299"/>
      <c r="G26" s="299"/>
      <c r="H26" s="299"/>
      <c r="I26" s="299"/>
      <c r="J26" s="299"/>
      <c r="K26" s="299"/>
      <c r="L26" s="299"/>
      <c r="M26" s="300"/>
      <c r="N26" s="40"/>
      <c r="O26" s="359" t="s">
        <v>109</v>
      </c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1"/>
      <c r="AD26" s="68"/>
      <c r="AE26" s="68"/>
      <c r="AF26" s="42"/>
      <c r="AK26" s="374"/>
      <c r="AL26" s="375"/>
      <c r="AM26" s="375"/>
      <c r="AN26" s="375"/>
      <c r="AO26" s="375"/>
      <c r="AP26" s="375"/>
      <c r="AQ26" s="375"/>
      <c r="AR26" s="376"/>
      <c r="AS26" s="61"/>
      <c r="AT26" s="61"/>
      <c r="AU26" s="61"/>
      <c r="AV26" s="61"/>
    </row>
    <row r="27" spans="1:53" ht="18" customHeight="1" x14ac:dyDescent="0.2">
      <c r="A27" s="71">
        <f t="shared" si="0"/>
        <v>10</v>
      </c>
      <c r="B27" s="70">
        <v>2</v>
      </c>
      <c r="C27" s="298" t="s">
        <v>59</v>
      </c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40"/>
      <c r="O27" s="359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1"/>
      <c r="AD27" s="67"/>
      <c r="AE27" s="67"/>
      <c r="AF27" s="42"/>
      <c r="AK27" s="336" t="str">
        <f>O26</f>
        <v>1) Desarrollo de destrezas de lectura inicial.</v>
      </c>
      <c r="AL27" s="337"/>
      <c r="AM27" s="363" t="str">
        <f>O18</f>
        <v>2) Reflexión sobre el texto</v>
      </c>
      <c r="AN27" s="364"/>
      <c r="AO27" s="354" t="str">
        <f>O20</f>
        <v>3) Extracción de información explícita.</v>
      </c>
      <c r="AP27" s="354"/>
      <c r="AQ27" s="355" t="str">
        <f>O19</f>
        <v>4) Extracción de información implícita.</v>
      </c>
      <c r="AR27" s="356"/>
      <c r="AS27" s="61"/>
      <c r="AT27" s="61"/>
      <c r="AU27" s="61"/>
      <c r="AV27" s="61"/>
    </row>
    <row r="28" spans="1:53" ht="18" customHeight="1" x14ac:dyDescent="0.2">
      <c r="A28" s="71">
        <f t="shared" si="0"/>
        <v>11</v>
      </c>
      <c r="B28" s="70">
        <v>2</v>
      </c>
      <c r="C28" s="298" t="s">
        <v>60</v>
      </c>
      <c r="D28" s="299"/>
      <c r="E28" s="299"/>
      <c r="F28" s="299"/>
      <c r="G28" s="299"/>
      <c r="H28" s="299"/>
      <c r="I28" s="299"/>
      <c r="J28" s="299"/>
      <c r="K28" s="299"/>
      <c r="L28" s="299"/>
      <c r="M28" s="300"/>
      <c r="N28" s="40"/>
      <c r="O28" s="359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1"/>
      <c r="AD28" s="66"/>
      <c r="AE28" s="66"/>
      <c r="AF28" s="42"/>
      <c r="AK28" s="338"/>
      <c r="AL28" s="339"/>
      <c r="AM28" s="326"/>
      <c r="AN28" s="327"/>
      <c r="AO28" s="305"/>
      <c r="AP28" s="305"/>
      <c r="AQ28" s="357"/>
      <c r="AR28" s="358"/>
      <c r="AS28" s="61"/>
      <c r="AT28" s="61"/>
      <c r="AU28" s="61"/>
      <c r="AV28" s="61"/>
    </row>
    <row r="29" spans="1:53" ht="28.5" customHeight="1" x14ac:dyDescent="0.2">
      <c r="A29" s="71">
        <f t="shared" si="0"/>
        <v>12</v>
      </c>
      <c r="B29" s="70">
        <v>2</v>
      </c>
      <c r="C29" s="298" t="s">
        <v>61</v>
      </c>
      <c r="D29" s="299"/>
      <c r="E29" s="299"/>
      <c r="F29" s="299"/>
      <c r="G29" s="299"/>
      <c r="H29" s="299"/>
      <c r="I29" s="299"/>
      <c r="J29" s="299"/>
      <c r="K29" s="299"/>
      <c r="L29" s="299"/>
      <c r="M29" s="300"/>
      <c r="N29" s="86"/>
      <c r="O29" s="338" t="s">
        <v>112</v>
      </c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39"/>
      <c r="AD29" s="65"/>
      <c r="AE29" s="65"/>
      <c r="AF29" s="42"/>
      <c r="AK29" s="338"/>
      <c r="AL29" s="339"/>
      <c r="AM29" s="326"/>
      <c r="AN29" s="327"/>
      <c r="AO29" s="305"/>
      <c r="AP29" s="305"/>
      <c r="AQ29" s="357"/>
      <c r="AR29" s="358"/>
      <c r="AS29" s="61"/>
      <c r="AT29" s="61"/>
      <c r="AU29" s="61"/>
      <c r="AV29" s="61"/>
    </row>
    <row r="30" spans="1:53" ht="30" customHeight="1" thickBot="1" x14ac:dyDescent="0.25">
      <c r="A30" s="71">
        <f t="shared" si="0"/>
        <v>13</v>
      </c>
      <c r="B30" s="70">
        <v>3</v>
      </c>
      <c r="C30" s="365" t="s">
        <v>62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7"/>
      <c r="N30" s="86"/>
      <c r="O30" s="368" t="s">
        <v>113</v>
      </c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70"/>
      <c r="AD30" s="67"/>
      <c r="AE30" s="67"/>
      <c r="AF30" s="42"/>
      <c r="AK30" s="255" t="s">
        <v>30</v>
      </c>
      <c r="AL30" s="143" t="s">
        <v>31</v>
      </c>
      <c r="AM30" s="251" t="s">
        <v>30</v>
      </c>
      <c r="AN30" s="252" t="s">
        <v>31</v>
      </c>
      <c r="AO30" s="250" t="s">
        <v>30</v>
      </c>
      <c r="AP30" s="250" t="s">
        <v>31</v>
      </c>
      <c r="AQ30" s="253" t="s">
        <v>30</v>
      </c>
      <c r="AR30" s="256" t="s">
        <v>31</v>
      </c>
      <c r="AS30" s="41"/>
      <c r="AT30" s="41"/>
      <c r="AU30" s="41"/>
      <c r="AV30" s="41"/>
    </row>
    <row r="31" spans="1:53" ht="12.75" customHeight="1" thickBot="1" x14ac:dyDescent="0.25">
      <c r="A31" s="72" t="s">
        <v>16</v>
      </c>
      <c r="B31" s="73">
        <f>SUM(B18:B30)</f>
        <v>19</v>
      </c>
      <c r="C31" s="16"/>
      <c r="D31" s="41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42"/>
      <c r="AH31" s="42"/>
      <c r="AI31" s="42"/>
      <c r="AJ31" s="150" t="s">
        <v>54</v>
      </c>
      <c r="AK31" s="134">
        <f>COUNTIF($AL$42:$AL$88, "B")</f>
        <v>0</v>
      </c>
      <c r="AL31" s="131" t="e">
        <f>COUNTIF($AL$42:$AL$88,"B")/COUNTIF($D$42:$D$88,"P")</f>
        <v>#DIV/0!</v>
      </c>
      <c r="AM31" s="135">
        <f>COUNTIF($AN$42:$AN$88,"B")</f>
        <v>0</v>
      </c>
      <c r="AN31" s="131" t="e">
        <f>COUNTIF($AN$42:$AN$88,"B")/COUNTIF($D$42:$D$88,"P")</f>
        <v>#DIV/0!</v>
      </c>
      <c r="AO31" s="135">
        <f>COUNTIF($AP$42:$AP$88,"B")</f>
        <v>0</v>
      </c>
      <c r="AP31" s="131" t="e">
        <f>COUNTIF($AP$42:$AP$88,"B")/COUNTIF($D$42:$D$88,"P")</f>
        <v>#DIV/0!</v>
      </c>
      <c r="AQ31" s="132">
        <f>COUNTIF($AR$42:$AR$88,"B")</f>
        <v>0</v>
      </c>
      <c r="AR31" s="133" t="e">
        <f>COUNTIF($AR$42:$AR$88,"B")/COUNTIF($D$42:$D$88,"P")</f>
        <v>#DIV/0!</v>
      </c>
      <c r="AT31" s="41"/>
      <c r="AU31" s="41"/>
      <c r="AV31" s="41"/>
      <c r="AW31" s="41"/>
      <c r="AZ31" s="58"/>
      <c r="BA31" s="58"/>
    </row>
    <row r="32" spans="1:53" ht="15" customHeight="1" x14ac:dyDescent="0.2">
      <c r="A32" s="16"/>
      <c r="B32" s="16"/>
      <c r="H32" s="58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AJ32" s="151" t="s">
        <v>52</v>
      </c>
      <c r="AK32" s="136">
        <f>COUNTIF($AL$42:$AL$88, "MB")</f>
        <v>0</v>
      </c>
      <c r="AL32" s="96" t="e">
        <f>COUNTIF($AL$42:$AL$88,"MB")/COUNTIF($D$42:$D$88,"P")</f>
        <v>#DIV/0!</v>
      </c>
      <c r="AM32" s="137">
        <f>COUNTIF($AN$42:$AN$88,"MB")</f>
        <v>0</v>
      </c>
      <c r="AN32" s="96" t="e">
        <f>COUNTIF($AN$42:$AN$88,"MB")/COUNTIF($D$42:$D$88,"P")</f>
        <v>#DIV/0!</v>
      </c>
      <c r="AO32" s="137">
        <f>COUNTIF($AP$42:$AP$88,"MB")</f>
        <v>0</v>
      </c>
      <c r="AP32" s="96" t="e">
        <f>COUNTIF($AP$42:$AP$88,"MB")/COUNTIF($D$42:$D$88,"P")</f>
        <v>#DIV/0!</v>
      </c>
      <c r="AQ32" s="112">
        <f>COUNTIF($AR$42:$AR$88,"MB")</f>
        <v>0</v>
      </c>
      <c r="AR32" s="97" t="e">
        <f>COUNTIF($AR$42:$AR$88,"MB")/COUNTIF($D$42:$D$88,"P")</f>
        <v>#DIV/0!</v>
      </c>
    </row>
    <row r="33" spans="1:50" ht="15" customHeight="1" x14ac:dyDescent="0.2">
      <c r="C33" s="2"/>
      <c r="D33" s="18"/>
      <c r="E33" s="2"/>
      <c r="F33" s="2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AJ33" s="151" t="s">
        <v>51</v>
      </c>
      <c r="AK33" s="136">
        <f>COUNTIF($AL$42:$AL$88, "MA")</f>
        <v>0</v>
      </c>
      <c r="AL33" s="96" t="e">
        <f>COUNTIF($AL$42:$AL$88,"MA")/COUNTIF($D$42:$D$88,"P")</f>
        <v>#DIV/0!</v>
      </c>
      <c r="AM33" s="137">
        <f>COUNTIF($AN$42:$AN$88,"MA")</f>
        <v>0</v>
      </c>
      <c r="AN33" s="96" t="e">
        <f>COUNTIF($AN$42:$AN$88,"MA")/COUNTIF($D$42:$D$88,"P")</f>
        <v>#DIV/0!</v>
      </c>
      <c r="AO33" s="137">
        <f>COUNTIF($AP$42:$AP$88,"MA")</f>
        <v>0</v>
      </c>
      <c r="AP33" s="96" t="e">
        <f>COUNTIF($AP$42:$AP$88,"MA")/COUNTIF($D$42:$D$88,"P")</f>
        <v>#DIV/0!</v>
      </c>
      <c r="AQ33" s="112">
        <f>COUNTIF($AR$42:$AR$88,"MA")</f>
        <v>0</v>
      </c>
      <c r="AR33" s="97" t="e">
        <f>COUNTIF($AR$42:$AR$88,"MA")/COUNTIF($D$42:$D$88,"P")</f>
        <v>#DIV/0!</v>
      </c>
    </row>
    <row r="34" spans="1:50" ht="15" customHeight="1" thickBot="1" x14ac:dyDescent="0.25">
      <c r="B34" s="3"/>
      <c r="C34" s="291" t="s">
        <v>6</v>
      </c>
      <c r="D34" s="293"/>
      <c r="E34" s="5">
        <f>B31</f>
        <v>19</v>
      </c>
      <c r="F34" s="30"/>
      <c r="G34" s="16"/>
      <c r="H34" s="16"/>
      <c r="AJ34" s="152" t="s">
        <v>53</v>
      </c>
      <c r="AK34" s="138">
        <f>COUNTIF($AL$42:$AL$88, "A")</f>
        <v>0</v>
      </c>
      <c r="AL34" s="98" t="e">
        <f>COUNTIF($AL$42:$AL$88,"A")/COUNTIF($D$42:$D$88,"P")</f>
        <v>#DIV/0!</v>
      </c>
      <c r="AM34" s="139">
        <f>COUNTIF($AN$42:$AN$88,"A")</f>
        <v>0</v>
      </c>
      <c r="AN34" s="98" t="e">
        <f>COUNTIF($AN$42:$AN$88,"A")/COUNTIF($D$42:$D$88,"P")</f>
        <v>#DIV/0!</v>
      </c>
      <c r="AO34" s="139">
        <f>COUNTIF($AP$42:$AP$88,"A")</f>
        <v>0</v>
      </c>
      <c r="AP34" s="98" t="e">
        <f>COUNTIF($AP$42:$AP$88,"A")/COUNTIF($D$42:$D$88,"P")</f>
        <v>#DIV/0!</v>
      </c>
      <c r="AQ34" s="113">
        <f>COUNTIF($AR$42:$AR$88,"A")</f>
        <v>0</v>
      </c>
      <c r="AR34" s="99" t="e">
        <f>COUNTIF($AR$42:$AR$88,"A")/COUNTIF($D$42:$D$88,"P")</f>
        <v>#DIV/0!</v>
      </c>
    </row>
    <row r="35" spans="1:50" ht="12.75" customHeight="1" x14ac:dyDescent="0.2">
      <c r="B35" s="3"/>
      <c r="C35" s="291" t="s">
        <v>9</v>
      </c>
      <c r="D35" s="293"/>
      <c r="E35" s="5">
        <f>E34*0.6</f>
        <v>11.4</v>
      </c>
      <c r="F35" s="30"/>
      <c r="G35" s="16"/>
      <c r="H35" s="16"/>
    </row>
    <row r="36" spans="1:50" ht="12.75" customHeight="1" thickBot="1" x14ac:dyDescent="0.25">
      <c r="B36" s="16"/>
      <c r="C36" s="87"/>
      <c r="D36" s="87"/>
      <c r="E36" s="89"/>
      <c r="F36" s="88"/>
      <c r="G36" s="16"/>
      <c r="H36" s="16"/>
    </row>
    <row r="37" spans="1:50" ht="12.75" customHeight="1" thickBot="1" x14ac:dyDescent="0.25">
      <c r="C37" s="16"/>
      <c r="D37" s="41"/>
      <c r="E37" s="90"/>
      <c r="F37" s="91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2"/>
      <c r="AE37" s="2"/>
      <c r="AF37" s="2"/>
      <c r="AG37" s="2"/>
      <c r="AH37" s="16"/>
      <c r="AI37" s="16"/>
      <c r="AJ37" s="16"/>
      <c r="AK37" s="385" t="s">
        <v>41</v>
      </c>
      <c r="AL37" s="386"/>
      <c r="AM37" s="386"/>
      <c r="AN37" s="386"/>
      <c r="AO37" s="386"/>
      <c r="AP37" s="386"/>
      <c r="AQ37" s="386"/>
      <c r="AR37" s="387"/>
      <c r="AS37" s="16"/>
      <c r="AT37" s="16"/>
      <c r="AU37" s="16"/>
      <c r="AV37" s="16"/>
    </row>
    <row r="38" spans="1:50" ht="51.75" customHeight="1" x14ac:dyDescent="0.2">
      <c r="A38" s="16"/>
      <c r="B38" s="16"/>
      <c r="C38" s="16"/>
      <c r="D38" s="47"/>
      <c r="E38" s="346" t="s">
        <v>29</v>
      </c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3" t="s">
        <v>20</v>
      </c>
      <c r="AE38" s="343" t="s">
        <v>21</v>
      </c>
      <c r="AF38" s="351" t="s">
        <v>15</v>
      </c>
      <c r="AG38" s="377" t="s">
        <v>14</v>
      </c>
      <c r="AH38" s="392" t="s">
        <v>107</v>
      </c>
      <c r="AI38" s="392" t="s">
        <v>106</v>
      </c>
      <c r="AJ38" s="265"/>
      <c r="AK38" s="336" t="str">
        <f>AK27</f>
        <v>1) Desarrollo de destrezas de lectura inicial.</v>
      </c>
      <c r="AL38" s="337"/>
      <c r="AM38" s="363" t="str">
        <f>AM27</f>
        <v>2) Reflexión sobre el texto</v>
      </c>
      <c r="AN38" s="364"/>
      <c r="AO38" s="354" t="str">
        <f>AO27</f>
        <v>3) Extracción de información explícita.</v>
      </c>
      <c r="AP38" s="354"/>
      <c r="AQ38" s="355" t="str">
        <f>AQ27</f>
        <v>4) Extracción de información implícita.</v>
      </c>
      <c r="AR38" s="356"/>
      <c r="AS38" s="77"/>
      <c r="AV38" s="62"/>
      <c r="AW38" s="16"/>
      <c r="AX38" s="42"/>
    </row>
    <row r="39" spans="1:50" ht="12.75" hidden="1" customHeight="1" x14ac:dyDescent="0.2">
      <c r="A39" s="16"/>
      <c r="B39" s="16"/>
      <c r="C39" s="16"/>
      <c r="D39" s="48" t="s">
        <v>22</v>
      </c>
      <c r="E39" s="6" t="s">
        <v>23</v>
      </c>
      <c r="F39" s="6"/>
      <c r="G39" s="6" t="s">
        <v>23</v>
      </c>
      <c r="H39" s="6"/>
      <c r="I39" s="6" t="s">
        <v>24</v>
      </c>
      <c r="J39" s="6"/>
      <c r="K39" s="6" t="s">
        <v>23</v>
      </c>
      <c r="L39" s="6"/>
      <c r="M39" s="6" t="s">
        <v>0</v>
      </c>
      <c r="N39" s="6"/>
      <c r="O39" s="6" t="s">
        <v>24</v>
      </c>
      <c r="P39" s="6"/>
      <c r="Q39" s="6" t="s">
        <v>24</v>
      </c>
      <c r="R39" s="6"/>
      <c r="S39" s="6" t="s">
        <v>0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344"/>
      <c r="AE39" s="344"/>
      <c r="AF39" s="352"/>
      <c r="AG39" s="377"/>
      <c r="AH39" s="392"/>
      <c r="AI39" s="392"/>
      <c r="AJ39" s="265"/>
      <c r="AK39" s="338"/>
      <c r="AL39" s="339"/>
      <c r="AM39" s="326"/>
      <c r="AN39" s="327"/>
      <c r="AO39" s="305"/>
      <c r="AP39" s="305"/>
      <c r="AQ39" s="357"/>
      <c r="AR39" s="358"/>
      <c r="AS39" s="77"/>
      <c r="AV39" s="62"/>
      <c r="AW39" s="16"/>
      <c r="AX39" s="42"/>
    </row>
    <row r="40" spans="1:50" ht="12.75" hidden="1" customHeight="1" x14ac:dyDescent="0.2">
      <c r="A40" s="2"/>
      <c r="B40" s="2"/>
      <c r="C40" s="2"/>
      <c r="D40" s="48"/>
      <c r="E40" s="93">
        <v>1</v>
      </c>
      <c r="F40" s="93"/>
      <c r="G40" s="93">
        <v>1</v>
      </c>
      <c r="H40" s="93"/>
      <c r="I40" s="93">
        <v>1</v>
      </c>
      <c r="J40" s="93"/>
      <c r="K40" s="93">
        <v>1</v>
      </c>
      <c r="L40" s="93"/>
      <c r="M40" s="93">
        <v>1</v>
      </c>
      <c r="N40" s="93"/>
      <c r="O40" s="93">
        <v>1</v>
      </c>
      <c r="P40" s="93"/>
      <c r="Q40" s="93">
        <v>1</v>
      </c>
      <c r="R40" s="93"/>
      <c r="S40" s="93">
        <v>1</v>
      </c>
      <c r="T40" s="93"/>
      <c r="U40" s="93">
        <v>2</v>
      </c>
      <c r="V40" s="93"/>
      <c r="W40" s="93">
        <v>2</v>
      </c>
      <c r="X40" s="6"/>
      <c r="Y40" s="6">
        <v>2</v>
      </c>
      <c r="Z40" s="6"/>
      <c r="AA40" s="6">
        <v>2</v>
      </c>
      <c r="AB40" s="6"/>
      <c r="AC40" s="93">
        <v>3</v>
      </c>
      <c r="AD40" s="344"/>
      <c r="AE40" s="344"/>
      <c r="AF40" s="352"/>
      <c r="AG40" s="377"/>
      <c r="AH40" s="392"/>
      <c r="AI40" s="392"/>
      <c r="AJ40" s="265"/>
      <c r="AK40" s="338"/>
      <c r="AL40" s="339"/>
      <c r="AM40" s="326"/>
      <c r="AN40" s="327"/>
      <c r="AO40" s="305"/>
      <c r="AP40" s="305"/>
      <c r="AQ40" s="357"/>
      <c r="AR40" s="358"/>
      <c r="AS40" s="77"/>
      <c r="AV40" s="62"/>
      <c r="AW40" s="16"/>
      <c r="AX40" s="42"/>
    </row>
    <row r="41" spans="1:50" ht="43.5" customHeight="1" thickBot="1" x14ac:dyDescent="0.25">
      <c r="A41" s="15" t="s">
        <v>7</v>
      </c>
      <c r="B41" s="329" t="s">
        <v>11</v>
      </c>
      <c r="C41" s="329"/>
      <c r="D41" s="92" t="s">
        <v>35</v>
      </c>
      <c r="E41" s="94">
        <v>1</v>
      </c>
      <c r="F41" s="94"/>
      <c r="G41" s="78">
        <v>2</v>
      </c>
      <c r="H41" s="78"/>
      <c r="I41" s="107">
        <v>3</v>
      </c>
      <c r="J41" s="107"/>
      <c r="K41" s="78">
        <v>4</v>
      </c>
      <c r="L41" s="78"/>
      <c r="M41" s="107">
        <v>5</v>
      </c>
      <c r="N41" s="107"/>
      <c r="O41" s="78">
        <v>6</v>
      </c>
      <c r="P41" s="78"/>
      <c r="Q41" s="108">
        <v>7</v>
      </c>
      <c r="R41" s="108"/>
      <c r="S41" s="78">
        <v>8</v>
      </c>
      <c r="T41" s="78"/>
      <c r="U41" s="109">
        <v>9</v>
      </c>
      <c r="V41" s="109"/>
      <c r="W41" s="109">
        <v>10</v>
      </c>
      <c r="X41" s="110"/>
      <c r="Y41" s="111">
        <v>11</v>
      </c>
      <c r="Z41" s="111"/>
      <c r="AA41" s="111">
        <v>12</v>
      </c>
      <c r="AB41" s="111"/>
      <c r="AC41" s="111">
        <v>13</v>
      </c>
      <c r="AD41" s="345"/>
      <c r="AE41" s="345"/>
      <c r="AF41" s="353"/>
      <c r="AG41" s="377"/>
      <c r="AH41" s="392"/>
      <c r="AI41" s="392"/>
      <c r="AJ41" s="265"/>
      <c r="AK41" s="255" t="s">
        <v>44</v>
      </c>
      <c r="AL41" s="143" t="s">
        <v>14</v>
      </c>
      <c r="AM41" s="251" t="s">
        <v>44</v>
      </c>
      <c r="AN41" s="252" t="s">
        <v>14</v>
      </c>
      <c r="AO41" s="254" t="s">
        <v>44</v>
      </c>
      <c r="AP41" s="254" t="s">
        <v>14</v>
      </c>
      <c r="AQ41" s="253" t="s">
        <v>44</v>
      </c>
      <c r="AR41" s="256" t="s">
        <v>14</v>
      </c>
      <c r="AS41" s="77"/>
      <c r="AV41" s="62"/>
      <c r="AW41" s="16"/>
      <c r="AX41" s="42"/>
    </row>
    <row r="42" spans="1:50" ht="12.75" customHeight="1" x14ac:dyDescent="0.2">
      <c r="A42" s="5">
        <v>1</v>
      </c>
      <c r="B42" s="278"/>
      <c r="C42" s="279"/>
      <c r="D42" s="17"/>
      <c r="E42" s="79"/>
      <c r="F42" s="80">
        <f>IF(E42=$E$39,$E$40,0)</f>
        <v>0</v>
      </c>
      <c r="G42" s="79"/>
      <c r="H42" s="80">
        <f>IF(G42=$G$39,$G$40,0)</f>
        <v>0</v>
      </c>
      <c r="I42" s="124"/>
      <c r="J42" s="80">
        <f>IF(I42=$I$39,$I$40,0)</f>
        <v>0</v>
      </c>
      <c r="K42" s="79"/>
      <c r="L42" s="80">
        <f>IF(K42=$K$39,$K$40,0)</f>
        <v>0</v>
      </c>
      <c r="M42" s="79"/>
      <c r="N42" s="80">
        <f>IF(M42=$M$39,$M$40,0)</f>
        <v>0</v>
      </c>
      <c r="O42" s="79"/>
      <c r="P42" s="80">
        <f>IF(O42=$O$39,$O$40,0)</f>
        <v>0</v>
      </c>
      <c r="Q42" s="79"/>
      <c r="R42" s="80">
        <f>IF(Q42=$Q$39,$Q$40,0)</f>
        <v>0</v>
      </c>
      <c r="S42" s="79"/>
      <c r="T42" s="80">
        <f>IF(S42=$S$39,$S$40,0)</f>
        <v>0</v>
      </c>
      <c r="U42" s="79"/>
      <c r="V42" s="79"/>
      <c r="W42" s="79"/>
      <c r="X42" s="79"/>
      <c r="Y42" s="79"/>
      <c r="Z42" s="79"/>
      <c r="AA42" s="79"/>
      <c r="AB42" s="80"/>
      <c r="AC42" s="95"/>
      <c r="AD42" s="5">
        <f>IF((D42="P"),SUM(E42:AC42),0)</f>
        <v>0</v>
      </c>
      <c r="AE42" s="10">
        <f t="shared" ref="AE42:AE88" si="1">(AD42*100)/E$34</f>
        <v>0</v>
      </c>
      <c r="AF42" s="11">
        <f>IF($D$42:$D$88="P",IF(AD42&gt;=E$35,0.394736*AD42-0.5,0.175438*AD42+2),0)</f>
        <v>0</v>
      </c>
      <c r="AG42" s="5">
        <f>IF($D$42:$D$88="P",IF(AND((AE42&lt;50),(AE42&gt;=0)),"INICIAL",IF(AND((AE42&lt;80),(AE42&gt;49)),"INTERMEDIO",IF(AND((AE42&lt;=100),(AE42&gt;79)),"AVANZADO"))),0)</f>
        <v>0</v>
      </c>
      <c r="AH42" s="241">
        <f>IF($D$42:$D$88="P",AF42-$AF$91,0)</f>
        <v>0</v>
      </c>
      <c r="AI42" s="242">
        <f>IF($D$42:$D$88="P",POWER(AH42,2),0)</f>
        <v>0</v>
      </c>
      <c r="AJ42" s="242">
        <f>SUM(AI42:AI88)</f>
        <v>0</v>
      </c>
      <c r="AK42" s="257">
        <f>IF((D42="P"),SUM(U42:AC42)/11,0)</f>
        <v>0</v>
      </c>
      <c r="AL42" s="258">
        <f>IF($D$42:$D$88="P",IF(AK42&lt;=0.25,"B",IF(AK42&lt;=0.5,"MB",IF(AK42&lt;=0.75,"MA",IF(AK42&lt;=1,"A")))),0)</f>
        <v>0</v>
      </c>
      <c r="AM42" s="259">
        <f>IF((D42="P"),(SUM(E42:F42))/1,0)</f>
        <v>0</v>
      </c>
      <c r="AN42" s="258">
        <f>IF($D$42:$D$88="P",IF(AM42&lt;=0.25,"B",IF(AM42&lt;=0.5,"MB",IF(AM42=0.75,"MA",IF(AM42&lt;=1,"A")))),0)</f>
        <v>0</v>
      </c>
      <c r="AO42" s="259">
        <f>IF((D42="P"),(SUM(I42:J42)+SUM(M42:N42)+SUM(Q42:R42))/3,0)</f>
        <v>0</v>
      </c>
      <c r="AP42" s="258">
        <f>IF($D$42:$D$88="P",IF(AO42&lt;=0.25,"B",IF(AO42&lt;=0.5,"MB",IF(AO42&lt;=0.75,"MA",IF(AO42&lt;=1,"A")))),0)</f>
        <v>0</v>
      </c>
      <c r="AQ42" s="260">
        <f>IF((D42="P"),(SUM(G42:H42)+SUM(K42:L42)+SUM(O42:P42)+SUM(S42:T42))/4,0)</f>
        <v>0</v>
      </c>
      <c r="AR42" s="261">
        <f>IF($D$42:$D$88="P",IF(AQ42&lt;=0.25,"B",IF(AQ42&lt;=0.5,"MB",IF(AQ42&lt;=0.75,"MA",IF(AQ42&lt;=1,"A")))),0)</f>
        <v>0</v>
      </c>
      <c r="AS42" s="63"/>
      <c r="AV42" s="62"/>
      <c r="AW42" s="16"/>
      <c r="AX42" s="42"/>
    </row>
    <row r="43" spans="1:50" ht="12.75" customHeight="1" x14ac:dyDescent="0.2">
      <c r="A43" s="5">
        <v>2</v>
      </c>
      <c r="B43" s="278"/>
      <c r="C43" s="279"/>
      <c r="D43" s="277"/>
      <c r="E43" s="79"/>
      <c r="F43" s="80">
        <f t="shared" ref="F43:F88" si="2">IF(E43=$E$39,$E$40,0)</f>
        <v>0</v>
      </c>
      <c r="G43" s="79"/>
      <c r="H43" s="80">
        <f t="shared" ref="H43:H88" si="3">IF(G43=$G$39,$G$40,0)</f>
        <v>0</v>
      </c>
      <c r="I43" s="124"/>
      <c r="J43" s="80">
        <f t="shared" ref="J43:J88" si="4">IF(I43=$I$39,$I$40,0)</f>
        <v>0</v>
      </c>
      <c r="K43" s="79"/>
      <c r="L43" s="80">
        <f t="shared" ref="L43:L88" si="5">IF(K43=$K$39,$K$40,0)</f>
        <v>0</v>
      </c>
      <c r="M43" s="79"/>
      <c r="N43" s="80">
        <f t="shared" ref="N43:N88" si="6">IF(M43=$M$39,$M$40,0)</f>
        <v>0</v>
      </c>
      <c r="O43" s="79"/>
      <c r="P43" s="80">
        <f t="shared" ref="P43:P88" si="7">IF(O43=$O$39,$O$40,0)</f>
        <v>0</v>
      </c>
      <c r="Q43" s="79"/>
      <c r="R43" s="80">
        <f t="shared" ref="R43:R88" si="8">IF(Q43=$Q$39,$Q$40,0)</f>
        <v>0</v>
      </c>
      <c r="S43" s="79"/>
      <c r="T43" s="80">
        <f t="shared" ref="T43:T88" si="9">IF(S43=$S$39,$S$40,0)</f>
        <v>0</v>
      </c>
      <c r="U43" s="79"/>
      <c r="V43" s="79"/>
      <c r="W43" s="79"/>
      <c r="X43" s="79"/>
      <c r="Y43" s="79"/>
      <c r="Z43" s="79"/>
      <c r="AA43" s="79"/>
      <c r="AB43" s="80"/>
      <c r="AC43" s="79"/>
      <c r="AD43" s="5">
        <f t="shared" ref="AD43:AD88" si="10">IF((D43="P"),SUM(E43:AC43),0)</f>
        <v>0</v>
      </c>
      <c r="AE43" s="10">
        <f t="shared" si="1"/>
        <v>0</v>
      </c>
      <c r="AF43" s="11">
        <f t="shared" ref="AF43:AF88" si="11">IF($D$42:$D$88="P",IF(AD43&gt;=E$35,0.394736*AD43-0.5,0.175438*AD43+2),0)</f>
        <v>0</v>
      </c>
      <c r="AG43" s="5">
        <f t="shared" ref="AG43:AG88" si="12">IF($D$42:$D$88="P",IF(AND((AE43&lt;50),(AE43&gt;=0)),"INICIAL",IF(AND((AE43&lt;80),(AE43&gt;49)),"INTERMEDIO",IF(AND((AE43&lt;=100),(AE43&gt;79)),"AVANZADO"))),0)</f>
        <v>0</v>
      </c>
      <c r="AH43" s="241">
        <f t="shared" ref="AH43:AH88" si="13">IF($D$42:$D$88="P",AF43-$AF$91,0)</f>
        <v>0</v>
      </c>
      <c r="AI43" s="242">
        <f t="shared" ref="AI43:AI88" si="14">IF($D$42:$D$88="P",POWER(AH43,2),0)</f>
        <v>0</v>
      </c>
      <c r="AJ43" s="266"/>
      <c r="AK43" s="140">
        <f t="shared" ref="AK43:AK88" si="15">IF((D43="P"),SUM(U43:AC43)/11,0)</f>
        <v>0</v>
      </c>
      <c r="AL43" s="5">
        <f t="shared" ref="AL43:AL88" si="16">IF($D$42:$D$88="P",IF(AK43&lt;=0.25,"B",IF(AK43&lt;=0.5,"MB",IF(AK43&lt;=0.75,"MA",IF(AK43&lt;=1,"A")))),0)</f>
        <v>0</v>
      </c>
      <c r="AM43" s="141">
        <f t="shared" ref="AM43:AM88" si="17">IF((D43="P"),(SUM(E43:F43))/1,0)</f>
        <v>0</v>
      </c>
      <c r="AN43" s="5">
        <f t="shared" ref="AN43:AN88" si="18">IF($D$42:$D$88="P",IF(AM43&lt;=0.25,"B",IF(AM43&lt;=0.5,"MB",IF(AM43=0.75,"MA",IF(AM43&lt;=1,"A")))),0)</f>
        <v>0</v>
      </c>
      <c r="AO43" s="104">
        <f t="shared" ref="AO43:AO88" si="19">IF((D43="P"),(SUM(I43:J43)+SUM(M43:N43)+SUM(Q43:R43))/3,0)</f>
        <v>0</v>
      </c>
      <c r="AP43" s="5">
        <f t="shared" ref="AP43:AP88" si="20">IF($D$42:$D$88="P",IF(AO43&lt;=0.25,"B",IF(AO43&lt;=0.5,"MB",IF(AO43&lt;=0.75,"MA",IF(AO43&lt;=1,"A")))),0)</f>
        <v>0</v>
      </c>
      <c r="AQ43" s="142">
        <f t="shared" ref="AQ43:AQ88" si="21">IF((D43="P"),(SUM(G43:H43)+SUM(K43:L43)+SUM(O43:P43)+SUM(S43:T43))/4,0)</f>
        <v>0</v>
      </c>
      <c r="AR43" s="115">
        <f t="shared" ref="AR43:AR88" si="22">IF($D$42:$D$88="P",IF(AQ43&lt;=0.25,"B",IF(AQ43&lt;=0.5,"MB",IF(AQ43&lt;=0.75,"MA",IF(AQ43&lt;=1,"A")))),0)</f>
        <v>0</v>
      </c>
      <c r="AS43" s="63"/>
      <c r="AV43" s="62"/>
      <c r="AW43" s="16"/>
      <c r="AX43" s="42"/>
    </row>
    <row r="44" spans="1:50" ht="12.75" customHeight="1" x14ac:dyDescent="0.2">
      <c r="A44" s="5">
        <v>3</v>
      </c>
      <c r="B44" s="278"/>
      <c r="C44" s="279"/>
      <c r="D44" s="277"/>
      <c r="E44" s="79"/>
      <c r="F44" s="80">
        <f t="shared" si="2"/>
        <v>0</v>
      </c>
      <c r="G44" s="79"/>
      <c r="H44" s="80">
        <f t="shared" si="3"/>
        <v>0</v>
      </c>
      <c r="I44" s="124"/>
      <c r="J44" s="80">
        <f t="shared" si="4"/>
        <v>0</v>
      </c>
      <c r="K44" s="79"/>
      <c r="L44" s="80">
        <f t="shared" si="5"/>
        <v>0</v>
      </c>
      <c r="M44" s="79"/>
      <c r="N44" s="80">
        <f t="shared" si="6"/>
        <v>0</v>
      </c>
      <c r="O44" s="79"/>
      <c r="P44" s="80">
        <f t="shared" si="7"/>
        <v>0</v>
      </c>
      <c r="Q44" s="79"/>
      <c r="R44" s="80">
        <f t="shared" si="8"/>
        <v>0</v>
      </c>
      <c r="S44" s="79"/>
      <c r="T44" s="80">
        <f t="shared" si="9"/>
        <v>0</v>
      </c>
      <c r="U44" s="79"/>
      <c r="V44" s="79"/>
      <c r="W44" s="79"/>
      <c r="X44" s="79"/>
      <c r="Y44" s="79"/>
      <c r="Z44" s="79"/>
      <c r="AA44" s="79"/>
      <c r="AB44" s="80"/>
      <c r="AC44" s="79"/>
      <c r="AD44" s="5">
        <f t="shared" si="10"/>
        <v>0</v>
      </c>
      <c r="AE44" s="10">
        <f t="shared" si="1"/>
        <v>0</v>
      </c>
      <c r="AF44" s="11">
        <f t="shared" si="11"/>
        <v>0</v>
      </c>
      <c r="AG44" s="5">
        <f t="shared" si="12"/>
        <v>0</v>
      </c>
      <c r="AH44" s="241">
        <f>IF($D$42:$D$88="P",AF44-$AF$91,0)</f>
        <v>0</v>
      </c>
      <c r="AI44" s="242">
        <f t="shared" si="14"/>
        <v>0</v>
      </c>
      <c r="AJ44" s="266"/>
      <c r="AK44" s="140">
        <f t="shared" si="15"/>
        <v>0</v>
      </c>
      <c r="AL44" s="5">
        <f t="shared" si="16"/>
        <v>0</v>
      </c>
      <c r="AM44" s="141">
        <f t="shared" si="17"/>
        <v>0</v>
      </c>
      <c r="AN44" s="5">
        <f t="shared" si="18"/>
        <v>0</v>
      </c>
      <c r="AO44" s="104">
        <f t="shared" si="19"/>
        <v>0</v>
      </c>
      <c r="AP44" s="5">
        <f t="shared" si="20"/>
        <v>0</v>
      </c>
      <c r="AQ44" s="142">
        <f t="shared" si="21"/>
        <v>0</v>
      </c>
      <c r="AR44" s="115">
        <f t="shared" si="22"/>
        <v>0</v>
      </c>
      <c r="AS44" s="63"/>
      <c r="AT44" s="63"/>
      <c r="AU44" s="63"/>
      <c r="AV44" s="63"/>
      <c r="AW44" s="16"/>
    </row>
    <row r="45" spans="1:50" ht="12.75" customHeight="1" x14ac:dyDescent="0.2">
      <c r="A45" s="5">
        <f t="shared" ref="A45:A87" si="23">A44+1</f>
        <v>4</v>
      </c>
      <c r="B45" s="278"/>
      <c r="C45" s="279"/>
      <c r="D45" s="277"/>
      <c r="E45" s="79"/>
      <c r="F45" s="80">
        <f t="shared" si="2"/>
        <v>0</v>
      </c>
      <c r="G45" s="79"/>
      <c r="H45" s="80">
        <f t="shared" si="3"/>
        <v>0</v>
      </c>
      <c r="I45" s="124"/>
      <c r="J45" s="80">
        <f t="shared" si="4"/>
        <v>0</v>
      </c>
      <c r="K45" s="79"/>
      <c r="L45" s="80">
        <f t="shared" si="5"/>
        <v>0</v>
      </c>
      <c r="M45" s="79"/>
      <c r="N45" s="80">
        <f t="shared" si="6"/>
        <v>0</v>
      </c>
      <c r="O45" s="79"/>
      <c r="P45" s="80">
        <f t="shared" si="7"/>
        <v>0</v>
      </c>
      <c r="Q45" s="79"/>
      <c r="R45" s="80">
        <f t="shared" si="8"/>
        <v>0</v>
      </c>
      <c r="S45" s="79"/>
      <c r="T45" s="80">
        <f t="shared" si="9"/>
        <v>0</v>
      </c>
      <c r="U45" s="79"/>
      <c r="V45" s="79"/>
      <c r="W45" s="79"/>
      <c r="X45" s="79"/>
      <c r="Y45" s="79"/>
      <c r="Z45" s="79"/>
      <c r="AA45" s="79"/>
      <c r="AB45" s="80"/>
      <c r="AC45" s="79"/>
      <c r="AD45" s="5">
        <f t="shared" si="10"/>
        <v>0</v>
      </c>
      <c r="AE45" s="10">
        <f t="shared" si="1"/>
        <v>0</v>
      </c>
      <c r="AF45" s="11">
        <f t="shared" si="11"/>
        <v>0</v>
      </c>
      <c r="AG45" s="5">
        <f t="shared" si="12"/>
        <v>0</v>
      </c>
      <c r="AH45" s="241">
        <f t="shared" si="13"/>
        <v>0</v>
      </c>
      <c r="AI45" s="242">
        <f t="shared" si="14"/>
        <v>0</v>
      </c>
      <c r="AJ45" s="266"/>
      <c r="AK45" s="140">
        <f t="shared" si="15"/>
        <v>0</v>
      </c>
      <c r="AL45" s="5">
        <f t="shared" si="16"/>
        <v>0</v>
      </c>
      <c r="AM45" s="141">
        <f t="shared" si="17"/>
        <v>0</v>
      </c>
      <c r="AN45" s="5">
        <f t="shared" si="18"/>
        <v>0</v>
      </c>
      <c r="AO45" s="104">
        <f t="shared" si="19"/>
        <v>0</v>
      </c>
      <c r="AP45" s="5">
        <f t="shared" si="20"/>
        <v>0</v>
      </c>
      <c r="AQ45" s="142">
        <f t="shared" si="21"/>
        <v>0</v>
      </c>
      <c r="AR45" s="115">
        <f t="shared" si="22"/>
        <v>0</v>
      </c>
      <c r="AS45" s="63"/>
      <c r="AT45" s="63"/>
      <c r="AU45" s="63"/>
      <c r="AV45" s="63"/>
      <c r="AW45" s="16"/>
    </row>
    <row r="46" spans="1:50" ht="12.75" customHeight="1" x14ac:dyDescent="0.2">
      <c r="A46" s="5">
        <f t="shared" si="23"/>
        <v>5</v>
      </c>
      <c r="B46" s="278"/>
      <c r="C46" s="279"/>
      <c r="D46" s="277"/>
      <c r="E46" s="79"/>
      <c r="F46" s="80">
        <f t="shared" si="2"/>
        <v>0</v>
      </c>
      <c r="G46" s="79"/>
      <c r="H46" s="80">
        <f t="shared" si="3"/>
        <v>0</v>
      </c>
      <c r="I46" s="124"/>
      <c r="J46" s="80">
        <f t="shared" si="4"/>
        <v>0</v>
      </c>
      <c r="K46" s="79"/>
      <c r="L46" s="80">
        <f t="shared" si="5"/>
        <v>0</v>
      </c>
      <c r="M46" s="79"/>
      <c r="N46" s="80">
        <f t="shared" si="6"/>
        <v>0</v>
      </c>
      <c r="O46" s="79"/>
      <c r="P46" s="80">
        <f t="shared" si="7"/>
        <v>0</v>
      </c>
      <c r="Q46" s="79"/>
      <c r="R46" s="80">
        <f t="shared" si="8"/>
        <v>0</v>
      </c>
      <c r="S46" s="79"/>
      <c r="T46" s="80">
        <f t="shared" si="9"/>
        <v>0</v>
      </c>
      <c r="U46" s="79"/>
      <c r="V46" s="79"/>
      <c r="W46" s="79"/>
      <c r="X46" s="79"/>
      <c r="Y46" s="79"/>
      <c r="Z46" s="79"/>
      <c r="AA46" s="79"/>
      <c r="AB46" s="80"/>
      <c r="AC46" s="79"/>
      <c r="AD46" s="5">
        <f t="shared" si="10"/>
        <v>0</v>
      </c>
      <c r="AE46" s="10">
        <f t="shared" si="1"/>
        <v>0</v>
      </c>
      <c r="AF46" s="11">
        <f t="shared" si="11"/>
        <v>0</v>
      </c>
      <c r="AG46" s="5">
        <f t="shared" si="12"/>
        <v>0</v>
      </c>
      <c r="AH46" s="241">
        <f t="shared" si="13"/>
        <v>0</v>
      </c>
      <c r="AI46" s="242">
        <f t="shared" si="14"/>
        <v>0</v>
      </c>
      <c r="AJ46" s="266"/>
      <c r="AK46" s="140">
        <f t="shared" si="15"/>
        <v>0</v>
      </c>
      <c r="AL46" s="5">
        <f t="shared" si="16"/>
        <v>0</v>
      </c>
      <c r="AM46" s="141">
        <f>IF((D46="P"),(SUM(E46:F46))/1,0)</f>
        <v>0</v>
      </c>
      <c r="AN46" s="5">
        <f t="shared" si="18"/>
        <v>0</v>
      </c>
      <c r="AO46" s="104">
        <f t="shared" si="19"/>
        <v>0</v>
      </c>
      <c r="AP46" s="5">
        <f t="shared" si="20"/>
        <v>0</v>
      </c>
      <c r="AQ46" s="142">
        <f t="shared" si="21"/>
        <v>0</v>
      </c>
      <c r="AR46" s="115">
        <f t="shared" si="22"/>
        <v>0</v>
      </c>
      <c r="AS46" s="63"/>
      <c r="AT46" s="63"/>
      <c r="AU46" s="63"/>
      <c r="AV46" s="63"/>
      <c r="AW46" s="16"/>
    </row>
    <row r="47" spans="1:50" ht="12.75" customHeight="1" x14ac:dyDescent="0.2">
      <c r="A47" s="5">
        <f t="shared" si="23"/>
        <v>6</v>
      </c>
      <c r="B47" s="278"/>
      <c r="C47" s="279"/>
      <c r="D47" s="277"/>
      <c r="E47" s="79"/>
      <c r="F47" s="80">
        <f t="shared" si="2"/>
        <v>0</v>
      </c>
      <c r="G47" s="79"/>
      <c r="H47" s="80">
        <f t="shared" si="3"/>
        <v>0</v>
      </c>
      <c r="I47" s="124"/>
      <c r="J47" s="80">
        <f t="shared" si="4"/>
        <v>0</v>
      </c>
      <c r="K47" s="79"/>
      <c r="L47" s="80">
        <f t="shared" si="5"/>
        <v>0</v>
      </c>
      <c r="M47" s="79"/>
      <c r="N47" s="80">
        <f t="shared" si="6"/>
        <v>0</v>
      </c>
      <c r="O47" s="79"/>
      <c r="P47" s="80">
        <f t="shared" si="7"/>
        <v>0</v>
      </c>
      <c r="Q47" s="79"/>
      <c r="R47" s="80">
        <f t="shared" si="8"/>
        <v>0</v>
      </c>
      <c r="S47" s="79"/>
      <c r="T47" s="80">
        <f t="shared" si="9"/>
        <v>0</v>
      </c>
      <c r="U47" s="79"/>
      <c r="V47" s="79"/>
      <c r="W47" s="79"/>
      <c r="X47" s="79"/>
      <c r="Y47" s="79"/>
      <c r="Z47" s="79"/>
      <c r="AA47" s="79"/>
      <c r="AB47" s="80"/>
      <c r="AC47" s="79"/>
      <c r="AD47" s="5">
        <f t="shared" si="10"/>
        <v>0</v>
      </c>
      <c r="AE47" s="10">
        <f t="shared" si="1"/>
        <v>0</v>
      </c>
      <c r="AF47" s="11">
        <f t="shared" si="11"/>
        <v>0</v>
      </c>
      <c r="AG47" s="5">
        <f t="shared" si="12"/>
        <v>0</v>
      </c>
      <c r="AH47" s="241">
        <f t="shared" si="13"/>
        <v>0</v>
      </c>
      <c r="AI47" s="242">
        <f>IF($D$42:$D$88="P",POWER(AH47,2),0)</f>
        <v>0</v>
      </c>
      <c r="AJ47" s="266"/>
      <c r="AK47" s="140">
        <f>IF((D47="P"),SUM(U47:AC47)/11,0)</f>
        <v>0</v>
      </c>
      <c r="AL47" s="5">
        <f t="shared" si="16"/>
        <v>0</v>
      </c>
      <c r="AM47" s="141">
        <f t="shared" si="17"/>
        <v>0</v>
      </c>
      <c r="AN47" s="5">
        <f t="shared" si="18"/>
        <v>0</v>
      </c>
      <c r="AO47" s="104">
        <f t="shared" si="19"/>
        <v>0</v>
      </c>
      <c r="AP47" s="5">
        <f t="shared" si="20"/>
        <v>0</v>
      </c>
      <c r="AQ47" s="142">
        <f t="shared" si="21"/>
        <v>0</v>
      </c>
      <c r="AR47" s="115">
        <f t="shared" si="22"/>
        <v>0</v>
      </c>
      <c r="AS47" s="63"/>
      <c r="AT47" s="63"/>
      <c r="AU47" s="63"/>
      <c r="AV47" s="63"/>
      <c r="AW47" s="16"/>
    </row>
    <row r="48" spans="1:50" ht="12.75" customHeight="1" x14ac:dyDescent="0.2">
      <c r="A48" s="5">
        <f t="shared" si="23"/>
        <v>7</v>
      </c>
      <c r="B48" s="278"/>
      <c r="C48" s="279"/>
      <c r="D48" s="277"/>
      <c r="E48" s="79"/>
      <c r="F48" s="80">
        <f t="shared" si="2"/>
        <v>0</v>
      </c>
      <c r="G48" s="79"/>
      <c r="H48" s="80">
        <f t="shared" si="3"/>
        <v>0</v>
      </c>
      <c r="I48" s="124"/>
      <c r="J48" s="80">
        <f t="shared" si="4"/>
        <v>0</v>
      </c>
      <c r="K48" s="79"/>
      <c r="L48" s="80">
        <f t="shared" si="5"/>
        <v>0</v>
      </c>
      <c r="M48" s="79"/>
      <c r="N48" s="80">
        <f t="shared" si="6"/>
        <v>0</v>
      </c>
      <c r="O48" s="79"/>
      <c r="P48" s="80">
        <f t="shared" si="7"/>
        <v>0</v>
      </c>
      <c r="Q48" s="79"/>
      <c r="R48" s="80">
        <f t="shared" si="8"/>
        <v>0</v>
      </c>
      <c r="S48" s="79"/>
      <c r="T48" s="80">
        <f t="shared" si="9"/>
        <v>0</v>
      </c>
      <c r="U48" s="79"/>
      <c r="V48" s="79"/>
      <c r="W48" s="79"/>
      <c r="X48" s="79"/>
      <c r="Y48" s="79"/>
      <c r="Z48" s="79"/>
      <c r="AA48" s="79"/>
      <c r="AB48" s="80"/>
      <c r="AC48" s="79"/>
      <c r="AD48" s="5">
        <f t="shared" si="10"/>
        <v>0</v>
      </c>
      <c r="AE48" s="10">
        <f t="shared" si="1"/>
        <v>0</v>
      </c>
      <c r="AF48" s="11">
        <f t="shared" si="11"/>
        <v>0</v>
      </c>
      <c r="AG48" s="5">
        <f t="shared" si="12"/>
        <v>0</v>
      </c>
      <c r="AH48" s="241">
        <f t="shared" si="13"/>
        <v>0</v>
      </c>
      <c r="AI48" s="242">
        <f t="shared" si="14"/>
        <v>0</v>
      </c>
      <c r="AJ48" s="266"/>
      <c r="AK48" s="140">
        <f t="shared" si="15"/>
        <v>0</v>
      </c>
      <c r="AL48" s="5">
        <f t="shared" si="16"/>
        <v>0</v>
      </c>
      <c r="AM48" s="141">
        <f t="shared" si="17"/>
        <v>0</v>
      </c>
      <c r="AN48" s="5">
        <f t="shared" si="18"/>
        <v>0</v>
      </c>
      <c r="AO48" s="104">
        <f>IF((D48="P"),(SUM(I48:J48)+SUM(M48:N48)+SUM(Q48:R48))/3,0)</f>
        <v>0</v>
      </c>
      <c r="AP48" s="5">
        <f t="shared" si="20"/>
        <v>0</v>
      </c>
      <c r="AQ48" s="142">
        <f t="shared" si="21"/>
        <v>0</v>
      </c>
      <c r="AR48" s="115">
        <f t="shared" si="22"/>
        <v>0</v>
      </c>
      <c r="AS48" s="63"/>
      <c r="AT48" s="63"/>
      <c r="AU48" s="63"/>
      <c r="AV48" s="63"/>
      <c r="AW48" s="16"/>
    </row>
    <row r="49" spans="1:68" ht="12.75" customHeight="1" x14ac:dyDescent="0.2">
      <c r="A49" s="5">
        <f t="shared" si="23"/>
        <v>8</v>
      </c>
      <c r="B49" s="278"/>
      <c r="C49" s="279"/>
      <c r="D49" s="277"/>
      <c r="E49" s="79"/>
      <c r="F49" s="80">
        <f t="shared" si="2"/>
        <v>0</v>
      </c>
      <c r="G49" s="79"/>
      <c r="H49" s="80">
        <f t="shared" si="3"/>
        <v>0</v>
      </c>
      <c r="I49" s="124"/>
      <c r="J49" s="80">
        <f t="shared" si="4"/>
        <v>0</v>
      </c>
      <c r="K49" s="79"/>
      <c r="L49" s="80">
        <f t="shared" si="5"/>
        <v>0</v>
      </c>
      <c r="M49" s="79"/>
      <c r="N49" s="80">
        <f t="shared" si="6"/>
        <v>0</v>
      </c>
      <c r="O49" s="79"/>
      <c r="P49" s="80">
        <f t="shared" si="7"/>
        <v>0</v>
      </c>
      <c r="Q49" s="79"/>
      <c r="R49" s="80">
        <f t="shared" si="8"/>
        <v>0</v>
      </c>
      <c r="S49" s="79"/>
      <c r="T49" s="80">
        <f t="shared" si="9"/>
        <v>0</v>
      </c>
      <c r="U49" s="79"/>
      <c r="V49" s="79"/>
      <c r="W49" s="79"/>
      <c r="X49" s="79"/>
      <c r="Y49" s="79"/>
      <c r="Z49" s="79"/>
      <c r="AA49" s="79"/>
      <c r="AB49" s="80"/>
      <c r="AC49" s="79"/>
      <c r="AD49" s="5">
        <f t="shared" si="10"/>
        <v>0</v>
      </c>
      <c r="AE49" s="10">
        <f t="shared" si="1"/>
        <v>0</v>
      </c>
      <c r="AF49" s="11">
        <f t="shared" si="11"/>
        <v>0</v>
      </c>
      <c r="AG49" s="5">
        <f t="shared" si="12"/>
        <v>0</v>
      </c>
      <c r="AH49" s="241">
        <f t="shared" si="13"/>
        <v>0</v>
      </c>
      <c r="AI49" s="242">
        <f t="shared" si="14"/>
        <v>0</v>
      </c>
      <c r="AJ49" s="266"/>
      <c r="AK49" s="140">
        <f t="shared" si="15"/>
        <v>0</v>
      </c>
      <c r="AL49" s="5">
        <f t="shared" si="16"/>
        <v>0</v>
      </c>
      <c r="AM49" s="141">
        <f t="shared" si="17"/>
        <v>0</v>
      </c>
      <c r="AN49" s="5">
        <f>IF($D$42:$D$88="P",IF(AM49&lt;=0.25,"B",IF(AM49&lt;=0.5,"MB",IF(AM49=0.75,"MA",IF(AM49&lt;=1,"A")))),0)</f>
        <v>0</v>
      </c>
      <c r="AO49" s="104">
        <f t="shared" si="19"/>
        <v>0</v>
      </c>
      <c r="AP49" s="5">
        <f t="shared" si="20"/>
        <v>0</v>
      </c>
      <c r="AQ49" s="142">
        <f t="shared" si="21"/>
        <v>0</v>
      </c>
      <c r="AR49" s="115">
        <f>IF($D$42:$D$88="P",IF(AQ49&lt;=0.25,"B",IF(AQ49&lt;=0.5,"MB",IF(AQ49&lt;=0.75,"MA",IF(AQ49&lt;=1,"A")))),0)</f>
        <v>0</v>
      </c>
      <c r="AS49" s="63"/>
      <c r="AT49" s="63"/>
      <c r="AU49" s="63"/>
      <c r="AV49" s="63"/>
      <c r="AW49" s="16"/>
    </row>
    <row r="50" spans="1:68" ht="12.75" customHeight="1" x14ac:dyDescent="0.2">
      <c r="A50" s="5">
        <f t="shared" si="23"/>
        <v>9</v>
      </c>
      <c r="B50" s="278"/>
      <c r="C50" s="279"/>
      <c r="D50" s="277"/>
      <c r="E50" s="79"/>
      <c r="F50" s="80">
        <f t="shared" si="2"/>
        <v>0</v>
      </c>
      <c r="G50" s="79"/>
      <c r="H50" s="80">
        <f t="shared" si="3"/>
        <v>0</v>
      </c>
      <c r="I50" s="124"/>
      <c r="J50" s="80">
        <f t="shared" si="4"/>
        <v>0</v>
      </c>
      <c r="K50" s="79"/>
      <c r="L50" s="80">
        <f t="shared" si="5"/>
        <v>0</v>
      </c>
      <c r="M50" s="79"/>
      <c r="N50" s="80">
        <f t="shared" si="6"/>
        <v>0</v>
      </c>
      <c r="O50" s="79"/>
      <c r="P50" s="80">
        <f t="shared" si="7"/>
        <v>0</v>
      </c>
      <c r="Q50" s="79"/>
      <c r="R50" s="80">
        <f t="shared" si="8"/>
        <v>0</v>
      </c>
      <c r="S50" s="79"/>
      <c r="T50" s="80">
        <f t="shared" si="9"/>
        <v>0</v>
      </c>
      <c r="U50" s="79"/>
      <c r="V50" s="79"/>
      <c r="W50" s="79"/>
      <c r="X50" s="79"/>
      <c r="Y50" s="79"/>
      <c r="Z50" s="79"/>
      <c r="AA50" s="79"/>
      <c r="AB50" s="80"/>
      <c r="AC50" s="79"/>
      <c r="AD50" s="5">
        <f t="shared" si="10"/>
        <v>0</v>
      </c>
      <c r="AE50" s="10">
        <f t="shared" si="1"/>
        <v>0</v>
      </c>
      <c r="AF50" s="11">
        <f t="shared" si="11"/>
        <v>0</v>
      </c>
      <c r="AG50" s="5">
        <f t="shared" si="12"/>
        <v>0</v>
      </c>
      <c r="AH50" s="241">
        <f t="shared" si="13"/>
        <v>0</v>
      </c>
      <c r="AI50" s="242">
        <f t="shared" si="14"/>
        <v>0</v>
      </c>
      <c r="AJ50" s="266"/>
      <c r="AK50" s="140">
        <f t="shared" si="15"/>
        <v>0</v>
      </c>
      <c r="AL50" s="5">
        <f t="shared" si="16"/>
        <v>0</v>
      </c>
      <c r="AM50" s="141">
        <f t="shared" si="17"/>
        <v>0</v>
      </c>
      <c r="AN50" s="5">
        <f t="shared" si="18"/>
        <v>0</v>
      </c>
      <c r="AO50" s="104">
        <f t="shared" si="19"/>
        <v>0</v>
      </c>
      <c r="AP50" s="5">
        <f>IF($D$42:$D$88="P",IF(AO50&lt;=0.25,"B",IF(AO50&lt;=0.5,"MB",IF(AO50&lt;=0.75,"MA",IF(AO50&lt;=1,"A")))),0)</f>
        <v>0</v>
      </c>
      <c r="AQ50" s="142">
        <f t="shared" si="21"/>
        <v>0</v>
      </c>
      <c r="AR50" s="115">
        <f t="shared" si="22"/>
        <v>0</v>
      </c>
      <c r="AS50" s="63"/>
      <c r="AT50" s="63"/>
      <c r="AU50" s="63"/>
      <c r="AV50" s="63"/>
      <c r="AW50" s="16"/>
    </row>
    <row r="51" spans="1:68" ht="12.75" customHeight="1" x14ac:dyDescent="0.2">
      <c r="A51" s="5">
        <f t="shared" si="23"/>
        <v>10</v>
      </c>
      <c r="B51" s="278"/>
      <c r="C51" s="279"/>
      <c r="D51" s="277"/>
      <c r="E51" s="79"/>
      <c r="F51" s="80">
        <f t="shared" si="2"/>
        <v>0</v>
      </c>
      <c r="G51" s="79"/>
      <c r="H51" s="80">
        <f t="shared" si="3"/>
        <v>0</v>
      </c>
      <c r="I51" s="124"/>
      <c r="J51" s="80">
        <f t="shared" si="4"/>
        <v>0</v>
      </c>
      <c r="K51" s="79"/>
      <c r="L51" s="80">
        <f t="shared" si="5"/>
        <v>0</v>
      </c>
      <c r="M51" s="79"/>
      <c r="N51" s="80">
        <f t="shared" si="6"/>
        <v>0</v>
      </c>
      <c r="O51" s="79"/>
      <c r="P51" s="80">
        <f t="shared" si="7"/>
        <v>0</v>
      </c>
      <c r="Q51" s="79"/>
      <c r="R51" s="80">
        <f t="shared" si="8"/>
        <v>0</v>
      </c>
      <c r="S51" s="79"/>
      <c r="T51" s="80">
        <f t="shared" si="9"/>
        <v>0</v>
      </c>
      <c r="U51" s="79"/>
      <c r="V51" s="79"/>
      <c r="W51" s="79"/>
      <c r="X51" s="79"/>
      <c r="Y51" s="79"/>
      <c r="Z51" s="79"/>
      <c r="AA51" s="79"/>
      <c r="AB51" s="80"/>
      <c r="AC51" s="79"/>
      <c r="AD51" s="5">
        <f t="shared" si="10"/>
        <v>0</v>
      </c>
      <c r="AE51" s="10">
        <f t="shared" si="1"/>
        <v>0</v>
      </c>
      <c r="AF51" s="11">
        <f t="shared" si="11"/>
        <v>0</v>
      </c>
      <c r="AG51" s="5">
        <f t="shared" si="12"/>
        <v>0</v>
      </c>
      <c r="AH51" s="241">
        <f t="shared" si="13"/>
        <v>0</v>
      </c>
      <c r="AI51" s="242">
        <f t="shared" si="14"/>
        <v>0</v>
      </c>
      <c r="AJ51" s="266"/>
      <c r="AK51" s="140">
        <f t="shared" si="15"/>
        <v>0</v>
      </c>
      <c r="AL51" s="5">
        <f t="shared" si="16"/>
        <v>0</v>
      </c>
      <c r="AM51" s="141">
        <f t="shared" si="17"/>
        <v>0</v>
      </c>
      <c r="AN51" s="5">
        <f t="shared" si="18"/>
        <v>0</v>
      </c>
      <c r="AO51" s="104">
        <f t="shared" si="19"/>
        <v>0</v>
      </c>
      <c r="AP51" s="5">
        <f t="shared" si="20"/>
        <v>0</v>
      </c>
      <c r="AQ51" s="142">
        <f t="shared" si="21"/>
        <v>0</v>
      </c>
      <c r="AR51" s="115">
        <f t="shared" si="22"/>
        <v>0</v>
      </c>
      <c r="AS51" s="63"/>
      <c r="AT51" s="63"/>
      <c r="AU51" s="63"/>
      <c r="AV51" s="63"/>
      <c r="AW51" s="16"/>
    </row>
    <row r="52" spans="1:68" ht="12.75" customHeight="1" x14ac:dyDescent="0.2">
      <c r="A52" s="5">
        <f t="shared" si="23"/>
        <v>11</v>
      </c>
      <c r="B52" s="278"/>
      <c r="C52" s="279"/>
      <c r="D52" s="277"/>
      <c r="E52" s="79"/>
      <c r="F52" s="80">
        <f t="shared" si="2"/>
        <v>0</v>
      </c>
      <c r="G52" s="79"/>
      <c r="H52" s="80">
        <f t="shared" si="3"/>
        <v>0</v>
      </c>
      <c r="I52" s="124"/>
      <c r="J52" s="80">
        <f t="shared" si="4"/>
        <v>0</v>
      </c>
      <c r="K52" s="79"/>
      <c r="L52" s="80">
        <f t="shared" si="5"/>
        <v>0</v>
      </c>
      <c r="M52" s="79"/>
      <c r="N52" s="80">
        <f t="shared" si="6"/>
        <v>0</v>
      </c>
      <c r="O52" s="79"/>
      <c r="P52" s="80">
        <f t="shared" si="7"/>
        <v>0</v>
      </c>
      <c r="Q52" s="79"/>
      <c r="R52" s="80">
        <f t="shared" si="8"/>
        <v>0</v>
      </c>
      <c r="S52" s="79"/>
      <c r="T52" s="80">
        <f t="shared" si="9"/>
        <v>0</v>
      </c>
      <c r="U52" s="79"/>
      <c r="V52" s="79"/>
      <c r="W52" s="79"/>
      <c r="X52" s="79"/>
      <c r="Y52" s="79"/>
      <c r="Z52" s="79"/>
      <c r="AA52" s="79"/>
      <c r="AB52" s="80"/>
      <c r="AC52" s="79"/>
      <c r="AD52" s="5">
        <f t="shared" si="10"/>
        <v>0</v>
      </c>
      <c r="AE52" s="10">
        <f t="shared" si="1"/>
        <v>0</v>
      </c>
      <c r="AF52" s="11">
        <f t="shared" si="11"/>
        <v>0</v>
      </c>
      <c r="AG52" s="5">
        <f t="shared" si="12"/>
        <v>0</v>
      </c>
      <c r="AH52" s="241">
        <f t="shared" si="13"/>
        <v>0</v>
      </c>
      <c r="AI52" s="242">
        <f t="shared" si="14"/>
        <v>0</v>
      </c>
      <c r="AJ52" s="266"/>
      <c r="AK52" s="140">
        <f t="shared" si="15"/>
        <v>0</v>
      </c>
      <c r="AL52" s="5">
        <f>IF($D$42:$D$88="P",IF(AK52&lt;=0.25,"B",IF(AK52&lt;=0.5,"MB",IF(AK52&lt;=0.75,"MA",IF(AK52&lt;=1,"A")))),0)</f>
        <v>0</v>
      </c>
      <c r="AM52" s="141">
        <f t="shared" si="17"/>
        <v>0</v>
      </c>
      <c r="AN52" s="5">
        <f t="shared" si="18"/>
        <v>0</v>
      </c>
      <c r="AO52" s="104">
        <f t="shared" si="19"/>
        <v>0</v>
      </c>
      <c r="AP52" s="5">
        <f t="shared" si="20"/>
        <v>0</v>
      </c>
      <c r="AQ52" s="142">
        <f t="shared" si="21"/>
        <v>0</v>
      </c>
      <c r="AR52" s="115">
        <f t="shared" si="22"/>
        <v>0</v>
      </c>
      <c r="AS52" s="63"/>
      <c r="AT52" s="63"/>
      <c r="AU52" s="63"/>
      <c r="AV52" s="63"/>
      <c r="AW52" s="16"/>
    </row>
    <row r="53" spans="1:68" ht="12.75" customHeight="1" x14ac:dyDescent="0.2">
      <c r="A53" s="5">
        <f t="shared" si="23"/>
        <v>12</v>
      </c>
      <c r="B53" s="278"/>
      <c r="C53" s="279"/>
      <c r="D53" s="277"/>
      <c r="E53" s="79"/>
      <c r="F53" s="80">
        <f t="shared" si="2"/>
        <v>0</v>
      </c>
      <c r="G53" s="79"/>
      <c r="H53" s="80">
        <f t="shared" si="3"/>
        <v>0</v>
      </c>
      <c r="I53" s="124"/>
      <c r="J53" s="80">
        <f t="shared" si="4"/>
        <v>0</v>
      </c>
      <c r="K53" s="79"/>
      <c r="L53" s="80">
        <f t="shared" si="5"/>
        <v>0</v>
      </c>
      <c r="M53" s="79"/>
      <c r="N53" s="80">
        <f t="shared" si="6"/>
        <v>0</v>
      </c>
      <c r="O53" s="79"/>
      <c r="P53" s="80">
        <f t="shared" si="7"/>
        <v>0</v>
      </c>
      <c r="Q53" s="79"/>
      <c r="R53" s="80">
        <f t="shared" si="8"/>
        <v>0</v>
      </c>
      <c r="S53" s="79"/>
      <c r="T53" s="80">
        <f t="shared" si="9"/>
        <v>0</v>
      </c>
      <c r="U53" s="79"/>
      <c r="V53" s="79"/>
      <c r="W53" s="79"/>
      <c r="X53" s="79"/>
      <c r="Y53" s="79"/>
      <c r="Z53" s="79"/>
      <c r="AA53" s="79"/>
      <c r="AB53" s="80"/>
      <c r="AC53" s="79"/>
      <c r="AD53" s="5">
        <f t="shared" si="10"/>
        <v>0</v>
      </c>
      <c r="AE53" s="10">
        <f t="shared" si="1"/>
        <v>0</v>
      </c>
      <c r="AF53" s="11">
        <f t="shared" si="11"/>
        <v>0</v>
      </c>
      <c r="AG53" s="5">
        <f t="shared" si="12"/>
        <v>0</v>
      </c>
      <c r="AH53" s="241">
        <f t="shared" si="13"/>
        <v>0</v>
      </c>
      <c r="AI53" s="242">
        <f t="shared" si="14"/>
        <v>0</v>
      </c>
      <c r="AJ53" s="266"/>
      <c r="AK53" s="140">
        <f t="shared" si="15"/>
        <v>0</v>
      </c>
      <c r="AL53" s="5">
        <f t="shared" si="16"/>
        <v>0</v>
      </c>
      <c r="AM53" s="141">
        <f t="shared" si="17"/>
        <v>0</v>
      </c>
      <c r="AN53" s="5">
        <f t="shared" si="18"/>
        <v>0</v>
      </c>
      <c r="AO53" s="104">
        <f t="shared" si="19"/>
        <v>0</v>
      </c>
      <c r="AP53" s="5">
        <f t="shared" si="20"/>
        <v>0</v>
      </c>
      <c r="AQ53" s="142">
        <f t="shared" si="21"/>
        <v>0</v>
      </c>
      <c r="AR53" s="115">
        <f t="shared" si="22"/>
        <v>0</v>
      </c>
      <c r="AS53" s="63"/>
      <c r="AT53" s="63"/>
      <c r="AU53" s="63"/>
      <c r="AV53" s="63"/>
      <c r="AW53" s="16"/>
    </row>
    <row r="54" spans="1:68" ht="12.75" customHeight="1" x14ac:dyDescent="0.2">
      <c r="A54" s="5">
        <f t="shared" si="23"/>
        <v>13</v>
      </c>
      <c r="B54" s="278"/>
      <c r="C54" s="279"/>
      <c r="D54" s="277"/>
      <c r="E54" s="79"/>
      <c r="F54" s="80">
        <f t="shared" si="2"/>
        <v>0</v>
      </c>
      <c r="G54" s="79"/>
      <c r="H54" s="80">
        <f t="shared" si="3"/>
        <v>0</v>
      </c>
      <c r="I54" s="124"/>
      <c r="J54" s="80">
        <f t="shared" si="4"/>
        <v>0</v>
      </c>
      <c r="K54" s="79"/>
      <c r="L54" s="80">
        <f t="shared" si="5"/>
        <v>0</v>
      </c>
      <c r="M54" s="79"/>
      <c r="N54" s="80">
        <f t="shared" si="6"/>
        <v>0</v>
      </c>
      <c r="O54" s="79"/>
      <c r="P54" s="80">
        <f t="shared" si="7"/>
        <v>0</v>
      </c>
      <c r="Q54" s="79"/>
      <c r="R54" s="80">
        <f t="shared" si="8"/>
        <v>0</v>
      </c>
      <c r="S54" s="79"/>
      <c r="T54" s="80">
        <f t="shared" si="9"/>
        <v>0</v>
      </c>
      <c r="U54" s="79"/>
      <c r="V54" s="79"/>
      <c r="W54" s="79"/>
      <c r="X54" s="79"/>
      <c r="Y54" s="79"/>
      <c r="Z54" s="79"/>
      <c r="AA54" s="79"/>
      <c r="AB54" s="80"/>
      <c r="AC54" s="79"/>
      <c r="AD54" s="5">
        <f t="shared" si="10"/>
        <v>0</v>
      </c>
      <c r="AE54" s="10">
        <f t="shared" si="1"/>
        <v>0</v>
      </c>
      <c r="AF54" s="11">
        <f t="shared" si="11"/>
        <v>0</v>
      </c>
      <c r="AG54" s="5">
        <f t="shared" si="12"/>
        <v>0</v>
      </c>
      <c r="AH54" s="241">
        <f t="shared" si="13"/>
        <v>0</v>
      </c>
      <c r="AI54" s="242">
        <f t="shared" si="14"/>
        <v>0</v>
      </c>
      <c r="AJ54" s="266"/>
      <c r="AK54" s="140">
        <f t="shared" si="15"/>
        <v>0</v>
      </c>
      <c r="AL54" s="5">
        <f t="shared" si="16"/>
        <v>0</v>
      </c>
      <c r="AM54" s="141">
        <f t="shared" si="17"/>
        <v>0</v>
      </c>
      <c r="AN54" s="5">
        <f t="shared" si="18"/>
        <v>0</v>
      </c>
      <c r="AO54" s="104">
        <f t="shared" si="19"/>
        <v>0</v>
      </c>
      <c r="AP54" s="5">
        <f t="shared" si="20"/>
        <v>0</v>
      </c>
      <c r="AQ54" s="142">
        <f t="shared" si="21"/>
        <v>0</v>
      </c>
      <c r="AR54" s="115">
        <f t="shared" si="22"/>
        <v>0</v>
      </c>
      <c r="AS54" s="63"/>
      <c r="AT54" s="63"/>
      <c r="AU54" s="63"/>
      <c r="AV54" s="63"/>
      <c r="AW54" s="16"/>
    </row>
    <row r="55" spans="1:68" ht="12.75" customHeight="1" x14ac:dyDescent="0.2">
      <c r="A55" s="5">
        <f t="shared" si="23"/>
        <v>14</v>
      </c>
      <c r="B55" s="278"/>
      <c r="C55" s="279"/>
      <c r="D55" s="277"/>
      <c r="E55" s="79"/>
      <c r="F55" s="80">
        <f t="shared" si="2"/>
        <v>0</v>
      </c>
      <c r="G55" s="79"/>
      <c r="H55" s="80">
        <f t="shared" si="3"/>
        <v>0</v>
      </c>
      <c r="I55" s="124"/>
      <c r="J55" s="80">
        <f t="shared" si="4"/>
        <v>0</v>
      </c>
      <c r="K55" s="79"/>
      <c r="L55" s="80">
        <f t="shared" si="5"/>
        <v>0</v>
      </c>
      <c r="M55" s="79"/>
      <c r="N55" s="80">
        <f t="shared" si="6"/>
        <v>0</v>
      </c>
      <c r="O55" s="79"/>
      <c r="P55" s="80">
        <f t="shared" si="7"/>
        <v>0</v>
      </c>
      <c r="Q55" s="79"/>
      <c r="R55" s="80">
        <f t="shared" si="8"/>
        <v>0</v>
      </c>
      <c r="S55" s="79"/>
      <c r="T55" s="80">
        <f t="shared" si="9"/>
        <v>0</v>
      </c>
      <c r="U55" s="79"/>
      <c r="V55" s="79"/>
      <c r="W55" s="79"/>
      <c r="X55" s="79"/>
      <c r="Y55" s="79"/>
      <c r="Z55" s="79"/>
      <c r="AA55" s="79"/>
      <c r="AB55" s="80"/>
      <c r="AC55" s="79"/>
      <c r="AD55" s="5">
        <f t="shared" si="10"/>
        <v>0</v>
      </c>
      <c r="AE55" s="10">
        <f t="shared" si="1"/>
        <v>0</v>
      </c>
      <c r="AF55" s="11">
        <f t="shared" si="11"/>
        <v>0</v>
      </c>
      <c r="AG55" s="5">
        <f t="shared" si="12"/>
        <v>0</v>
      </c>
      <c r="AH55" s="241">
        <f t="shared" si="13"/>
        <v>0</v>
      </c>
      <c r="AI55" s="242">
        <f t="shared" si="14"/>
        <v>0</v>
      </c>
      <c r="AJ55" s="266"/>
      <c r="AK55" s="140">
        <f t="shared" si="15"/>
        <v>0</v>
      </c>
      <c r="AL55" s="5">
        <f t="shared" si="16"/>
        <v>0</v>
      </c>
      <c r="AM55" s="141">
        <f t="shared" si="17"/>
        <v>0</v>
      </c>
      <c r="AN55" s="5">
        <f t="shared" si="18"/>
        <v>0</v>
      </c>
      <c r="AO55" s="104">
        <f t="shared" si="19"/>
        <v>0</v>
      </c>
      <c r="AP55" s="5">
        <f t="shared" si="20"/>
        <v>0</v>
      </c>
      <c r="AQ55" s="142">
        <f t="shared" si="21"/>
        <v>0</v>
      </c>
      <c r="AR55" s="115">
        <f t="shared" si="22"/>
        <v>0</v>
      </c>
      <c r="AS55" s="63"/>
      <c r="AT55" s="63"/>
      <c r="AU55" s="63"/>
      <c r="AV55" s="63"/>
      <c r="AW55" s="16"/>
    </row>
    <row r="56" spans="1:68" ht="12.75" customHeight="1" x14ac:dyDescent="0.2">
      <c r="A56" s="5">
        <f t="shared" si="23"/>
        <v>15</v>
      </c>
      <c r="B56" s="278"/>
      <c r="C56" s="279"/>
      <c r="D56" s="277"/>
      <c r="E56" s="79"/>
      <c r="F56" s="80">
        <f t="shared" si="2"/>
        <v>0</v>
      </c>
      <c r="G56" s="79"/>
      <c r="H56" s="80">
        <f t="shared" si="3"/>
        <v>0</v>
      </c>
      <c r="I56" s="124"/>
      <c r="J56" s="80">
        <f t="shared" si="4"/>
        <v>0</v>
      </c>
      <c r="K56" s="79"/>
      <c r="L56" s="80">
        <f t="shared" si="5"/>
        <v>0</v>
      </c>
      <c r="M56" s="79"/>
      <c r="N56" s="80">
        <f t="shared" si="6"/>
        <v>0</v>
      </c>
      <c r="O56" s="79"/>
      <c r="P56" s="80">
        <f t="shared" si="7"/>
        <v>0</v>
      </c>
      <c r="Q56" s="79"/>
      <c r="R56" s="80">
        <f t="shared" si="8"/>
        <v>0</v>
      </c>
      <c r="S56" s="79"/>
      <c r="T56" s="80">
        <f t="shared" si="9"/>
        <v>0</v>
      </c>
      <c r="U56" s="79"/>
      <c r="V56" s="79"/>
      <c r="W56" s="79"/>
      <c r="X56" s="79"/>
      <c r="Y56" s="79"/>
      <c r="Z56" s="79"/>
      <c r="AA56" s="79"/>
      <c r="AB56" s="80"/>
      <c r="AC56" s="79"/>
      <c r="AD56" s="5">
        <f t="shared" si="10"/>
        <v>0</v>
      </c>
      <c r="AE56" s="10">
        <f t="shared" si="1"/>
        <v>0</v>
      </c>
      <c r="AF56" s="11">
        <f t="shared" si="11"/>
        <v>0</v>
      </c>
      <c r="AG56" s="5">
        <f t="shared" si="12"/>
        <v>0</v>
      </c>
      <c r="AH56" s="241">
        <f t="shared" si="13"/>
        <v>0</v>
      </c>
      <c r="AI56" s="242">
        <f t="shared" si="14"/>
        <v>0</v>
      </c>
      <c r="AJ56" s="266"/>
      <c r="AK56" s="140">
        <f t="shared" si="15"/>
        <v>0</v>
      </c>
      <c r="AL56" s="5">
        <f t="shared" si="16"/>
        <v>0</v>
      </c>
      <c r="AM56" s="141">
        <f t="shared" si="17"/>
        <v>0</v>
      </c>
      <c r="AN56" s="5">
        <f t="shared" si="18"/>
        <v>0</v>
      </c>
      <c r="AO56" s="104">
        <f t="shared" si="19"/>
        <v>0</v>
      </c>
      <c r="AP56" s="5">
        <f t="shared" si="20"/>
        <v>0</v>
      </c>
      <c r="AQ56" s="142">
        <f t="shared" si="21"/>
        <v>0</v>
      </c>
      <c r="AR56" s="115">
        <f t="shared" si="22"/>
        <v>0</v>
      </c>
      <c r="AS56" s="63"/>
      <c r="AT56" s="63"/>
      <c r="AU56" s="63"/>
      <c r="AV56" s="63"/>
      <c r="AW56" s="16"/>
      <c r="BM56" s="64"/>
      <c r="BN56" s="280"/>
      <c r="BO56" s="280"/>
      <c r="BP56" s="280"/>
    </row>
    <row r="57" spans="1:68" ht="12.75" customHeight="1" x14ac:dyDescent="0.2">
      <c r="A57" s="5">
        <f t="shared" si="23"/>
        <v>16</v>
      </c>
      <c r="B57" s="278"/>
      <c r="C57" s="279"/>
      <c r="D57" s="277"/>
      <c r="E57" s="79"/>
      <c r="F57" s="80">
        <f t="shared" si="2"/>
        <v>0</v>
      </c>
      <c r="G57" s="79"/>
      <c r="H57" s="80">
        <f t="shared" si="3"/>
        <v>0</v>
      </c>
      <c r="I57" s="124"/>
      <c r="J57" s="80">
        <f t="shared" si="4"/>
        <v>0</v>
      </c>
      <c r="K57" s="79"/>
      <c r="L57" s="80">
        <f t="shared" si="5"/>
        <v>0</v>
      </c>
      <c r="M57" s="79"/>
      <c r="N57" s="80">
        <f t="shared" si="6"/>
        <v>0</v>
      </c>
      <c r="O57" s="79"/>
      <c r="P57" s="80">
        <f t="shared" si="7"/>
        <v>0</v>
      </c>
      <c r="Q57" s="79"/>
      <c r="R57" s="80">
        <f t="shared" si="8"/>
        <v>0</v>
      </c>
      <c r="S57" s="79"/>
      <c r="T57" s="80">
        <f t="shared" si="9"/>
        <v>0</v>
      </c>
      <c r="U57" s="79"/>
      <c r="V57" s="79"/>
      <c r="W57" s="79"/>
      <c r="X57" s="79"/>
      <c r="Y57" s="79"/>
      <c r="Z57" s="79"/>
      <c r="AA57" s="79"/>
      <c r="AB57" s="80"/>
      <c r="AC57" s="79"/>
      <c r="AD57" s="5">
        <f t="shared" si="10"/>
        <v>0</v>
      </c>
      <c r="AE57" s="10">
        <f t="shared" si="1"/>
        <v>0</v>
      </c>
      <c r="AF57" s="11">
        <f t="shared" si="11"/>
        <v>0</v>
      </c>
      <c r="AG57" s="5">
        <f t="shared" si="12"/>
        <v>0</v>
      </c>
      <c r="AH57" s="241">
        <f t="shared" si="13"/>
        <v>0</v>
      </c>
      <c r="AI57" s="242">
        <f t="shared" si="14"/>
        <v>0</v>
      </c>
      <c r="AJ57" s="266"/>
      <c r="AK57" s="140">
        <f t="shared" si="15"/>
        <v>0</v>
      </c>
      <c r="AL57" s="5">
        <f t="shared" si="16"/>
        <v>0</v>
      </c>
      <c r="AM57" s="141">
        <f t="shared" si="17"/>
        <v>0</v>
      </c>
      <c r="AN57" s="5">
        <f t="shared" si="18"/>
        <v>0</v>
      </c>
      <c r="AO57" s="104">
        <f t="shared" si="19"/>
        <v>0</v>
      </c>
      <c r="AP57" s="5">
        <f t="shared" si="20"/>
        <v>0</v>
      </c>
      <c r="AQ57" s="142">
        <f t="shared" si="21"/>
        <v>0</v>
      </c>
      <c r="AR57" s="115">
        <f t="shared" si="22"/>
        <v>0</v>
      </c>
      <c r="AS57" s="63"/>
      <c r="AT57" s="63"/>
      <c r="AU57" s="63"/>
      <c r="AV57" s="63"/>
      <c r="AW57" s="16"/>
      <c r="BM57" s="64"/>
      <c r="BN57" s="280"/>
      <c r="BO57" s="280"/>
      <c r="BP57" s="280"/>
    </row>
    <row r="58" spans="1:68" ht="12.75" customHeight="1" x14ac:dyDescent="0.2">
      <c r="A58" s="5">
        <f t="shared" si="23"/>
        <v>17</v>
      </c>
      <c r="B58" s="278"/>
      <c r="C58" s="279"/>
      <c r="D58" s="277"/>
      <c r="E58" s="79"/>
      <c r="F58" s="80">
        <f t="shared" si="2"/>
        <v>0</v>
      </c>
      <c r="G58" s="79"/>
      <c r="H58" s="80">
        <f t="shared" si="3"/>
        <v>0</v>
      </c>
      <c r="I58" s="124"/>
      <c r="J58" s="80">
        <f t="shared" si="4"/>
        <v>0</v>
      </c>
      <c r="K58" s="79"/>
      <c r="L58" s="80">
        <f t="shared" si="5"/>
        <v>0</v>
      </c>
      <c r="M58" s="79"/>
      <c r="N58" s="80">
        <f t="shared" si="6"/>
        <v>0</v>
      </c>
      <c r="O58" s="79"/>
      <c r="P58" s="80">
        <f t="shared" si="7"/>
        <v>0</v>
      </c>
      <c r="Q58" s="79"/>
      <c r="R58" s="80">
        <f t="shared" si="8"/>
        <v>0</v>
      </c>
      <c r="S58" s="79"/>
      <c r="T58" s="80">
        <f t="shared" si="9"/>
        <v>0</v>
      </c>
      <c r="U58" s="79"/>
      <c r="V58" s="79"/>
      <c r="W58" s="79"/>
      <c r="X58" s="79"/>
      <c r="Y58" s="79"/>
      <c r="Z58" s="79"/>
      <c r="AA58" s="79"/>
      <c r="AB58" s="80"/>
      <c r="AC58" s="79"/>
      <c r="AD58" s="5">
        <f t="shared" si="10"/>
        <v>0</v>
      </c>
      <c r="AE58" s="10">
        <f t="shared" si="1"/>
        <v>0</v>
      </c>
      <c r="AF58" s="11">
        <f t="shared" si="11"/>
        <v>0</v>
      </c>
      <c r="AG58" s="5">
        <f t="shared" si="12"/>
        <v>0</v>
      </c>
      <c r="AH58" s="241">
        <f t="shared" si="13"/>
        <v>0</v>
      </c>
      <c r="AI58" s="242">
        <f t="shared" si="14"/>
        <v>0</v>
      </c>
      <c r="AJ58" s="266"/>
      <c r="AK58" s="140">
        <f t="shared" si="15"/>
        <v>0</v>
      </c>
      <c r="AL58" s="5">
        <f t="shared" si="16"/>
        <v>0</v>
      </c>
      <c r="AM58" s="141">
        <f t="shared" si="17"/>
        <v>0</v>
      </c>
      <c r="AN58" s="5">
        <f t="shared" si="18"/>
        <v>0</v>
      </c>
      <c r="AO58" s="104">
        <f t="shared" si="19"/>
        <v>0</v>
      </c>
      <c r="AP58" s="5">
        <f t="shared" si="20"/>
        <v>0</v>
      </c>
      <c r="AQ58" s="142">
        <f t="shared" si="21"/>
        <v>0</v>
      </c>
      <c r="AR58" s="115">
        <f t="shared" si="22"/>
        <v>0</v>
      </c>
      <c r="AS58" s="63"/>
      <c r="AT58" s="63"/>
      <c r="AU58" s="63"/>
      <c r="AV58" s="63"/>
      <c r="AW58" s="16"/>
      <c r="BM58" s="64"/>
      <c r="BN58" s="280"/>
      <c r="BO58" s="280"/>
      <c r="BP58" s="280"/>
    </row>
    <row r="59" spans="1:68" ht="12.75" customHeight="1" x14ac:dyDescent="0.2">
      <c r="A59" s="5">
        <f t="shared" si="23"/>
        <v>18</v>
      </c>
      <c r="B59" s="278"/>
      <c r="C59" s="279"/>
      <c r="D59" s="277"/>
      <c r="E59" s="79"/>
      <c r="F59" s="80">
        <f t="shared" si="2"/>
        <v>0</v>
      </c>
      <c r="G59" s="79"/>
      <c r="H59" s="80">
        <f t="shared" si="3"/>
        <v>0</v>
      </c>
      <c r="I59" s="124"/>
      <c r="J59" s="80">
        <f t="shared" si="4"/>
        <v>0</v>
      </c>
      <c r="K59" s="79"/>
      <c r="L59" s="80">
        <f t="shared" si="5"/>
        <v>0</v>
      </c>
      <c r="M59" s="79"/>
      <c r="N59" s="80">
        <f t="shared" si="6"/>
        <v>0</v>
      </c>
      <c r="O59" s="79"/>
      <c r="P59" s="80">
        <f t="shared" si="7"/>
        <v>0</v>
      </c>
      <c r="Q59" s="79"/>
      <c r="R59" s="80">
        <f t="shared" si="8"/>
        <v>0</v>
      </c>
      <c r="S59" s="79"/>
      <c r="T59" s="80">
        <f t="shared" si="9"/>
        <v>0</v>
      </c>
      <c r="U59" s="79"/>
      <c r="V59" s="79"/>
      <c r="W59" s="79"/>
      <c r="X59" s="79"/>
      <c r="Y59" s="79"/>
      <c r="Z59" s="79"/>
      <c r="AA59" s="79"/>
      <c r="AB59" s="80"/>
      <c r="AC59" s="79"/>
      <c r="AD59" s="5">
        <f t="shared" si="10"/>
        <v>0</v>
      </c>
      <c r="AE59" s="10">
        <f t="shared" si="1"/>
        <v>0</v>
      </c>
      <c r="AF59" s="11">
        <f t="shared" si="11"/>
        <v>0</v>
      </c>
      <c r="AG59" s="5">
        <f t="shared" si="12"/>
        <v>0</v>
      </c>
      <c r="AH59" s="241">
        <f t="shared" si="13"/>
        <v>0</v>
      </c>
      <c r="AI59" s="242">
        <f t="shared" si="14"/>
        <v>0</v>
      </c>
      <c r="AJ59" s="266"/>
      <c r="AK59" s="140">
        <f t="shared" si="15"/>
        <v>0</v>
      </c>
      <c r="AL59" s="5">
        <f t="shared" si="16"/>
        <v>0</v>
      </c>
      <c r="AM59" s="141">
        <f t="shared" si="17"/>
        <v>0</v>
      </c>
      <c r="AN59" s="5">
        <f t="shared" si="18"/>
        <v>0</v>
      </c>
      <c r="AO59" s="104">
        <f t="shared" si="19"/>
        <v>0</v>
      </c>
      <c r="AP59" s="5">
        <f t="shared" si="20"/>
        <v>0</v>
      </c>
      <c r="AQ59" s="142">
        <f t="shared" si="21"/>
        <v>0</v>
      </c>
      <c r="AR59" s="115">
        <f t="shared" si="22"/>
        <v>0</v>
      </c>
      <c r="AS59" s="63"/>
      <c r="AT59" s="63"/>
      <c r="AU59" s="63"/>
      <c r="AV59" s="63"/>
      <c r="AW59" s="16"/>
      <c r="BM59" s="64"/>
      <c r="BN59" s="280"/>
      <c r="BO59" s="280"/>
      <c r="BP59" s="280"/>
    </row>
    <row r="60" spans="1:68" ht="12.75" customHeight="1" x14ac:dyDescent="0.2">
      <c r="A60" s="5">
        <f t="shared" si="23"/>
        <v>19</v>
      </c>
      <c r="B60" s="278"/>
      <c r="C60" s="279"/>
      <c r="D60" s="277"/>
      <c r="E60" s="79"/>
      <c r="F60" s="80">
        <f t="shared" si="2"/>
        <v>0</v>
      </c>
      <c r="G60" s="79"/>
      <c r="H60" s="80">
        <f t="shared" si="3"/>
        <v>0</v>
      </c>
      <c r="I60" s="124"/>
      <c r="J60" s="80">
        <f t="shared" si="4"/>
        <v>0</v>
      </c>
      <c r="K60" s="79"/>
      <c r="L60" s="80">
        <f t="shared" si="5"/>
        <v>0</v>
      </c>
      <c r="M60" s="79"/>
      <c r="N60" s="80">
        <f t="shared" si="6"/>
        <v>0</v>
      </c>
      <c r="O60" s="79"/>
      <c r="P60" s="80">
        <f t="shared" si="7"/>
        <v>0</v>
      </c>
      <c r="Q60" s="79"/>
      <c r="R60" s="80">
        <f t="shared" si="8"/>
        <v>0</v>
      </c>
      <c r="S60" s="79"/>
      <c r="T60" s="80">
        <f t="shared" si="9"/>
        <v>0</v>
      </c>
      <c r="U60" s="79"/>
      <c r="V60" s="79"/>
      <c r="W60" s="79"/>
      <c r="X60" s="79"/>
      <c r="Y60" s="79"/>
      <c r="Z60" s="79"/>
      <c r="AA60" s="79"/>
      <c r="AB60" s="80"/>
      <c r="AC60" s="79"/>
      <c r="AD60" s="5">
        <f t="shared" si="10"/>
        <v>0</v>
      </c>
      <c r="AE60" s="10">
        <f t="shared" si="1"/>
        <v>0</v>
      </c>
      <c r="AF60" s="11">
        <f t="shared" si="11"/>
        <v>0</v>
      </c>
      <c r="AG60" s="5">
        <f t="shared" si="12"/>
        <v>0</v>
      </c>
      <c r="AH60" s="241">
        <f t="shared" si="13"/>
        <v>0</v>
      </c>
      <c r="AI60" s="242">
        <f t="shared" si="14"/>
        <v>0</v>
      </c>
      <c r="AJ60" s="266"/>
      <c r="AK60" s="140">
        <f t="shared" si="15"/>
        <v>0</v>
      </c>
      <c r="AL60" s="5">
        <f t="shared" si="16"/>
        <v>0</v>
      </c>
      <c r="AM60" s="141">
        <f t="shared" si="17"/>
        <v>0</v>
      </c>
      <c r="AN60" s="5">
        <f t="shared" si="18"/>
        <v>0</v>
      </c>
      <c r="AO60" s="104">
        <f t="shared" si="19"/>
        <v>0</v>
      </c>
      <c r="AP60" s="5">
        <f t="shared" si="20"/>
        <v>0</v>
      </c>
      <c r="AQ60" s="142">
        <f t="shared" si="21"/>
        <v>0</v>
      </c>
      <c r="AR60" s="115">
        <f t="shared" si="22"/>
        <v>0</v>
      </c>
      <c r="AS60" s="63"/>
      <c r="AT60" s="63"/>
      <c r="AU60" s="63"/>
      <c r="AV60" s="63"/>
      <c r="AW60" s="16"/>
      <c r="BM60" s="64"/>
      <c r="BN60" s="280"/>
      <c r="BO60" s="280"/>
      <c r="BP60" s="280"/>
    </row>
    <row r="61" spans="1:68" ht="12.75" customHeight="1" x14ac:dyDescent="0.2">
      <c r="A61" s="5">
        <f t="shared" si="23"/>
        <v>20</v>
      </c>
      <c r="B61" s="278"/>
      <c r="C61" s="279"/>
      <c r="D61" s="277"/>
      <c r="E61" s="79"/>
      <c r="F61" s="80">
        <f t="shared" si="2"/>
        <v>0</v>
      </c>
      <c r="G61" s="79"/>
      <c r="H61" s="80">
        <f t="shared" si="3"/>
        <v>0</v>
      </c>
      <c r="I61" s="124"/>
      <c r="J61" s="80">
        <f t="shared" si="4"/>
        <v>0</v>
      </c>
      <c r="K61" s="79"/>
      <c r="L61" s="80">
        <f t="shared" si="5"/>
        <v>0</v>
      </c>
      <c r="M61" s="79"/>
      <c r="N61" s="80">
        <f t="shared" si="6"/>
        <v>0</v>
      </c>
      <c r="O61" s="79"/>
      <c r="P61" s="80">
        <f t="shared" si="7"/>
        <v>0</v>
      </c>
      <c r="Q61" s="79"/>
      <c r="R61" s="80">
        <f t="shared" si="8"/>
        <v>0</v>
      </c>
      <c r="S61" s="79"/>
      <c r="T61" s="80">
        <f t="shared" si="9"/>
        <v>0</v>
      </c>
      <c r="U61" s="79"/>
      <c r="V61" s="79"/>
      <c r="W61" s="79"/>
      <c r="X61" s="79"/>
      <c r="Y61" s="79"/>
      <c r="Z61" s="79"/>
      <c r="AA61" s="79"/>
      <c r="AB61" s="80"/>
      <c r="AC61" s="79"/>
      <c r="AD61" s="5">
        <f t="shared" si="10"/>
        <v>0</v>
      </c>
      <c r="AE61" s="10">
        <f t="shared" si="1"/>
        <v>0</v>
      </c>
      <c r="AF61" s="11">
        <f t="shared" si="11"/>
        <v>0</v>
      </c>
      <c r="AG61" s="5">
        <f t="shared" si="12"/>
        <v>0</v>
      </c>
      <c r="AH61" s="241">
        <f t="shared" si="13"/>
        <v>0</v>
      </c>
      <c r="AI61" s="242">
        <f t="shared" si="14"/>
        <v>0</v>
      </c>
      <c r="AJ61" s="266"/>
      <c r="AK61" s="140">
        <f t="shared" si="15"/>
        <v>0</v>
      </c>
      <c r="AL61" s="5">
        <f t="shared" si="16"/>
        <v>0</v>
      </c>
      <c r="AM61" s="141">
        <f t="shared" si="17"/>
        <v>0</v>
      </c>
      <c r="AN61" s="5">
        <f t="shared" si="18"/>
        <v>0</v>
      </c>
      <c r="AO61" s="104">
        <f t="shared" si="19"/>
        <v>0</v>
      </c>
      <c r="AP61" s="5">
        <f t="shared" si="20"/>
        <v>0</v>
      </c>
      <c r="AQ61" s="142">
        <f t="shared" si="21"/>
        <v>0</v>
      </c>
      <c r="AR61" s="115">
        <f t="shared" si="22"/>
        <v>0</v>
      </c>
      <c r="AS61" s="63"/>
      <c r="AT61" s="63"/>
      <c r="AU61" s="63"/>
      <c r="AV61" s="63"/>
      <c r="AW61" s="16"/>
      <c r="BM61" s="64"/>
      <c r="BN61" s="280"/>
      <c r="BO61" s="280"/>
      <c r="BP61" s="280"/>
    </row>
    <row r="62" spans="1:68" ht="12.75" customHeight="1" x14ac:dyDescent="0.2">
      <c r="A62" s="5">
        <f t="shared" si="23"/>
        <v>21</v>
      </c>
      <c r="B62" s="278"/>
      <c r="C62" s="279"/>
      <c r="D62" s="277"/>
      <c r="E62" s="79"/>
      <c r="F62" s="80">
        <f t="shared" si="2"/>
        <v>0</v>
      </c>
      <c r="G62" s="79"/>
      <c r="H62" s="80">
        <f t="shared" si="3"/>
        <v>0</v>
      </c>
      <c r="I62" s="124"/>
      <c r="J62" s="80">
        <f t="shared" si="4"/>
        <v>0</v>
      </c>
      <c r="K62" s="79"/>
      <c r="L62" s="80">
        <f t="shared" si="5"/>
        <v>0</v>
      </c>
      <c r="M62" s="79"/>
      <c r="N62" s="80">
        <f t="shared" si="6"/>
        <v>0</v>
      </c>
      <c r="O62" s="79"/>
      <c r="P62" s="80">
        <f t="shared" si="7"/>
        <v>0</v>
      </c>
      <c r="Q62" s="79"/>
      <c r="R62" s="80">
        <f t="shared" si="8"/>
        <v>0</v>
      </c>
      <c r="S62" s="79"/>
      <c r="T62" s="80">
        <f t="shared" si="9"/>
        <v>0</v>
      </c>
      <c r="U62" s="79"/>
      <c r="V62" s="79"/>
      <c r="W62" s="79"/>
      <c r="X62" s="79"/>
      <c r="Y62" s="79"/>
      <c r="Z62" s="79"/>
      <c r="AA62" s="79"/>
      <c r="AB62" s="80"/>
      <c r="AC62" s="79"/>
      <c r="AD62" s="5">
        <f t="shared" si="10"/>
        <v>0</v>
      </c>
      <c r="AE62" s="10">
        <f t="shared" si="1"/>
        <v>0</v>
      </c>
      <c r="AF62" s="11">
        <f t="shared" si="11"/>
        <v>0</v>
      </c>
      <c r="AG62" s="5">
        <f t="shared" si="12"/>
        <v>0</v>
      </c>
      <c r="AH62" s="241">
        <f t="shared" si="13"/>
        <v>0</v>
      </c>
      <c r="AI62" s="242">
        <f t="shared" si="14"/>
        <v>0</v>
      </c>
      <c r="AJ62" s="266"/>
      <c r="AK62" s="140">
        <f t="shared" si="15"/>
        <v>0</v>
      </c>
      <c r="AL62" s="5">
        <f t="shared" si="16"/>
        <v>0</v>
      </c>
      <c r="AM62" s="141">
        <f t="shared" si="17"/>
        <v>0</v>
      </c>
      <c r="AN62" s="5">
        <f t="shared" si="18"/>
        <v>0</v>
      </c>
      <c r="AO62" s="104">
        <f t="shared" si="19"/>
        <v>0</v>
      </c>
      <c r="AP62" s="5">
        <f t="shared" si="20"/>
        <v>0</v>
      </c>
      <c r="AQ62" s="142">
        <f t="shared" si="21"/>
        <v>0</v>
      </c>
      <c r="AR62" s="115">
        <f t="shared" si="22"/>
        <v>0</v>
      </c>
      <c r="AS62" s="63"/>
      <c r="AT62" s="63"/>
      <c r="AU62" s="63"/>
      <c r="AV62" s="63"/>
      <c r="AW62" s="16"/>
      <c r="BM62" s="60"/>
      <c r="BN62" s="280"/>
      <c r="BO62" s="280"/>
      <c r="BP62" s="280"/>
    </row>
    <row r="63" spans="1:68" ht="12.75" customHeight="1" x14ac:dyDescent="0.2">
      <c r="A63" s="5">
        <f t="shared" si="23"/>
        <v>22</v>
      </c>
      <c r="B63" s="278"/>
      <c r="C63" s="279"/>
      <c r="D63" s="277"/>
      <c r="E63" s="79"/>
      <c r="F63" s="80">
        <f t="shared" si="2"/>
        <v>0</v>
      </c>
      <c r="G63" s="79"/>
      <c r="H63" s="80">
        <f t="shared" si="3"/>
        <v>0</v>
      </c>
      <c r="I63" s="124"/>
      <c r="J63" s="80">
        <f t="shared" si="4"/>
        <v>0</v>
      </c>
      <c r="K63" s="79"/>
      <c r="L63" s="80">
        <f t="shared" si="5"/>
        <v>0</v>
      </c>
      <c r="M63" s="79"/>
      <c r="N63" s="80">
        <f t="shared" si="6"/>
        <v>0</v>
      </c>
      <c r="O63" s="79"/>
      <c r="P63" s="80">
        <f t="shared" si="7"/>
        <v>0</v>
      </c>
      <c r="Q63" s="79"/>
      <c r="R63" s="80">
        <f t="shared" si="8"/>
        <v>0</v>
      </c>
      <c r="S63" s="79"/>
      <c r="T63" s="80">
        <f t="shared" si="9"/>
        <v>0</v>
      </c>
      <c r="U63" s="79"/>
      <c r="V63" s="79"/>
      <c r="W63" s="79"/>
      <c r="X63" s="79"/>
      <c r="Y63" s="79"/>
      <c r="Z63" s="79"/>
      <c r="AA63" s="79"/>
      <c r="AB63" s="80"/>
      <c r="AC63" s="79"/>
      <c r="AD63" s="5">
        <f t="shared" si="10"/>
        <v>0</v>
      </c>
      <c r="AE63" s="10">
        <f t="shared" si="1"/>
        <v>0</v>
      </c>
      <c r="AF63" s="11">
        <f t="shared" si="11"/>
        <v>0</v>
      </c>
      <c r="AG63" s="5">
        <f t="shared" si="12"/>
        <v>0</v>
      </c>
      <c r="AH63" s="241">
        <f t="shared" si="13"/>
        <v>0</v>
      </c>
      <c r="AI63" s="242">
        <f t="shared" si="14"/>
        <v>0</v>
      </c>
      <c r="AJ63" s="266"/>
      <c r="AK63" s="140">
        <f t="shared" si="15"/>
        <v>0</v>
      </c>
      <c r="AL63" s="5">
        <f t="shared" si="16"/>
        <v>0</v>
      </c>
      <c r="AM63" s="141">
        <f t="shared" si="17"/>
        <v>0</v>
      </c>
      <c r="AN63" s="5">
        <f t="shared" si="18"/>
        <v>0</v>
      </c>
      <c r="AO63" s="104">
        <f t="shared" si="19"/>
        <v>0</v>
      </c>
      <c r="AP63" s="5">
        <f t="shared" si="20"/>
        <v>0</v>
      </c>
      <c r="AQ63" s="142">
        <f t="shared" si="21"/>
        <v>0</v>
      </c>
      <c r="AR63" s="115">
        <f t="shared" si="22"/>
        <v>0</v>
      </c>
      <c r="AS63" s="63"/>
      <c r="AT63" s="63"/>
      <c r="AU63" s="63"/>
      <c r="AV63" s="63"/>
      <c r="AW63" s="16"/>
    </row>
    <row r="64" spans="1:68" ht="12.75" customHeight="1" x14ac:dyDescent="0.2">
      <c r="A64" s="5">
        <f t="shared" si="23"/>
        <v>23</v>
      </c>
      <c r="B64" s="278"/>
      <c r="C64" s="279"/>
      <c r="D64" s="277"/>
      <c r="E64" s="79"/>
      <c r="F64" s="80">
        <f t="shared" si="2"/>
        <v>0</v>
      </c>
      <c r="G64" s="79"/>
      <c r="H64" s="80">
        <f t="shared" si="3"/>
        <v>0</v>
      </c>
      <c r="I64" s="124"/>
      <c r="J64" s="80">
        <f t="shared" si="4"/>
        <v>0</v>
      </c>
      <c r="K64" s="79"/>
      <c r="L64" s="80">
        <f t="shared" si="5"/>
        <v>0</v>
      </c>
      <c r="M64" s="79"/>
      <c r="N64" s="80">
        <f t="shared" si="6"/>
        <v>0</v>
      </c>
      <c r="O64" s="79"/>
      <c r="P64" s="80">
        <f t="shared" si="7"/>
        <v>0</v>
      </c>
      <c r="Q64" s="79"/>
      <c r="R64" s="80">
        <f t="shared" si="8"/>
        <v>0</v>
      </c>
      <c r="S64" s="79"/>
      <c r="T64" s="80">
        <f t="shared" si="9"/>
        <v>0</v>
      </c>
      <c r="U64" s="79"/>
      <c r="V64" s="79"/>
      <c r="W64" s="79"/>
      <c r="X64" s="79"/>
      <c r="Y64" s="79"/>
      <c r="Z64" s="79"/>
      <c r="AA64" s="79"/>
      <c r="AB64" s="80"/>
      <c r="AC64" s="79"/>
      <c r="AD64" s="5">
        <f t="shared" si="10"/>
        <v>0</v>
      </c>
      <c r="AE64" s="10">
        <f t="shared" si="1"/>
        <v>0</v>
      </c>
      <c r="AF64" s="11">
        <f t="shared" si="11"/>
        <v>0</v>
      </c>
      <c r="AG64" s="5">
        <f t="shared" si="12"/>
        <v>0</v>
      </c>
      <c r="AH64" s="241">
        <f t="shared" si="13"/>
        <v>0</v>
      </c>
      <c r="AI64" s="242">
        <f t="shared" si="14"/>
        <v>0</v>
      </c>
      <c r="AJ64" s="266"/>
      <c r="AK64" s="140">
        <f t="shared" si="15"/>
        <v>0</v>
      </c>
      <c r="AL64" s="5">
        <f t="shared" si="16"/>
        <v>0</v>
      </c>
      <c r="AM64" s="141">
        <f t="shared" si="17"/>
        <v>0</v>
      </c>
      <c r="AN64" s="5">
        <f t="shared" si="18"/>
        <v>0</v>
      </c>
      <c r="AO64" s="104">
        <f t="shared" si="19"/>
        <v>0</v>
      </c>
      <c r="AP64" s="5">
        <f t="shared" si="20"/>
        <v>0</v>
      </c>
      <c r="AQ64" s="142">
        <f t="shared" si="21"/>
        <v>0</v>
      </c>
      <c r="AR64" s="115">
        <f t="shared" si="22"/>
        <v>0</v>
      </c>
      <c r="AS64" s="63"/>
      <c r="AT64" s="63"/>
      <c r="AU64" s="63"/>
      <c r="AV64" s="63"/>
      <c r="AW64" s="16"/>
    </row>
    <row r="65" spans="1:53" ht="12.75" customHeight="1" x14ac:dyDescent="0.2">
      <c r="A65" s="5">
        <f t="shared" si="23"/>
        <v>24</v>
      </c>
      <c r="B65" s="278"/>
      <c r="C65" s="279"/>
      <c r="D65" s="277"/>
      <c r="E65" s="79"/>
      <c r="F65" s="80">
        <f t="shared" si="2"/>
        <v>0</v>
      </c>
      <c r="G65" s="79"/>
      <c r="H65" s="80">
        <f t="shared" si="3"/>
        <v>0</v>
      </c>
      <c r="I65" s="124"/>
      <c r="J65" s="80">
        <f t="shared" si="4"/>
        <v>0</v>
      </c>
      <c r="K65" s="79"/>
      <c r="L65" s="80">
        <f t="shared" si="5"/>
        <v>0</v>
      </c>
      <c r="M65" s="79"/>
      <c r="N65" s="80">
        <f t="shared" si="6"/>
        <v>0</v>
      </c>
      <c r="O65" s="79"/>
      <c r="P65" s="80">
        <f t="shared" si="7"/>
        <v>0</v>
      </c>
      <c r="Q65" s="79"/>
      <c r="R65" s="80">
        <f t="shared" si="8"/>
        <v>0</v>
      </c>
      <c r="S65" s="79"/>
      <c r="T65" s="80">
        <f t="shared" si="9"/>
        <v>0</v>
      </c>
      <c r="U65" s="79"/>
      <c r="V65" s="79"/>
      <c r="W65" s="79"/>
      <c r="X65" s="79"/>
      <c r="Y65" s="79"/>
      <c r="Z65" s="79"/>
      <c r="AA65" s="79"/>
      <c r="AB65" s="80"/>
      <c r="AC65" s="79"/>
      <c r="AD65" s="5">
        <f t="shared" si="10"/>
        <v>0</v>
      </c>
      <c r="AE65" s="10">
        <f t="shared" si="1"/>
        <v>0</v>
      </c>
      <c r="AF65" s="11">
        <f t="shared" si="11"/>
        <v>0</v>
      </c>
      <c r="AG65" s="5">
        <f t="shared" si="12"/>
        <v>0</v>
      </c>
      <c r="AH65" s="241">
        <f t="shared" si="13"/>
        <v>0</v>
      </c>
      <c r="AI65" s="242">
        <f t="shared" si="14"/>
        <v>0</v>
      </c>
      <c r="AJ65" s="266"/>
      <c r="AK65" s="140">
        <f t="shared" si="15"/>
        <v>0</v>
      </c>
      <c r="AL65" s="5">
        <f t="shared" si="16"/>
        <v>0</v>
      </c>
      <c r="AM65" s="141">
        <f t="shared" si="17"/>
        <v>0</v>
      </c>
      <c r="AN65" s="5">
        <f t="shared" si="18"/>
        <v>0</v>
      </c>
      <c r="AO65" s="104">
        <f t="shared" si="19"/>
        <v>0</v>
      </c>
      <c r="AP65" s="5">
        <f t="shared" si="20"/>
        <v>0</v>
      </c>
      <c r="AQ65" s="142">
        <f t="shared" si="21"/>
        <v>0</v>
      </c>
      <c r="AR65" s="115">
        <f t="shared" si="22"/>
        <v>0</v>
      </c>
      <c r="AS65" s="63"/>
      <c r="AT65" s="63"/>
      <c r="AU65" s="63"/>
      <c r="AV65" s="63"/>
      <c r="AW65" s="16"/>
    </row>
    <row r="66" spans="1:53" ht="12.75" customHeight="1" x14ac:dyDescent="0.2">
      <c r="A66" s="5">
        <f t="shared" si="23"/>
        <v>25</v>
      </c>
      <c r="B66" s="278"/>
      <c r="C66" s="279"/>
      <c r="D66" s="277"/>
      <c r="E66" s="79"/>
      <c r="F66" s="80">
        <f t="shared" si="2"/>
        <v>0</v>
      </c>
      <c r="G66" s="79"/>
      <c r="H66" s="80">
        <f t="shared" si="3"/>
        <v>0</v>
      </c>
      <c r="I66" s="124"/>
      <c r="J66" s="80">
        <f t="shared" si="4"/>
        <v>0</v>
      </c>
      <c r="K66" s="79"/>
      <c r="L66" s="80">
        <f t="shared" si="5"/>
        <v>0</v>
      </c>
      <c r="M66" s="79"/>
      <c r="N66" s="80">
        <f t="shared" si="6"/>
        <v>0</v>
      </c>
      <c r="O66" s="79"/>
      <c r="P66" s="80">
        <f t="shared" si="7"/>
        <v>0</v>
      </c>
      <c r="Q66" s="79"/>
      <c r="R66" s="80">
        <f t="shared" si="8"/>
        <v>0</v>
      </c>
      <c r="S66" s="79"/>
      <c r="T66" s="80">
        <f t="shared" si="9"/>
        <v>0</v>
      </c>
      <c r="U66" s="79"/>
      <c r="V66" s="79"/>
      <c r="W66" s="79"/>
      <c r="X66" s="79"/>
      <c r="Y66" s="79"/>
      <c r="Z66" s="79"/>
      <c r="AA66" s="79"/>
      <c r="AB66" s="80"/>
      <c r="AC66" s="79"/>
      <c r="AD66" s="5">
        <f t="shared" si="10"/>
        <v>0</v>
      </c>
      <c r="AE66" s="10">
        <f t="shared" si="1"/>
        <v>0</v>
      </c>
      <c r="AF66" s="11">
        <f t="shared" si="11"/>
        <v>0</v>
      </c>
      <c r="AG66" s="5">
        <f t="shared" si="12"/>
        <v>0</v>
      </c>
      <c r="AH66" s="241">
        <f t="shared" si="13"/>
        <v>0</v>
      </c>
      <c r="AI66" s="242">
        <f t="shared" si="14"/>
        <v>0</v>
      </c>
      <c r="AJ66" s="266"/>
      <c r="AK66" s="140">
        <f t="shared" si="15"/>
        <v>0</v>
      </c>
      <c r="AL66" s="5">
        <f t="shared" si="16"/>
        <v>0</v>
      </c>
      <c r="AM66" s="141">
        <f t="shared" si="17"/>
        <v>0</v>
      </c>
      <c r="AN66" s="5">
        <f t="shared" si="18"/>
        <v>0</v>
      </c>
      <c r="AO66" s="104">
        <f t="shared" si="19"/>
        <v>0</v>
      </c>
      <c r="AP66" s="5">
        <f t="shared" si="20"/>
        <v>0</v>
      </c>
      <c r="AQ66" s="142">
        <f t="shared" si="21"/>
        <v>0</v>
      </c>
      <c r="AR66" s="115">
        <f t="shared" si="22"/>
        <v>0</v>
      </c>
      <c r="AS66" s="63"/>
      <c r="AT66" s="63"/>
      <c r="AU66" s="63"/>
      <c r="AV66" s="63"/>
      <c r="AW66" s="16"/>
    </row>
    <row r="67" spans="1:53" ht="12.75" customHeight="1" x14ac:dyDescent="0.2">
      <c r="A67" s="5">
        <f t="shared" si="23"/>
        <v>26</v>
      </c>
      <c r="B67" s="278"/>
      <c r="C67" s="279"/>
      <c r="D67" s="277"/>
      <c r="E67" s="79"/>
      <c r="F67" s="80">
        <f t="shared" si="2"/>
        <v>0</v>
      </c>
      <c r="G67" s="79"/>
      <c r="H67" s="80">
        <f t="shared" si="3"/>
        <v>0</v>
      </c>
      <c r="I67" s="124"/>
      <c r="J67" s="80">
        <f t="shared" si="4"/>
        <v>0</v>
      </c>
      <c r="K67" s="79"/>
      <c r="L67" s="80">
        <f t="shared" si="5"/>
        <v>0</v>
      </c>
      <c r="M67" s="79"/>
      <c r="N67" s="80">
        <f t="shared" si="6"/>
        <v>0</v>
      </c>
      <c r="O67" s="79"/>
      <c r="P67" s="80">
        <f t="shared" si="7"/>
        <v>0</v>
      </c>
      <c r="Q67" s="79"/>
      <c r="R67" s="80">
        <f t="shared" si="8"/>
        <v>0</v>
      </c>
      <c r="S67" s="79"/>
      <c r="T67" s="80">
        <f t="shared" si="9"/>
        <v>0</v>
      </c>
      <c r="U67" s="79"/>
      <c r="V67" s="79"/>
      <c r="W67" s="79"/>
      <c r="X67" s="79"/>
      <c r="Y67" s="79"/>
      <c r="Z67" s="79"/>
      <c r="AA67" s="79"/>
      <c r="AB67" s="80"/>
      <c r="AC67" s="79"/>
      <c r="AD67" s="5">
        <f t="shared" si="10"/>
        <v>0</v>
      </c>
      <c r="AE67" s="10">
        <f t="shared" si="1"/>
        <v>0</v>
      </c>
      <c r="AF67" s="11">
        <f t="shared" si="11"/>
        <v>0</v>
      </c>
      <c r="AG67" s="5">
        <f t="shared" si="12"/>
        <v>0</v>
      </c>
      <c r="AH67" s="241">
        <f t="shared" si="13"/>
        <v>0</v>
      </c>
      <c r="AI67" s="242">
        <f t="shared" si="14"/>
        <v>0</v>
      </c>
      <c r="AJ67" s="266"/>
      <c r="AK67" s="140">
        <f t="shared" si="15"/>
        <v>0</v>
      </c>
      <c r="AL67" s="5">
        <f t="shared" si="16"/>
        <v>0</v>
      </c>
      <c r="AM67" s="141">
        <f t="shared" si="17"/>
        <v>0</v>
      </c>
      <c r="AN67" s="5">
        <f t="shared" si="18"/>
        <v>0</v>
      </c>
      <c r="AO67" s="104">
        <f t="shared" si="19"/>
        <v>0</v>
      </c>
      <c r="AP67" s="5">
        <f t="shared" si="20"/>
        <v>0</v>
      </c>
      <c r="AQ67" s="142">
        <f t="shared" si="21"/>
        <v>0</v>
      </c>
      <c r="AR67" s="115">
        <f t="shared" si="22"/>
        <v>0</v>
      </c>
      <c r="AS67" s="63"/>
      <c r="AT67" s="63"/>
      <c r="AU67" s="63"/>
      <c r="AV67" s="63"/>
      <c r="AW67" s="16"/>
    </row>
    <row r="68" spans="1:53" ht="12.75" customHeight="1" x14ac:dyDescent="0.2">
      <c r="A68" s="5">
        <f t="shared" si="23"/>
        <v>27</v>
      </c>
      <c r="B68" s="278"/>
      <c r="C68" s="279"/>
      <c r="D68" s="277"/>
      <c r="E68" s="79"/>
      <c r="F68" s="80">
        <f t="shared" si="2"/>
        <v>0</v>
      </c>
      <c r="G68" s="79"/>
      <c r="H68" s="80">
        <f t="shared" si="3"/>
        <v>0</v>
      </c>
      <c r="I68" s="124"/>
      <c r="J68" s="80">
        <f t="shared" si="4"/>
        <v>0</v>
      </c>
      <c r="K68" s="79"/>
      <c r="L68" s="80">
        <f t="shared" si="5"/>
        <v>0</v>
      </c>
      <c r="M68" s="79"/>
      <c r="N68" s="80">
        <f t="shared" si="6"/>
        <v>0</v>
      </c>
      <c r="O68" s="79"/>
      <c r="P68" s="80">
        <f t="shared" si="7"/>
        <v>0</v>
      </c>
      <c r="Q68" s="79"/>
      <c r="R68" s="80">
        <f t="shared" si="8"/>
        <v>0</v>
      </c>
      <c r="S68" s="79"/>
      <c r="T68" s="80">
        <f t="shared" si="9"/>
        <v>0</v>
      </c>
      <c r="U68" s="79"/>
      <c r="V68" s="79"/>
      <c r="W68" s="79"/>
      <c r="X68" s="79"/>
      <c r="Y68" s="79"/>
      <c r="Z68" s="79"/>
      <c r="AA68" s="79"/>
      <c r="AB68" s="80"/>
      <c r="AC68" s="79"/>
      <c r="AD68" s="5">
        <f t="shared" si="10"/>
        <v>0</v>
      </c>
      <c r="AE68" s="10">
        <f t="shared" si="1"/>
        <v>0</v>
      </c>
      <c r="AF68" s="11">
        <f t="shared" si="11"/>
        <v>0</v>
      </c>
      <c r="AG68" s="5">
        <f t="shared" si="12"/>
        <v>0</v>
      </c>
      <c r="AH68" s="241">
        <f t="shared" si="13"/>
        <v>0</v>
      </c>
      <c r="AI68" s="242">
        <f t="shared" si="14"/>
        <v>0</v>
      </c>
      <c r="AJ68" s="266"/>
      <c r="AK68" s="140">
        <f t="shared" si="15"/>
        <v>0</v>
      </c>
      <c r="AL68" s="5">
        <f t="shared" si="16"/>
        <v>0</v>
      </c>
      <c r="AM68" s="141">
        <f t="shared" si="17"/>
        <v>0</v>
      </c>
      <c r="AN68" s="5">
        <f t="shared" si="18"/>
        <v>0</v>
      </c>
      <c r="AO68" s="104">
        <f t="shared" si="19"/>
        <v>0</v>
      </c>
      <c r="AP68" s="5">
        <f t="shared" si="20"/>
        <v>0</v>
      </c>
      <c r="AQ68" s="142">
        <f t="shared" si="21"/>
        <v>0</v>
      </c>
      <c r="AR68" s="115">
        <f t="shared" si="22"/>
        <v>0</v>
      </c>
      <c r="AS68" s="63"/>
      <c r="AT68" s="63"/>
      <c r="AU68" s="63"/>
      <c r="AV68" s="63"/>
      <c r="AW68" s="16"/>
    </row>
    <row r="69" spans="1:53" ht="12.75" customHeight="1" x14ac:dyDescent="0.2">
      <c r="A69" s="5">
        <f t="shared" si="23"/>
        <v>28</v>
      </c>
      <c r="B69" s="278"/>
      <c r="C69" s="279"/>
      <c r="D69" s="277"/>
      <c r="E69" s="79"/>
      <c r="F69" s="80">
        <f t="shared" si="2"/>
        <v>0</v>
      </c>
      <c r="G69" s="79"/>
      <c r="H69" s="80">
        <f t="shared" si="3"/>
        <v>0</v>
      </c>
      <c r="I69" s="124"/>
      <c r="J69" s="80">
        <f t="shared" si="4"/>
        <v>0</v>
      </c>
      <c r="K69" s="79"/>
      <c r="L69" s="80">
        <f t="shared" si="5"/>
        <v>0</v>
      </c>
      <c r="M69" s="79"/>
      <c r="N69" s="80">
        <f t="shared" si="6"/>
        <v>0</v>
      </c>
      <c r="O69" s="79"/>
      <c r="P69" s="80">
        <f t="shared" si="7"/>
        <v>0</v>
      </c>
      <c r="Q69" s="79"/>
      <c r="R69" s="80">
        <f t="shared" si="8"/>
        <v>0</v>
      </c>
      <c r="S69" s="79"/>
      <c r="T69" s="80">
        <f t="shared" si="9"/>
        <v>0</v>
      </c>
      <c r="U69" s="79"/>
      <c r="V69" s="79"/>
      <c r="W69" s="79"/>
      <c r="X69" s="79"/>
      <c r="Y69" s="79"/>
      <c r="Z69" s="79"/>
      <c r="AA69" s="79"/>
      <c r="AB69" s="80"/>
      <c r="AC69" s="79"/>
      <c r="AD69" s="5">
        <f t="shared" si="10"/>
        <v>0</v>
      </c>
      <c r="AE69" s="10">
        <f t="shared" si="1"/>
        <v>0</v>
      </c>
      <c r="AF69" s="11">
        <f t="shared" si="11"/>
        <v>0</v>
      </c>
      <c r="AG69" s="5">
        <f t="shared" si="12"/>
        <v>0</v>
      </c>
      <c r="AH69" s="241">
        <f t="shared" si="13"/>
        <v>0</v>
      </c>
      <c r="AI69" s="242">
        <f t="shared" si="14"/>
        <v>0</v>
      </c>
      <c r="AJ69" s="266"/>
      <c r="AK69" s="140">
        <f t="shared" si="15"/>
        <v>0</v>
      </c>
      <c r="AL69" s="5">
        <f t="shared" si="16"/>
        <v>0</v>
      </c>
      <c r="AM69" s="141">
        <f t="shared" si="17"/>
        <v>0</v>
      </c>
      <c r="AN69" s="5">
        <f t="shared" si="18"/>
        <v>0</v>
      </c>
      <c r="AO69" s="104">
        <f t="shared" si="19"/>
        <v>0</v>
      </c>
      <c r="AP69" s="5">
        <f t="shared" si="20"/>
        <v>0</v>
      </c>
      <c r="AQ69" s="142">
        <f t="shared" si="21"/>
        <v>0</v>
      </c>
      <c r="AR69" s="115">
        <f t="shared" si="22"/>
        <v>0</v>
      </c>
      <c r="AS69" s="63"/>
      <c r="AT69" s="281" t="s">
        <v>39</v>
      </c>
      <c r="AU69" s="281" t="s">
        <v>37</v>
      </c>
      <c r="AV69" s="281" t="s">
        <v>38</v>
      </c>
      <c r="AW69" s="16"/>
    </row>
    <row r="70" spans="1:53" ht="12.75" customHeight="1" x14ac:dyDescent="0.2">
      <c r="A70" s="5">
        <f t="shared" si="23"/>
        <v>29</v>
      </c>
      <c r="B70" s="278"/>
      <c r="C70" s="279"/>
      <c r="D70" s="277"/>
      <c r="E70" s="79"/>
      <c r="F70" s="80">
        <f t="shared" si="2"/>
        <v>0</v>
      </c>
      <c r="G70" s="79"/>
      <c r="H70" s="80">
        <f t="shared" si="3"/>
        <v>0</v>
      </c>
      <c r="I70" s="124"/>
      <c r="J70" s="80">
        <f t="shared" si="4"/>
        <v>0</v>
      </c>
      <c r="K70" s="79"/>
      <c r="L70" s="80">
        <f t="shared" si="5"/>
        <v>0</v>
      </c>
      <c r="M70" s="79"/>
      <c r="N70" s="80">
        <f t="shared" si="6"/>
        <v>0</v>
      </c>
      <c r="O70" s="79"/>
      <c r="P70" s="80">
        <f t="shared" si="7"/>
        <v>0</v>
      </c>
      <c r="Q70" s="79"/>
      <c r="R70" s="80">
        <f t="shared" si="8"/>
        <v>0</v>
      </c>
      <c r="S70" s="79"/>
      <c r="T70" s="80">
        <f t="shared" si="9"/>
        <v>0</v>
      </c>
      <c r="U70" s="79"/>
      <c r="V70" s="79"/>
      <c r="W70" s="79"/>
      <c r="X70" s="79"/>
      <c r="Y70" s="79"/>
      <c r="Z70" s="79"/>
      <c r="AA70" s="79"/>
      <c r="AB70" s="80"/>
      <c r="AC70" s="79"/>
      <c r="AD70" s="5">
        <f t="shared" si="10"/>
        <v>0</v>
      </c>
      <c r="AE70" s="10">
        <f t="shared" si="1"/>
        <v>0</v>
      </c>
      <c r="AF70" s="11">
        <f t="shared" si="11"/>
        <v>0</v>
      </c>
      <c r="AG70" s="5">
        <f t="shared" si="12"/>
        <v>0</v>
      </c>
      <c r="AH70" s="241">
        <f t="shared" si="13"/>
        <v>0</v>
      </c>
      <c r="AI70" s="242">
        <f t="shared" si="14"/>
        <v>0</v>
      </c>
      <c r="AJ70" s="266"/>
      <c r="AK70" s="140">
        <f t="shared" si="15"/>
        <v>0</v>
      </c>
      <c r="AL70" s="5">
        <f t="shared" si="16"/>
        <v>0</v>
      </c>
      <c r="AM70" s="141">
        <f t="shared" si="17"/>
        <v>0</v>
      </c>
      <c r="AN70" s="5">
        <f t="shared" si="18"/>
        <v>0</v>
      </c>
      <c r="AO70" s="104">
        <f t="shared" si="19"/>
        <v>0</v>
      </c>
      <c r="AP70" s="5">
        <f t="shared" si="20"/>
        <v>0</v>
      </c>
      <c r="AQ70" s="142">
        <f t="shared" si="21"/>
        <v>0</v>
      </c>
      <c r="AR70" s="115">
        <f t="shared" si="22"/>
        <v>0</v>
      </c>
      <c r="AS70" s="63"/>
      <c r="AT70" s="282"/>
      <c r="AU70" s="282"/>
      <c r="AV70" s="282"/>
      <c r="AW70" s="16"/>
    </row>
    <row r="71" spans="1:53" ht="12.75" customHeight="1" x14ac:dyDescent="0.2">
      <c r="A71" s="5">
        <f t="shared" si="23"/>
        <v>30</v>
      </c>
      <c r="B71" s="278"/>
      <c r="C71" s="279"/>
      <c r="D71" s="277"/>
      <c r="E71" s="79"/>
      <c r="F71" s="80">
        <f t="shared" si="2"/>
        <v>0</v>
      </c>
      <c r="G71" s="79"/>
      <c r="H71" s="80">
        <f t="shared" si="3"/>
        <v>0</v>
      </c>
      <c r="I71" s="124"/>
      <c r="J71" s="80">
        <f t="shared" si="4"/>
        <v>0</v>
      </c>
      <c r="K71" s="79"/>
      <c r="L71" s="80">
        <f t="shared" si="5"/>
        <v>0</v>
      </c>
      <c r="M71" s="79"/>
      <c r="N71" s="80">
        <f t="shared" si="6"/>
        <v>0</v>
      </c>
      <c r="O71" s="79"/>
      <c r="P71" s="80">
        <f t="shared" si="7"/>
        <v>0</v>
      </c>
      <c r="Q71" s="79"/>
      <c r="R71" s="80">
        <f t="shared" si="8"/>
        <v>0</v>
      </c>
      <c r="S71" s="79"/>
      <c r="T71" s="80">
        <f t="shared" si="9"/>
        <v>0</v>
      </c>
      <c r="U71" s="79"/>
      <c r="V71" s="79"/>
      <c r="W71" s="79"/>
      <c r="X71" s="79"/>
      <c r="Y71" s="79"/>
      <c r="Z71" s="79"/>
      <c r="AA71" s="79"/>
      <c r="AB71" s="80"/>
      <c r="AC71" s="79"/>
      <c r="AD71" s="5">
        <f t="shared" si="10"/>
        <v>0</v>
      </c>
      <c r="AE71" s="10">
        <f t="shared" si="1"/>
        <v>0</v>
      </c>
      <c r="AF71" s="11">
        <f t="shared" si="11"/>
        <v>0</v>
      </c>
      <c r="AG71" s="5">
        <f t="shared" si="12"/>
        <v>0</v>
      </c>
      <c r="AH71" s="241">
        <f t="shared" si="13"/>
        <v>0</v>
      </c>
      <c r="AI71" s="242">
        <f t="shared" si="14"/>
        <v>0</v>
      </c>
      <c r="AJ71" s="266"/>
      <c r="AK71" s="140">
        <f t="shared" si="15"/>
        <v>0</v>
      </c>
      <c r="AL71" s="5">
        <f t="shared" si="16"/>
        <v>0</v>
      </c>
      <c r="AM71" s="141">
        <f t="shared" si="17"/>
        <v>0</v>
      </c>
      <c r="AN71" s="5">
        <f t="shared" si="18"/>
        <v>0</v>
      </c>
      <c r="AO71" s="104">
        <f t="shared" si="19"/>
        <v>0</v>
      </c>
      <c r="AP71" s="5">
        <f t="shared" si="20"/>
        <v>0</v>
      </c>
      <c r="AQ71" s="142">
        <f t="shared" si="21"/>
        <v>0</v>
      </c>
      <c r="AR71" s="115">
        <f t="shared" si="22"/>
        <v>0</v>
      </c>
      <c r="AS71" s="63"/>
      <c r="AT71" s="282"/>
      <c r="AU71" s="282"/>
      <c r="AV71" s="282"/>
      <c r="AW71" s="16"/>
    </row>
    <row r="72" spans="1:53" ht="12.75" customHeight="1" x14ac:dyDescent="0.2">
      <c r="A72" s="5">
        <f t="shared" si="23"/>
        <v>31</v>
      </c>
      <c r="B72" s="278"/>
      <c r="C72" s="279"/>
      <c r="D72" s="277"/>
      <c r="E72" s="79"/>
      <c r="F72" s="80">
        <f t="shared" si="2"/>
        <v>0</v>
      </c>
      <c r="G72" s="79"/>
      <c r="H72" s="80">
        <f t="shared" si="3"/>
        <v>0</v>
      </c>
      <c r="I72" s="124"/>
      <c r="J72" s="80">
        <f t="shared" si="4"/>
        <v>0</v>
      </c>
      <c r="K72" s="79"/>
      <c r="L72" s="80">
        <f t="shared" si="5"/>
        <v>0</v>
      </c>
      <c r="M72" s="79"/>
      <c r="N72" s="80">
        <f t="shared" si="6"/>
        <v>0</v>
      </c>
      <c r="O72" s="79"/>
      <c r="P72" s="80">
        <f t="shared" si="7"/>
        <v>0</v>
      </c>
      <c r="Q72" s="79"/>
      <c r="R72" s="80">
        <f t="shared" si="8"/>
        <v>0</v>
      </c>
      <c r="S72" s="79"/>
      <c r="T72" s="80">
        <f t="shared" si="9"/>
        <v>0</v>
      </c>
      <c r="U72" s="79"/>
      <c r="V72" s="79"/>
      <c r="W72" s="79"/>
      <c r="X72" s="79"/>
      <c r="Y72" s="79"/>
      <c r="Z72" s="79"/>
      <c r="AA72" s="79"/>
      <c r="AB72" s="80"/>
      <c r="AC72" s="79"/>
      <c r="AD72" s="5">
        <f t="shared" si="10"/>
        <v>0</v>
      </c>
      <c r="AE72" s="10">
        <f t="shared" si="1"/>
        <v>0</v>
      </c>
      <c r="AF72" s="11">
        <f t="shared" si="11"/>
        <v>0</v>
      </c>
      <c r="AG72" s="5">
        <f t="shared" si="12"/>
        <v>0</v>
      </c>
      <c r="AH72" s="241">
        <f t="shared" si="13"/>
        <v>0</v>
      </c>
      <c r="AI72" s="242">
        <f t="shared" si="14"/>
        <v>0</v>
      </c>
      <c r="AJ72" s="266"/>
      <c r="AK72" s="140">
        <f t="shared" si="15"/>
        <v>0</v>
      </c>
      <c r="AL72" s="5">
        <f t="shared" si="16"/>
        <v>0</v>
      </c>
      <c r="AM72" s="141">
        <f t="shared" si="17"/>
        <v>0</v>
      </c>
      <c r="AN72" s="5">
        <f t="shared" si="18"/>
        <v>0</v>
      </c>
      <c r="AO72" s="104">
        <f t="shared" si="19"/>
        <v>0</v>
      </c>
      <c r="AP72" s="5">
        <f t="shared" si="20"/>
        <v>0</v>
      </c>
      <c r="AQ72" s="142">
        <f t="shared" si="21"/>
        <v>0</v>
      </c>
      <c r="AR72" s="115">
        <f t="shared" si="22"/>
        <v>0</v>
      </c>
      <c r="AS72" s="63"/>
      <c r="AT72" s="283"/>
      <c r="AU72" s="283"/>
      <c r="AV72" s="283"/>
      <c r="AW72" s="16"/>
    </row>
    <row r="73" spans="1:53" ht="12.75" customHeight="1" x14ac:dyDescent="0.2">
      <c r="A73" s="5">
        <f t="shared" si="23"/>
        <v>32</v>
      </c>
      <c r="B73" s="278"/>
      <c r="C73" s="279"/>
      <c r="D73" s="277"/>
      <c r="E73" s="79"/>
      <c r="F73" s="80">
        <f t="shared" si="2"/>
        <v>0</v>
      </c>
      <c r="G73" s="79"/>
      <c r="H73" s="80">
        <f t="shared" si="3"/>
        <v>0</v>
      </c>
      <c r="I73" s="124"/>
      <c r="J73" s="80">
        <f t="shared" si="4"/>
        <v>0</v>
      </c>
      <c r="K73" s="79"/>
      <c r="L73" s="80">
        <f t="shared" si="5"/>
        <v>0</v>
      </c>
      <c r="M73" s="79"/>
      <c r="N73" s="80">
        <f t="shared" si="6"/>
        <v>0</v>
      </c>
      <c r="O73" s="79"/>
      <c r="P73" s="80">
        <f t="shared" si="7"/>
        <v>0</v>
      </c>
      <c r="Q73" s="79"/>
      <c r="R73" s="80">
        <f t="shared" si="8"/>
        <v>0</v>
      </c>
      <c r="S73" s="79"/>
      <c r="T73" s="80">
        <f t="shared" si="9"/>
        <v>0</v>
      </c>
      <c r="U73" s="79"/>
      <c r="V73" s="79"/>
      <c r="W73" s="79"/>
      <c r="X73" s="79"/>
      <c r="Y73" s="79"/>
      <c r="Z73" s="79"/>
      <c r="AA73" s="79"/>
      <c r="AB73" s="80"/>
      <c r="AC73" s="79"/>
      <c r="AD73" s="5">
        <f t="shared" si="10"/>
        <v>0</v>
      </c>
      <c r="AE73" s="10">
        <f t="shared" si="1"/>
        <v>0</v>
      </c>
      <c r="AF73" s="11">
        <f t="shared" si="11"/>
        <v>0</v>
      </c>
      <c r="AG73" s="5">
        <f t="shared" si="12"/>
        <v>0</v>
      </c>
      <c r="AH73" s="241">
        <f t="shared" si="13"/>
        <v>0</v>
      </c>
      <c r="AI73" s="242">
        <f t="shared" si="14"/>
        <v>0</v>
      </c>
      <c r="AJ73" s="266"/>
      <c r="AK73" s="140">
        <f t="shared" si="15"/>
        <v>0</v>
      </c>
      <c r="AL73" s="5">
        <f t="shared" si="16"/>
        <v>0</v>
      </c>
      <c r="AM73" s="141">
        <f t="shared" si="17"/>
        <v>0</v>
      </c>
      <c r="AN73" s="5">
        <f t="shared" si="18"/>
        <v>0</v>
      </c>
      <c r="AO73" s="104">
        <f t="shared" si="19"/>
        <v>0</v>
      </c>
      <c r="AP73" s="5">
        <f t="shared" si="20"/>
        <v>0</v>
      </c>
      <c r="AQ73" s="142">
        <f t="shared" si="21"/>
        <v>0</v>
      </c>
      <c r="AR73" s="115">
        <f t="shared" si="22"/>
        <v>0</v>
      </c>
      <c r="AS73" s="63"/>
      <c r="AT73" s="5">
        <f>IF(AE42:AE88&lt;="49",COUNTIF($AG$42:$AG$88,"INICIAL"))</f>
        <v>0</v>
      </c>
      <c r="AU73" s="5">
        <f>COUNTIF($AG$42:$AG$88,"INTERMEDIO")</f>
        <v>0</v>
      </c>
      <c r="AV73" s="5">
        <f>COUNTIF($AG$42:$AG$88,"AVANZADO")</f>
        <v>0</v>
      </c>
      <c r="AW73" s="16"/>
    </row>
    <row r="74" spans="1:53" ht="12.75" customHeight="1" x14ac:dyDescent="0.2">
      <c r="A74" s="5">
        <f t="shared" si="23"/>
        <v>33</v>
      </c>
      <c r="B74" s="278"/>
      <c r="C74" s="279"/>
      <c r="D74" s="277"/>
      <c r="E74" s="79"/>
      <c r="F74" s="80">
        <f t="shared" si="2"/>
        <v>0</v>
      </c>
      <c r="G74" s="79"/>
      <c r="H74" s="80">
        <f t="shared" si="3"/>
        <v>0</v>
      </c>
      <c r="I74" s="124"/>
      <c r="J74" s="80">
        <f t="shared" si="4"/>
        <v>0</v>
      </c>
      <c r="K74" s="79"/>
      <c r="L74" s="80">
        <f t="shared" si="5"/>
        <v>0</v>
      </c>
      <c r="M74" s="79"/>
      <c r="N74" s="80">
        <f t="shared" si="6"/>
        <v>0</v>
      </c>
      <c r="O74" s="79"/>
      <c r="P74" s="80">
        <f t="shared" si="7"/>
        <v>0</v>
      </c>
      <c r="Q74" s="79"/>
      <c r="R74" s="80">
        <f t="shared" si="8"/>
        <v>0</v>
      </c>
      <c r="S74" s="79"/>
      <c r="T74" s="80">
        <f t="shared" si="9"/>
        <v>0</v>
      </c>
      <c r="U74" s="79"/>
      <c r="V74" s="79"/>
      <c r="W74" s="79"/>
      <c r="X74" s="79"/>
      <c r="Y74" s="79"/>
      <c r="Z74" s="79"/>
      <c r="AA74" s="79"/>
      <c r="AB74" s="80"/>
      <c r="AC74" s="79"/>
      <c r="AD74" s="5">
        <f t="shared" si="10"/>
        <v>0</v>
      </c>
      <c r="AE74" s="10">
        <f t="shared" si="1"/>
        <v>0</v>
      </c>
      <c r="AF74" s="11">
        <f t="shared" si="11"/>
        <v>0</v>
      </c>
      <c r="AG74" s="5">
        <f t="shared" si="12"/>
        <v>0</v>
      </c>
      <c r="AH74" s="241">
        <f t="shared" si="13"/>
        <v>0</v>
      </c>
      <c r="AI74" s="242">
        <f t="shared" si="14"/>
        <v>0</v>
      </c>
      <c r="AJ74" s="266"/>
      <c r="AK74" s="140">
        <f t="shared" si="15"/>
        <v>0</v>
      </c>
      <c r="AL74" s="5">
        <f t="shared" si="16"/>
        <v>0</v>
      </c>
      <c r="AM74" s="141">
        <f t="shared" si="17"/>
        <v>0</v>
      </c>
      <c r="AN74" s="5">
        <f t="shared" si="18"/>
        <v>0</v>
      </c>
      <c r="AO74" s="104">
        <f t="shared" si="19"/>
        <v>0</v>
      </c>
      <c r="AP74" s="5">
        <f t="shared" si="20"/>
        <v>0</v>
      </c>
      <c r="AQ74" s="142">
        <f t="shared" si="21"/>
        <v>0</v>
      </c>
      <c r="AR74" s="115">
        <f t="shared" si="22"/>
        <v>0</v>
      </c>
      <c r="AS74" s="63"/>
      <c r="AT74" s="104" t="e">
        <f>AT73*1/$E$11</f>
        <v>#DIV/0!</v>
      </c>
      <c r="AU74" s="104" t="e">
        <f>AU73*1/$E$11</f>
        <v>#DIV/0!</v>
      </c>
      <c r="AV74" s="104" t="e">
        <f>AV73*1/$E$11</f>
        <v>#DIV/0!</v>
      </c>
      <c r="AW74" s="16"/>
    </row>
    <row r="75" spans="1:53" ht="12.75" customHeight="1" x14ac:dyDescent="0.2">
      <c r="A75" s="5">
        <f t="shared" si="23"/>
        <v>34</v>
      </c>
      <c r="B75" s="278"/>
      <c r="C75" s="279"/>
      <c r="D75" s="277"/>
      <c r="E75" s="79"/>
      <c r="F75" s="80">
        <f t="shared" si="2"/>
        <v>0</v>
      </c>
      <c r="G75" s="79"/>
      <c r="H75" s="80">
        <f t="shared" si="3"/>
        <v>0</v>
      </c>
      <c r="I75" s="124"/>
      <c r="J75" s="80">
        <f t="shared" si="4"/>
        <v>0</v>
      </c>
      <c r="K75" s="79"/>
      <c r="L75" s="80">
        <f t="shared" si="5"/>
        <v>0</v>
      </c>
      <c r="M75" s="79"/>
      <c r="N75" s="80">
        <f t="shared" si="6"/>
        <v>0</v>
      </c>
      <c r="O75" s="79"/>
      <c r="P75" s="80">
        <f t="shared" si="7"/>
        <v>0</v>
      </c>
      <c r="Q75" s="79"/>
      <c r="R75" s="80">
        <f t="shared" si="8"/>
        <v>0</v>
      </c>
      <c r="S75" s="79"/>
      <c r="T75" s="80">
        <f t="shared" si="9"/>
        <v>0</v>
      </c>
      <c r="U75" s="79"/>
      <c r="V75" s="79"/>
      <c r="W75" s="79"/>
      <c r="X75" s="79"/>
      <c r="Y75" s="79"/>
      <c r="Z75" s="79"/>
      <c r="AA75" s="79"/>
      <c r="AB75" s="80"/>
      <c r="AC75" s="79"/>
      <c r="AD75" s="5">
        <f t="shared" si="10"/>
        <v>0</v>
      </c>
      <c r="AE75" s="10">
        <f t="shared" si="1"/>
        <v>0</v>
      </c>
      <c r="AF75" s="11">
        <f t="shared" si="11"/>
        <v>0</v>
      </c>
      <c r="AG75" s="5">
        <f t="shared" si="12"/>
        <v>0</v>
      </c>
      <c r="AH75" s="241">
        <f t="shared" si="13"/>
        <v>0</v>
      </c>
      <c r="AI75" s="242">
        <f t="shared" si="14"/>
        <v>0</v>
      </c>
      <c r="AJ75" s="266"/>
      <c r="AK75" s="140">
        <f t="shared" si="15"/>
        <v>0</v>
      </c>
      <c r="AL75" s="5">
        <f t="shared" si="16"/>
        <v>0</v>
      </c>
      <c r="AM75" s="141">
        <f t="shared" si="17"/>
        <v>0</v>
      </c>
      <c r="AN75" s="5">
        <f t="shared" si="18"/>
        <v>0</v>
      </c>
      <c r="AO75" s="104">
        <f t="shared" si="19"/>
        <v>0</v>
      </c>
      <c r="AP75" s="5">
        <f t="shared" si="20"/>
        <v>0</v>
      </c>
      <c r="AQ75" s="142">
        <f t="shared" si="21"/>
        <v>0</v>
      </c>
      <c r="AR75" s="115">
        <f t="shared" si="22"/>
        <v>0</v>
      </c>
      <c r="AS75" s="63"/>
      <c r="AT75" s="63"/>
      <c r="AU75" s="63"/>
      <c r="AV75" s="63"/>
      <c r="AW75" s="16"/>
    </row>
    <row r="76" spans="1:53" ht="12.75" customHeight="1" x14ac:dyDescent="0.2">
      <c r="A76" s="5">
        <f t="shared" si="23"/>
        <v>35</v>
      </c>
      <c r="B76" s="278"/>
      <c r="C76" s="279"/>
      <c r="D76" s="277"/>
      <c r="E76" s="79"/>
      <c r="F76" s="80">
        <f t="shared" si="2"/>
        <v>0</v>
      </c>
      <c r="G76" s="79"/>
      <c r="H76" s="80">
        <f t="shared" si="3"/>
        <v>0</v>
      </c>
      <c r="I76" s="124"/>
      <c r="J76" s="80">
        <f t="shared" si="4"/>
        <v>0</v>
      </c>
      <c r="K76" s="79"/>
      <c r="L76" s="80">
        <f t="shared" si="5"/>
        <v>0</v>
      </c>
      <c r="M76" s="79"/>
      <c r="N76" s="80">
        <f t="shared" si="6"/>
        <v>0</v>
      </c>
      <c r="O76" s="79"/>
      <c r="P76" s="80">
        <f t="shared" si="7"/>
        <v>0</v>
      </c>
      <c r="Q76" s="79"/>
      <c r="R76" s="80">
        <f t="shared" si="8"/>
        <v>0</v>
      </c>
      <c r="S76" s="79"/>
      <c r="T76" s="80">
        <f t="shared" si="9"/>
        <v>0</v>
      </c>
      <c r="U76" s="79"/>
      <c r="V76" s="79"/>
      <c r="W76" s="79"/>
      <c r="X76" s="79"/>
      <c r="Y76" s="79"/>
      <c r="Z76" s="79"/>
      <c r="AA76" s="79"/>
      <c r="AB76" s="80"/>
      <c r="AC76" s="79"/>
      <c r="AD76" s="5">
        <f t="shared" si="10"/>
        <v>0</v>
      </c>
      <c r="AE76" s="10">
        <f t="shared" si="1"/>
        <v>0</v>
      </c>
      <c r="AF76" s="11">
        <f t="shared" si="11"/>
        <v>0</v>
      </c>
      <c r="AG76" s="5">
        <f t="shared" si="12"/>
        <v>0</v>
      </c>
      <c r="AH76" s="241">
        <f t="shared" si="13"/>
        <v>0</v>
      </c>
      <c r="AI76" s="242">
        <f t="shared" si="14"/>
        <v>0</v>
      </c>
      <c r="AJ76" s="266"/>
      <c r="AK76" s="140">
        <f t="shared" si="15"/>
        <v>0</v>
      </c>
      <c r="AL76" s="5">
        <f t="shared" si="16"/>
        <v>0</v>
      </c>
      <c r="AM76" s="141">
        <f t="shared" si="17"/>
        <v>0</v>
      </c>
      <c r="AN76" s="5">
        <f t="shared" si="18"/>
        <v>0</v>
      </c>
      <c r="AO76" s="104">
        <f t="shared" si="19"/>
        <v>0</v>
      </c>
      <c r="AP76" s="5">
        <f t="shared" si="20"/>
        <v>0</v>
      </c>
      <c r="AQ76" s="142">
        <f t="shared" si="21"/>
        <v>0</v>
      </c>
      <c r="AR76" s="115">
        <f t="shared" si="22"/>
        <v>0</v>
      </c>
      <c r="AS76" s="63"/>
      <c r="AT76" s="63"/>
      <c r="AU76" s="63"/>
      <c r="AV76" s="63"/>
      <c r="AW76" s="16"/>
    </row>
    <row r="77" spans="1:53" ht="12.75" customHeight="1" x14ac:dyDescent="0.2">
      <c r="A77" s="5">
        <f t="shared" si="23"/>
        <v>36</v>
      </c>
      <c r="B77" s="278"/>
      <c r="C77" s="279"/>
      <c r="D77" s="277"/>
      <c r="E77" s="79"/>
      <c r="F77" s="80">
        <f t="shared" si="2"/>
        <v>0</v>
      </c>
      <c r="G77" s="79"/>
      <c r="H77" s="80">
        <f t="shared" si="3"/>
        <v>0</v>
      </c>
      <c r="I77" s="124"/>
      <c r="J77" s="80">
        <f t="shared" si="4"/>
        <v>0</v>
      </c>
      <c r="K77" s="79"/>
      <c r="L77" s="80">
        <f t="shared" si="5"/>
        <v>0</v>
      </c>
      <c r="M77" s="79"/>
      <c r="N77" s="80">
        <f t="shared" si="6"/>
        <v>0</v>
      </c>
      <c r="O77" s="79"/>
      <c r="P77" s="80">
        <f t="shared" si="7"/>
        <v>0</v>
      </c>
      <c r="Q77" s="79"/>
      <c r="R77" s="80">
        <f t="shared" si="8"/>
        <v>0</v>
      </c>
      <c r="S77" s="79"/>
      <c r="T77" s="80">
        <f t="shared" si="9"/>
        <v>0</v>
      </c>
      <c r="U77" s="79"/>
      <c r="V77" s="79"/>
      <c r="W77" s="79"/>
      <c r="X77" s="79"/>
      <c r="Y77" s="79"/>
      <c r="Z77" s="79"/>
      <c r="AA77" s="79"/>
      <c r="AB77" s="80"/>
      <c r="AC77" s="79"/>
      <c r="AD77" s="5">
        <f t="shared" si="10"/>
        <v>0</v>
      </c>
      <c r="AE77" s="10">
        <f t="shared" si="1"/>
        <v>0</v>
      </c>
      <c r="AF77" s="11">
        <f t="shared" si="11"/>
        <v>0</v>
      </c>
      <c r="AG77" s="5">
        <f t="shared" si="12"/>
        <v>0</v>
      </c>
      <c r="AH77" s="241">
        <f t="shared" si="13"/>
        <v>0</v>
      </c>
      <c r="AI77" s="242">
        <f t="shared" si="14"/>
        <v>0</v>
      </c>
      <c r="AJ77" s="266"/>
      <c r="AK77" s="140">
        <f t="shared" si="15"/>
        <v>0</v>
      </c>
      <c r="AL77" s="5">
        <f t="shared" si="16"/>
        <v>0</v>
      </c>
      <c r="AM77" s="141">
        <f t="shared" si="17"/>
        <v>0</v>
      </c>
      <c r="AN77" s="5">
        <f t="shared" si="18"/>
        <v>0</v>
      </c>
      <c r="AO77" s="104">
        <f t="shared" si="19"/>
        <v>0</v>
      </c>
      <c r="AP77" s="5">
        <f t="shared" si="20"/>
        <v>0</v>
      </c>
      <c r="AQ77" s="142">
        <f t="shared" si="21"/>
        <v>0</v>
      </c>
      <c r="AR77" s="115">
        <f t="shared" si="22"/>
        <v>0</v>
      </c>
      <c r="AS77" s="63"/>
      <c r="AT77" s="63"/>
      <c r="AU77" s="63"/>
      <c r="AV77" s="63"/>
      <c r="AW77" s="16"/>
    </row>
    <row r="78" spans="1:53" ht="12.75" customHeight="1" x14ac:dyDescent="0.2">
      <c r="A78" s="5">
        <f t="shared" si="23"/>
        <v>37</v>
      </c>
      <c r="B78" s="278"/>
      <c r="C78" s="279"/>
      <c r="D78" s="277"/>
      <c r="E78" s="79"/>
      <c r="F78" s="80">
        <f t="shared" si="2"/>
        <v>0</v>
      </c>
      <c r="G78" s="79"/>
      <c r="H78" s="80">
        <f t="shared" si="3"/>
        <v>0</v>
      </c>
      <c r="I78" s="124"/>
      <c r="J78" s="80">
        <f t="shared" si="4"/>
        <v>0</v>
      </c>
      <c r="K78" s="79"/>
      <c r="L78" s="80">
        <f t="shared" si="5"/>
        <v>0</v>
      </c>
      <c r="M78" s="79"/>
      <c r="N78" s="80">
        <f t="shared" si="6"/>
        <v>0</v>
      </c>
      <c r="O78" s="79"/>
      <c r="P78" s="80">
        <f t="shared" si="7"/>
        <v>0</v>
      </c>
      <c r="Q78" s="79"/>
      <c r="R78" s="80">
        <f t="shared" si="8"/>
        <v>0</v>
      </c>
      <c r="S78" s="79"/>
      <c r="T78" s="80">
        <f t="shared" si="9"/>
        <v>0</v>
      </c>
      <c r="U78" s="79"/>
      <c r="V78" s="79"/>
      <c r="W78" s="79"/>
      <c r="X78" s="79"/>
      <c r="Y78" s="79"/>
      <c r="Z78" s="79"/>
      <c r="AA78" s="79"/>
      <c r="AB78" s="80"/>
      <c r="AC78" s="79"/>
      <c r="AD78" s="5">
        <f t="shared" si="10"/>
        <v>0</v>
      </c>
      <c r="AE78" s="10">
        <f t="shared" si="1"/>
        <v>0</v>
      </c>
      <c r="AF78" s="11">
        <f t="shared" si="11"/>
        <v>0</v>
      </c>
      <c r="AG78" s="5">
        <f t="shared" si="12"/>
        <v>0</v>
      </c>
      <c r="AH78" s="241">
        <f t="shared" si="13"/>
        <v>0</v>
      </c>
      <c r="AI78" s="242">
        <f t="shared" si="14"/>
        <v>0</v>
      </c>
      <c r="AJ78" s="266"/>
      <c r="AK78" s="140">
        <f t="shared" si="15"/>
        <v>0</v>
      </c>
      <c r="AL78" s="5">
        <f t="shared" si="16"/>
        <v>0</v>
      </c>
      <c r="AM78" s="141">
        <f t="shared" si="17"/>
        <v>0</v>
      </c>
      <c r="AN78" s="5">
        <f t="shared" si="18"/>
        <v>0</v>
      </c>
      <c r="AO78" s="104">
        <f t="shared" si="19"/>
        <v>0</v>
      </c>
      <c r="AP78" s="5">
        <f t="shared" si="20"/>
        <v>0</v>
      </c>
      <c r="AQ78" s="142">
        <f t="shared" si="21"/>
        <v>0</v>
      </c>
      <c r="AR78" s="115">
        <f t="shared" si="22"/>
        <v>0</v>
      </c>
      <c r="AS78" s="63"/>
      <c r="AT78" s="63"/>
      <c r="AU78" s="63"/>
      <c r="AV78" s="63"/>
      <c r="AW78" s="16"/>
    </row>
    <row r="79" spans="1:53" ht="12.75" customHeight="1" x14ac:dyDescent="0.2">
      <c r="A79" s="5">
        <f t="shared" si="23"/>
        <v>38</v>
      </c>
      <c r="B79" s="278"/>
      <c r="C79" s="279"/>
      <c r="D79" s="277"/>
      <c r="E79" s="79"/>
      <c r="F79" s="80">
        <f t="shared" si="2"/>
        <v>0</v>
      </c>
      <c r="G79" s="79"/>
      <c r="H79" s="80">
        <f t="shared" si="3"/>
        <v>0</v>
      </c>
      <c r="I79" s="124"/>
      <c r="J79" s="80">
        <f t="shared" si="4"/>
        <v>0</v>
      </c>
      <c r="K79" s="79"/>
      <c r="L79" s="80">
        <f t="shared" si="5"/>
        <v>0</v>
      </c>
      <c r="M79" s="79"/>
      <c r="N79" s="80">
        <f t="shared" si="6"/>
        <v>0</v>
      </c>
      <c r="O79" s="79"/>
      <c r="P79" s="80">
        <f t="shared" si="7"/>
        <v>0</v>
      </c>
      <c r="Q79" s="79"/>
      <c r="R79" s="80">
        <f t="shared" si="8"/>
        <v>0</v>
      </c>
      <c r="S79" s="79"/>
      <c r="T79" s="80">
        <f t="shared" si="9"/>
        <v>0</v>
      </c>
      <c r="U79" s="79"/>
      <c r="V79" s="79"/>
      <c r="W79" s="79"/>
      <c r="X79" s="79"/>
      <c r="Y79" s="79"/>
      <c r="Z79" s="79"/>
      <c r="AA79" s="79"/>
      <c r="AB79" s="80"/>
      <c r="AC79" s="79"/>
      <c r="AD79" s="5">
        <f t="shared" si="10"/>
        <v>0</v>
      </c>
      <c r="AE79" s="10">
        <f t="shared" si="1"/>
        <v>0</v>
      </c>
      <c r="AF79" s="11">
        <f t="shared" si="11"/>
        <v>0</v>
      </c>
      <c r="AG79" s="5">
        <f t="shared" si="12"/>
        <v>0</v>
      </c>
      <c r="AH79" s="241">
        <f t="shared" si="13"/>
        <v>0</v>
      </c>
      <c r="AI79" s="242">
        <f t="shared" si="14"/>
        <v>0</v>
      </c>
      <c r="AJ79" s="266"/>
      <c r="AK79" s="140">
        <f t="shared" si="15"/>
        <v>0</v>
      </c>
      <c r="AL79" s="5">
        <f t="shared" si="16"/>
        <v>0</v>
      </c>
      <c r="AM79" s="141">
        <f t="shared" si="17"/>
        <v>0</v>
      </c>
      <c r="AN79" s="5">
        <f t="shared" si="18"/>
        <v>0</v>
      </c>
      <c r="AO79" s="104">
        <f t="shared" si="19"/>
        <v>0</v>
      </c>
      <c r="AP79" s="5">
        <f t="shared" si="20"/>
        <v>0</v>
      </c>
      <c r="AQ79" s="142">
        <f t="shared" si="21"/>
        <v>0</v>
      </c>
      <c r="AR79" s="115">
        <f t="shared" si="22"/>
        <v>0</v>
      </c>
      <c r="AS79" s="63"/>
      <c r="AT79" s="63"/>
      <c r="AU79" s="63"/>
      <c r="AV79" s="63"/>
      <c r="AW79" s="16"/>
    </row>
    <row r="80" spans="1:53" ht="12.75" customHeight="1" x14ac:dyDescent="0.2">
      <c r="A80" s="5">
        <f t="shared" si="23"/>
        <v>39</v>
      </c>
      <c r="B80" s="278"/>
      <c r="C80" s="279"/>
      <c r="D80" s="277"/>
      <c r="E80" s="79"/>
      <c r="F80" s="80">
        <f t="shared" si="2"/>
        <v>0</v>
      </c>
      <c r="G80" s="79"/>
      <c r="H80" s="80">
        <f t="shared" si="3"/>
        <v>0</v>
      </c>
      <c r="I80" s="124"/>
      <c r="J80" s="80">
        <f t="shared" si="4"/>
        <v>0</v>
      </c>
      <c r="K80" s="79"/>
      <c r="L80" s="80">
        <f t="shared" si="5"/>
        <v>0</v>
      </c>
      <c r="M80" s="79"/>
      <c r="N80" s="80">
        <f t="shared" si="6"/>
        <v>0</v>
      </c>
      <c r="O80" s="79"/>
      <c r="P80" s="80">
        <f t="shared" si="7"/>
        <v>0</v>
      </c>
      <c r="Q80" s="79"/>
      <c r="R80" s="80">
        <f t="shared" si="8"/>
        <v>0</v>
      </c>
      <c r="S80" s="79"/>
      <c r="T80" s="80">
        <f t="shared" si="9"/>
        <v>0</v>
      </c>
      <c r="U80" s="79"/>
      <c r="V80" s="79"/>
      <c r="W80" s="79"/>
      <c r="X80" s="79"/>
      <c r="Y80" s="79"/>
      <c r="Z80" s="79"/>
      <c r="AA80" s="79"/>
      <c r="AB80" s="80"/>
      <c r="AC80" s="79"/>
      <c r="AD80" s="5">
        <f t="shared" si="10"/>
        <v>0</v>
      </c>
      <c r="AE80" s="10">
        <f t="shared" si="1"/>
        <v>0</v>
      </c>
      <c r="AF80" s="11">
        <f t="shared" si="11"/>
        <v>0</v>
      </c>
      <c r="AG80" s="5">
        <f t="shared" si="12"/>
        <v>0</v>
      </c>
      <c r="AH80" s="241">
        <f t="shared" si="13"/>
        <v>0</v>
      </c>
      <c r="AI80" s="242">
        <f t="shared" si="14"/>
        <v>0</v>
      </c>
      <c r="AJ80" s="266"/>
      <c r="AK80" s="140">
        <f t="shared" si="15"/>
        <v>0</v>
      </c>
      <c r="AL80" s="5">
        <f t="shared" si="16"/>
        <v>0</v>
      </c>
      <c r="AM80" s="141">
        <f t="shared" si="17"/>
        <v>0</v>
      </c>
      <c r="AN80" s="5">
        <f t="shared" si="18"/>
        <v>0</v>
      </c>
      <c r="AO80" s="104">
        <f t="shared" si="19"/>
        <v>0</v>
      </c>
      <c r="AP80" s="5">
        <f t="shared" si="20"/>
        <v>0</v>
      </c>
      <c r="AQ80" s="142">
        <f t="shared" si="21"/>
        <v>0</v>
      </c>
      <c r="AR80" s="115">
        <f t="shared" si="22"/>
        <v>0</v>
      </c>
      <c r="AS80" s="63"/>
      <c r="AT80" s="63"/>
      <c r="AU80" s="63"/>
      <c r="AV80" s="63"/>
      <c r="AW80" s="16"/>
      <c r="BA80" s="145"/>
    </row>
    <row r="81" spans="1:55" ht="12.75" customHeight="1" x14ac:dyDescent="0.2">
      <c r="A81" s="5">
        <f t="shared" si="23"/>
        <v>40</v>
      </c>
      <c r="B81" s="278"/>
      <c r="C81" s="279"/>
      <c r="D81" s="277"/>
      <c r="E81" s="79"/>
      <c r="F81" s="80">
        <f t="shared" si="2"/>
        <v>0</v>
      </c>
      <c r="G81" s="79"/>
      <c r="H81" s="80">
        <f t="shared" si="3"/>
        <v>0</v>
      </c>
      <c r="I81" s="124"/>
      <c r="J81" s="80">
        <f t="shared" si="4"/>
        <v>0</v>
      </c>
      <c r="K81" s="79"/>
      <c r="L81" s="80">
        <f t="shared" si="5"/>
        <v>0</v>
      </c>
      <c r="M81" s="79"/>
      <c r="N81" s="80">
        <f t="shared" si="6"/>
        <v>0</v>
      </c>
      <c r="O81" s="79"/>
      <c r="P81" s="80">
        <f t="shared" si="7"/>
        <v>0</v>
      </c>
      <c r="Q81" s="79"/>
      <c r="R81" s="80">
        <f t="shared" si="8"/>
        <v>0</v>
      </c>
      <c r="S81" s="79"/>
      <c r="T81" s="80">
        <f t="shared" si="9"/>
        <v>0</v>
      </c>
      <c r="U81" s="79"/>
      <c r="V81" s="79"/>
      <c r="W81" s="79"/>
      <c r="X81" s="79"/>
      <c r="Y81" s="79"/>
      <c r="Z81" s="79"/>
      <c r="AA81" s="79"/>
      <c r="AB81" s="80"/>
      <c r="AC81" s="79"/>
      <c r="AD81" s="5">
        <f t="shared" si="10"/>
        <v>0</v>
      </c>
      <c r="AE81" s="10">
        <f t="shared" si="1"/>
        <v>0</v>
      </c>
      <c r="AF81" s="11">
        <f t="shared" si="11"/>
        <v>0</v>
      </c>
      <c r="AG81" s="5">
        <f t="shared" si="12"/>
        <v>0</v>
      </c>
      <c r="AH81" s="241">
        <f t="shared" si="13"/>
        <v>0</v>
      </c>
      <c r="AI81" s="242">
        <f t="shared" si="14"/>
        <v>0</v>
      </c>
      <c r="AJ81" s="266"/>
      <c r="AK81" s="140">
        <f t="shared" si="15"/>
        <v>0</v>
      </c>
      <c r="AL81" s="5">
        <f t="shared" si="16"/>
        <v>0</v>
      </c>
      <c r="AM81" s="141">
        <f t="shared" si="17"/>
        <v>0</v>
      </c>
      <c r="AN81" s="5">
        <f t="shared" si="18"/>
        <v>0</v>
      </c>
      <c r="AO81" s="104">
        <f t="shared" si="19"/>
        <v>0</v>
      </c>
      <c r="AP81" s="5">
        <f t="shared" si="20"/>
        <v>0</v>
      </c>
      <c r="AQ81" s="142">
        <f t="shared" si="21"/>
        <v>0</v>
      </c>
      <c r="AR81" s="115">
        <f t="shared" si="22"/>
        <v>0</v>
      </c>
      <c r="AS81" s="63"/>
      <c r="AT81" s="63"/>
      <c r="AU81" s="63"/>
      <c r="AV81" s="63"/>
      <c r="AW81" s="16"/>
      <c r="BA81" s="145"/>
    </row>
    <row r="82" spans="1:55" ht="12.75" customHeight="1" x14ac:dyDescent="0.2">
      <c r="A82" s="5">
        <f t="shared" si="23"/>
        <v>41</v>
      </c>
      <c r="B82" s="278"/>
      <c r="C82" s="279"/>
      <c r="D82" s="277"/>
      <c r="E82" s="79"/>
      <c r="F82" s="80">
        <f t="shared" si="2"/>
        <v>0</v>
      </c>
      <c r="G82" s="79"/>
      <c r="H82" s="80">
        <f t="shared" si="3"/>
        <v>0</v>
      </c>
      <c r="I82" s="124"/>
      <c r="J82" s="80">
        <f t="shared" si="4"/>
        <v>0</v>
      </c>
      <c r="K82" s="79"/>
      <c r="L82" s="80">
        <f t="shared" si="5"/>
        <v>0</v>
      </c>
      <c r="M82" s="79"/>
      <c r="N82" s="80">
        <f t="shared" si="6"/>
        <v>0</v>
      </c>
      <c r="O82" s="79"/>
      <c r="P82" s="80">
        <f t="shared" si="7"/>
        <v>0</v>
      </c>
      <c r="Q82" s="79"/>
      <c r="R82" s="80">
        <f t="shared" si="8"/>
        <v>0</v>
      </c>
      <c r="S82" s="79"/>
      <c r="T82" s="80">
        <f t="shared" si="9"/>
        <v>0</v>
      </c>
      <c r="U82" s="79"/>
      <c r="V82" s="79"/>
      <c r="W82" s="79"/>
      <c r="X82" s="79"/>
      <c r="Y82" s="79"/>
      <c r="Z82" s="79"/>
      <c r="AA82" s="79"/>
      <c r="AB82" s="80"/>
      <c r="AC82" s="79"/>
      <c r="AD82" s="5">
        <f t="shared" si="10"/>
        <v>0</v>
      </c>
      <c r="AE82" s="10">
        <f t="shared" si="1"/>
        <v>0</v>
      </c>
      <c r="AF82" s="11">
        <f t="shared" si="11"/>
        <v>0</v>
      </c>
      <c r="AG82" s="5">
        <f t="shared" si="12"/>
        <v>0</v>
      </c>
      <c r="AH82" s="241">
        <f t="shared" si="13"/>
        <v>0</v>
      </c>
      <c r="AI82" s="242">
        <f t="shared" si="14"/>
        <v>0</v>
      </c>
      <c r="AJ82" s="266"/>
      <c r="AK82" s="140">
        <f t="shared" si="15"/>
        <v>0</v>
      </c>
      <c r="AL82" s="5">
        <f t="shared" si="16"/>
        <v>0</v>
      </c>
      <c r="AM82" s="141">
        <f t="shared" si="17"/>
        <v>0</v>
      </c>
      <c r="AN82" s="5">
        <f t="shared" si="18"/>
        <v>0</v>
      </c>
      <c r="AO82" s="104">
        <f t="shared" si="19"/>
        <v>0</v>
      </c>
      <c r="AP82" s="5">
        <f t="shared" si="20"/>
        <v>0</v>
      </c>
      <c r="AQ82" s="142">
        <f t="shared" si="21"/>
        <v>0</v>
      </c>
      <c r="AR82" s="115">
        <f t="shared" si="22"/>
        <v>0</v>
      </c>
      <c r="AS82" s="63"/>
      <c r="AT82" s="63"/>
      <c r="AU82" s="63"/>
      <c r="AV82" s="63"/>
      <c r="AW82" s="16"/>
      <c r="BA82" s="145"/>
    </row>
    <row r="83" spans="1:55" ht="12.75" customHeight="1" x14ac:dyDescent="0.2">
      <c r="A83" s="5">
        <f t="shared" si="23"/>
        <v>42</v>
      </c>
      <c r="B83" s="278"/>
      <c r="C83" s="279"/>
      <c r="D83" s="277"/>
      <c r="E83" s="79"/>
      <c r="F83" s="80">
        <f t="shared" si="2"/>
        <v>0</v>
      </c>
      <c r="G83" s="79"/>
      <c r="H83" s="80">
        <f t="shared" si="3"/>
        <v>0</v>
      </c>
      <c r="I83" s="124"/>
      <c r="J83" s="80">
        <f t="shared" si="4"/>
        <v>0</v>
      </c>
      <c r="K83" s="79"/>
      <c r="L83" s="80">
        <f t="shared" si="5"/>
        <v>0</v>
      </c>
      <c r="M83" s="79"/>
      <c r="N83" s="80">
        <f t="shared" si="6"/>
        <v>0</v>
      </c>
      <c r="O83" s="79"/>
      <c r="P83" s="80">
        <f t="shared" si="7"/>
        <v>0</v>
      </c>
      <c r="Q83" s="79"/>
      <c r="R83" s="80">
        <f t="shared" si="8"/>
        <v>0</v>
      </c>
      <c r="S83" s="79"/>
      <c r="T83" s="80">
        <f t="shared" si="9"/>
        <v>0</v>
      </c>
      <c r="U83" s="79"/>
      <c r="V83" s="79"/>
      <c r="W83" s="79"/>
      <c r="X83" s="79"/>
      <c r="Y83" s="79"/>
      <c r="Z83" s="79"/>
      <c r="AA83" s="79"/>
      <c r="AB83" s="80"/>
      <c r="AC83" s="79"/>
      <c r="AD83" s="5">
        <f t="shared" si="10"/>
        <v>0</v>
      </c>
      <c r="AE83" s="10">
        <f t="shared" si="1"/>
        <v>0</v>
      </c>
      <c r="AF83" s="11">
        <f t="shared" si="11"/>
        <v>0</v>
      </c>
      <c r="AG83" s="5">
        <f t="shared" si="12"/>
        <v>0</v>
      </c>
      <c r="AH83" s="241">
        <f t="shared" si="13"/>
        <v>0</v>
      </c>
      <c r="AI83" s="242">
        <f t="shared" si="14"/>
        <v>0</v>
      </c>
      <c r="AJ83" s="266"/>
      <c r="AK83" s="140">
        <f t="shared" si="15"/>
        <v>0</v>
      </c>
      <c r="AL83" s="5">
        <f t="shared" si="16"/>
        <v>0</v>
      </c>
      <c r="AM83" s="141">
        <f t="shared" si="17"/>
        <v>0</v>
      </c>
      <c r="AN83" s="5">
        <f t="shared" si="18"/>
        <v>0</v>
      </c>
      <c r="AO83" s="104">
        <f t="shared" si="19"/>
        <v>0</v>
      </c>
      <c r="AP83" s="5">
        <f t="shared" si="20"/>
        <v>0</v>
      </c>
      <c r="AQ83" s="142">
        <f t="shared" si="21"/>
        <v>0</v>
      </c>
      <c r="AR83" s="115">
        <f t="shared" si="22"/>
        <v>0</v>
      </c>
      <c r="AS83" s="63"/>
      <c r="AT83" s="63"/>
      <c r="AU83" s="63"/>
      <c r="AV83" s="63"/>
      <c r="AW83" s="16"/>
      <c r="BA83" s="145"/>
    </row>
    <row r="84" spans="1:55" ht="12.75" customHeight="1" x14ac:dyDescent="0.2">
      <c r="A84" s="5">
        <f t="shared" si="23"/>
        <v>43</v>
      </c>
      <c r="B84" s="278"/>
      <c r="C84" s="279"/>
      <c r="D84" s="277"/>
      <c r="E84" s="79"/>
      <c r="F84" s="80">
        <f t="shared" si="2"/>
        <v>0</v>
      </c>
      <c r="G84" s="79"/>
      <c r="H84" s="80">
        <f t="shared" si="3"/>
        <v>0</v>
      </c>
      <c r="I84" s="124"/>
      <c r="J84" s="80">
        <f t="shared" si="4"/>
        <v>0</v>
      </c>
      <c r="K84" s="79"/>
      <c r="L84" s="80">
        <f t="shared" si="5"/>
        <v>0</v>
      </c>
      <c r="M84" s="79"/>
      <c r="N84" s="80">
        <f t="shared" si="6"/>
        <v>0</v>
      </c>
      <c r="O84" s="79"/>
      <c r="P84" s="80">
        <f t="shared" si="7"/>
        <v>0</v>
      </c>
      <c r="Q84" s="79"/>
      <c r="R84" s="80">
        <f t="shared" si="8"/>
        <v>0</v>
      </c>
      <c r="S84" s="79"/>
      <c r="T84" s="80">
        <f t="shared" si="9"/>
        <v>0</v>
      </c>
      <c r="U84" s="79"/>
      <c r="V84" s="79"/>
      <c r="W84" s="79"/>
      <c r="X84" s="79"/>
      <c r="Y84" s="79"/>
      <c r="Z84" s="79"/>
      <c r="AA84" s="79"/>
      <c r="AB84" s="80"/>
      <c r="AC84" s="79"/>
      <c r="AD84" s="5">
        <f t="shared" si="10"/>
        <v>0</v>
      </c>
      <c r="AE84" s="10">
        <f t="shared" si="1"/>
        <v>0</v>
      </c>
      <c r="AF84" s="11">
        <f t="shared" si="11"/>
        <v>0</v>
      </c>
      <c r="AG84" s="5">
        <f t="shared" si="12"/>
        <v>0</v>
      </c>
      <c r="AH84" s="241">
        <f t="shared" si="13"/>
        <v>0</v>
      </c>
      <c r="AI84" s="242">
        <f t="shared" si="14"/>
        <v>0</v>
      </c>
      <c r="AJ84" s="266"/>
      <c r="AK84" s="140">
        <f t="shared" si="15"/>
        <v>0</v>
      </c>
      <c r="AL84" s="5">
        <f t="shared" si="16"/>
        <v>0</v>
      </c>
      <c r="AM84" s="141">
        <f t="shared" si="17"/>
        <v>0</v>
      </c>
      <c r="AN84" s="5">
        <f t="shared" si="18"/>
        <v>0</v>
      </c>
      <c r="AO84" s="104">
        <f t="shared" si="19"/>
        <v>0</v>
      </c>
      <c r="AP84" s="5">
        <f t="shared" si="20"/>
        <v>0</v>
      </c>
      <c r="AQ84" s="142">
        <f t="shared" si="21"/>
        <v>0</v>
      </c>
      <c r="AR84" s="115">
        <f t="shared" si="22"/>
        <v>0</v>
      </c>
      <c r="AS84" s="63"/>
      <c r="AT84" s="63"/>
      <c r="AU84" s="63"/>
      <c r="AV84" s="63"/>
      <c r="AW84" s="16"/>
      <c r="BA84" s="145"/>
      <c r="BB84" s="145"/>
      <c r="BC84" s="145"/>
    </row>
    <row r="85" spans="1:55" ht="12.75" customHeight="1" x14ac:dyDescent="0.2">
      <c r="A85" s="5">
        <f t="shared" si="23"/>
        <v>44</v>
      </c>
      <c r="B85" s="278"/>
      <c r="C85" s="279"/>
      <c r="D85" s="277"/>
      <c r="E85" s="79"/>
      <c r="F85" s="80">
        <f t="shared" si="2"/>
        <v>0</v>
      </c>
      <c r="G85" s="79"/>
      <c r="H85" s="80">
        <f t="shared" si="3"/>
        <v>0</v>
      </c>
      <c r="I85" s="124"/>
      <c r="J85" s="80">
        <f t="shared" si="4"/>
        <v>0</v>
      </c>
      <c r="K85" s="79"/>
      <c r="L85" s="80">
        <f t="shared" si="5"/>
        <v>0</v>
      </c>
      <c r="M85" s="79"/>
      <c r="N85" s="80">
        <f t="shared" si="6"/>
        <v>0</v>
      </c>
      <c r="O85" s="79"/>
      <c r="P85" s="80">
        <f t="shared" si="7"/>
        <v>0</v>
      </c>
      <c r="Q85" s="79"/>
      <c r="R85" s="80">
        <f t="shared" si="8"/>
        <v>0</v>
      </c>
      <c r="S85" s="79"/>
      <c r="T85" s="80">
        <f t="shared" si="9"/>
        <v>0</v>
      </c>
      <c r="U85" s="79"/>
      <c r="V85" s="79"/>
      <c r="W85" s="79"/>
      <c r="X85" s="79"/>
      <c r="Y85" s="79"/>
      <c r="Z85" s="79"/>
      <c r="AA85" s="79"/>
      <c r="AB85" s="80"/>
      <c r="AC85" s="79"/>
      <c r="AD85" s="5">
        <f t="shared" si="10"/>
        <v>0</v>
      </c>
      <c r="AE85" s="10">
        <f t="shared" si="1"/>
        <v>0</v>
      </c>
      <c r="AF85" s="11">
        <f t="shared" si="11"/>
        <v>0</v>
      </c>
      <c r="AG85" s="5">
        <f t="shared" si="12"/>
        <v>0</v>
      </c>
      <c r="AH85" s="241">
        <f t="shared" si="13"/>
        <v>0</v>
      </c>
      <c r="AI85" s="242">
        <f t="shared" si="14"/>
        <v>0</v>
      </c>
      <c r="AJ85" s="266"/>
      <c r="AK85" s="140">
        <f t="shared" si="15"/>
        <v>0</v>
      </c>
      <c r="AL85" s="5">
        <f t="shared" si="16"/>
        <v>0</v>
      </c>
      <c r="AM85" s="141">
        <f t="shared" si="17"/>
        <v>0</v>
      </c>
      <c r="AN85" s="5">
        <f t="shared" si="18"/>
        <v>0</v>
      </c>
      <c r="AO85" s="104">
        <f t="shared" si="19"/>
        <v>0</v>
      </c>
      <c r="AP85" s="5">
        <f t="shared" si="20"/>
        <v>0</v>
      </c>
      <c r="AQ85" s="142">
        <f t="shared" si="21"/>
        <v>0</v>
      </c>
      <c r="AR85" s="115">
        <f t="shared" si="22"/>
        <v>0</v>
      </c>
      <c r="AS85" s="63"/>
      <c r="AT85" s="63"/>
      <c r="AU85" s="63"/>
      <c r="AV85" s="63"/>
      <c r="AW85" s="16"/>
      <c r="AZ85" s="42"/>
      <c r="BA85" s="144" t="str">
        <f>O26</f>
        <v>1) Desarrollo de destrezas de lectura inicial.</v>
      </c>
      <c r="BB85" s="145"/>
      <c r="BC85" s="145"/>
    </row>
    <row r="86" spans="1:55" ht="12.75" customHeight="1" x14ac:dyDescent="0.2">
      <c r="A86" s="5">
        <f t="shared" si="23"/>
        <v>45</v>
      </c>
      <c r="B86" s="278"/>
      <c r="C86" s="279"/>
      <c r="D86" s="277"/>
      <c r="E86" s="79"/>
      <c r="F86" s="80">
        <f t="shared" si="2"/>
        <v>0</v>
      </c>
      <c r="G86" s="79"/>
      <c r="H86" s="80">
        <f t="shared" si="3"/>
        <v>0</v>
      </c>
      <c r="I86" s="124"/>
      <c r="J86" s="80">
        <f t="shared" si="4"/>
        <v>0</v>
      </c>
      <c r="K86" s="79"/>
      <c r="L86" s="80">
        <f t="shared" si="5"/>
        <v>0</v>
      </c>
      <c r="M86" s="79"/>
      <c r="N86" s="80">
        <f t="shared" si="6"/>
        <v>0</v>
      </c>
      <c r="O86" s="79"/>
      <c r="P86" s="80">
        <f t="shared" si="7"/>
        <v>0</v>
      </c>
      <c r="Q86" s="79"/>
      <c r="R86" s="80">
        <f t="shared" si="8"/>
        <v>0</v>
      </c>
      <c r="S86" s="79"/>
      <c r="T86" s="80">
        <f t="shared" si="9"/>
        <v>0</v>
      </c>
      <c r="U86" s="79"/>
      <c r="V86" s="79"/>
      <c r="W86" s="79"/>
      <c r="X86" s="79"/>
      <c r="Y86" s="79"/>
      <c r="Z86" s="79"/>
      <c r="AA86" s="79"/>
      <c r="AB86" s="80"/>
      <c r="AC86" s="79"/>
      <c r="AD86" s="5">
        <f t="shared" si="10"/>
        <v>0</v>
      </c>
      <c r="AE86" s="10">
        <f t="shared" si="1"/>
        <v>0</v>
      </c>
      <c r="AF86" s="11">
        <f t="shared" si="11"/>
        <v>0</v>
      </c>
      <c r="AG86" s="5">
        <f t="shared" si="12"/>
        <v>0</v>
      </c>
      <c r="AH86" s="241">
        <f t="shared" si="13"/>
        <v>0</v>
      </c>
      <c r="AI86" s="242">
        <f t="shared" si="14"/>
        <v>0</v>
      </c>
      <c r="AJ86" s="266"/>
      <c r="AK86" s="140">
        <f t="shared" si="15"/>
        <v>0</v>
      </c>
      <c r="AL86" s="5">
        <f t="shared" si="16"/>
        <v>0</v>
      </c>
      <c r="AM86" s="141">
        <f t="shared" si="17"/>
        <v>0</v>
      </c>
      <c r="AN86" s="5">
        <f t="shared" si="18"/>
        <v>0</v>
      </c>
      <c r="AO86" s="104">
        <f t="shared" si="19"/>
        <v>0</v>
      </c>
      <c r="AP86" s="5">
        <f t="shared" si="20"/>
        <v>0</v>
      </c>
      <c r="AQ86" s="142">
        <f t="shared" si="21"/>
        <v>0</v>
      </c>
      <c r="AR86" s="115">
        <f t="shared" si="22"/>
        <v>0</v>
      </c>
      <c r="AS86" s="63"/>
      <c r="AT86" s="63"/>
      <c r="AU86" s="63"/>
      <c r="AV86" s="63"/>
      <c r="AW86" s="16"/>
      <c r="AZ86" s="42"/>
      <c r="BA86" s="144" t="str">
        <f>O18</f>
        <v>2) Reflexión sobre el texto</v>
      </c>
      <c r="BB86" s="145"/>
      <c r="BC86" s="145"/>
    </row>
    <row r="87" spans="1:55" ht="12.75" customHeight="1" x14ac:dyDescent="0.2">
      <c r="A87" s="5">
        <f t="shared" si="23"/>
        <v>46</v>
      </c>
      <c r="B87" s="278"/>
      <c r="C87" s="279"/>
      <c r="D87" s="277"/>
      <c r="E87" s="79"/>
      <c r="F87" s="80">
        <f t="shared" si="2"/>
        <v>0</v>
      </c>
      <c r="G87" s="79"/>
      <c r="H87" s="80">
        <f t="shared" si="3"/>
        <v>0</v>
      </c>
      <c r="I87" s="124"/>
      <c r="J87" s="80">
        <f t="shared" si="4"/>
        <v>0</v>
      </c>
      <c r="K87" s="79"/>
      <c r="L87" s="80">
        <f t="shared" si="5"/>
        <v>0</v>
      </c>
      <c r="M87" s="79"/>
      <c r="N87" s="80">
        <f t="shared" si="6"/>
        <v>0</v>
      </c>
      <c r="O87" s="79"/>
      <c r="P87" s="80">
        <f t="shared" si="7"/>
        <v>0</v>
      </c>
      <c r="Q87" s="79"/>
      <c r="R87" s="80">
        <f t="shared" si="8"/>
        <v>0</v>
      </c>
      <c r="S87" s="79"/>
      <c r="T87" s="80">
        <f t="shared" si="9"/>
        <v>0</v>
      </c>
      <c r="U87" s="79"/>
      <c r="V87" s="79"/>
      <c r="W87" s="79"/>
      <c r="X87" s="79"/>
      <c r="Y87" s="79"/>
      <c r="Z87" s="79"/>
      <c r="AA87" s="79"/>
      <c r="AB87" s="80"/>
      <c r="AC87" s="79"/>
      <c r="AD87" s="5">
        <f t="shared" si="10"/>
        <v>0</v>
      </c>
      <c r="AE87" s="10">
        <f t="shared" si="1"/>
        <v>0</v>
      </c>
      <c r="AF87" s="11">
        <f t="shared" si="11"/>
        <v>0</v>
      </c>
      <c r="AG87" s="5">
        <f t="shared" si="12"/>
        <v>0</v>
      </c>
      <c r="AH87" s="241">
        <f t="shared" si="13"/>
        <v>0</v>
      </c>
      <c r="AI87" s="242">
        <f t="shared" si="14"/>
        <v>0</v>
      </c>
      <c r="AJ87" s="266"/>
      <c r="AK87" s="140">
        <f t="shared" si="15"/>
        <v>0</v>
      </c>
      <c r="AL87" s="5">
        <f t="shared" si="16"/>
        <v>0</v>
      </c>
      <c r="AM87" s="141">
        <f t="shared" si="17"/>
        <v>0</v>
      </c>
      <c r="AN87" s="5">
        <f t="shared" si="18"/>
        <v>0</v>
      </c>
      <c r="AO87" s="104">
        <f t="shared" si="19"/>
        <v>0</v>
      </c>
      <c r="AP87" s="5">
        <f t="shared" si="20"/>
        <v>0</v>
      </c>
      <c r="AQ87" s="142">
        <f t="shared" si="21"/>
        <v>0</v>
      </c>
      <c r="AR87" s="115">
        <f t="shared" si="22"/>
        <v>0</v>
      </c>
      <c r="AS87" s="63"/>
      <c r="AT87" s="63"/>
      <c r="AU87" s="63"/>
      <c r="AV87" s="63"/>
      <c r="AW87" s="16"/>
      <c r="AZ87" s="42"/>
      <c r="BA87" s="144" t="str">
        <f>O22</f>
        <v>3) Extracción de información explícita.</v>
      </c>
      <c r="BB87" s="145"/>
      <c r="BC87" s="145"/>
    </row>
    <row r="88" spans="1:55" ht="12.75" customHeight="1" thickBot="1" x14ac:dyDescent="0.25">
      <c r="A88" s="5">
        <v>47</v>
      </c>
      <c r="B88" s="278"/>
      <c r="C88" s="279"/>
      <c r="D88" s="277"/>
      <c r="E88" s="79"/>
      <c r="F88" s="80">
        <f t="shared" si="2"/>
        <v>0</v>
      </c>
      <c r="G88" s="79"/>
      <c r="H88" s="80">
        <f t="shared" si="3"/>
        <v>0</v>
      </c>
      <c r="I88" s="124"/>
      <c r="J88" s="80">
        <f t="shared" si="4"/>
        <v>0</v>
      </c>
      <c r="K88" s="79"/>
      <c r="L88" s="80">
        <f t="shared" si="5"/>
        <v>0</v>
      </c>
      <c r="M88" s="79"/>
      <c r="N88" s="80">
        <f t="shared" si="6"/>
        <v>0</v>
      </c>
      <c r="O88" s="79"/>
      <c r="P88" s="80">
        <f t="shared" si="7"/>
        <v>0</v>
      </c>
      <c r="Q88" s="79"/>
      <c r="R88" s="80">
        <f t="shared" si="8"/>
        <v>0</v>
      </c>
      <c r="S88" s="79"/>
      <c r="T88" s="80">
        <f t="shared" si="9"/>
        <v>0</v>
      </c>
      <c r="U88" s="79"/>
      <c r="V88" s="79"/>
      <c r="W88" s="79"/>
      <c r="X88" s="79"/>
      <c r="Y88" s="79"/>
      <c r="Z88" s="79"/>
      <c r="AA88" s="79"/>
      <c r="AB88" s="80"/>
      <c r="AC88" s="79"/>
      <c r="AD88" s="5">
        <f t="shared" si="10"/>
        <v>0</v>
      </c>
      <c r="AE88" s="10">
        <f t="shared" si="1"/>
        <v>0</v>
      </c>
      <c r="AF88" s="11">
        <f t="shared" si="11"/>
        <v>0</v>
      </c>
      <c r="AG88" s="5">
        <f t="shared" si="12"/>
        <v>0</v>
      </c>
      <c r="AH88" s="241">
        <f t="shared" si="13"/>
        <v>0</v>
      </c>
      <c r="AI88" s="242">
        <f t="shared" si="14"/>
        <v>0</v>
      </c>
      <c r="AJ88" s="266"/>
      <c r="AK88" s="262">
        <f t="shared" si="15"/>
        <v>0</v>
      </c>
      <c r="AL88" s="116">
        <f t="shared" si="16"/>
        <v>0</v>
      </c>
      <c r="AM88" s="263">
        <f t="shared" si="17"/>
        <v>0</v>
      </c>
      <c r="AN88" s="116">
        <f t="shared" si="18"/>
        <v>0</v>
      </c>
      <c r="AO88" s="117">
        <f t="shared" si="19"/>
        <v>0</v>
      </c>
      <c r="AP88" s="116">
        <f t="shared" si="20"/>
        <v>0</v>
      </c>
      <c r="AQ88" s="264">
        <f t="shared" si="21"/>
        <v>0</v>
      </c>
      <c r="AR88" s="118">
        <f t="shared" si="22"/>
        <v>0</v>
      </c>
      <c r="AS88" s="63"/>
      <c r="AT88" s="63"/>
      <c r="AU88" s="63"/>
      <c r="AV88" s="63"/>
      <c r="AW88" s="16"/>
      <c r="AZ88" s="42"/>
      <c r="BA88" s="144" t="str">
        <f>O19</f>
        <v>4) Extracción de información implícita.</v>
      </c>
      <c r="BB88" s="145"/>
      <c r="BC88" s="145"/>
    </row>
    <row r="89" spans="1:55" ht="12.75" customHeight="1" x14ac:dyDescent="0.2">
      <c r="A89" s="8"/>
      <c r="B89" s="290"/>
      <c r="C89" s="290"/>
      <c r="D89" s="21"/>
      <c r="E89" s="197">
        <v>1</v>
      </c>
      <c r="F89" s="198"/>
      <c r="G89" s="197">
        <v>2</v>
      </c>
      <c r="H89" s="197"/>
      <c r="I89" s="197">
        <v>3</v>
      </c>
      <c r="J89" s="197"/>
      <c r="K89" s="197">
        <v>4</v>
      </c>
      <c r="L89" s="197"/>
      <c r="M89" s="197">
        <v>5</v>
      </c>
      <c r="N89" s="197"/>
      <c r="O89" s="197">
        <v>6</v>
      </c>
      <c r="P89" s="197"/>
      <c r="Q89" s="197">
        <v>7</v>
      </c>
      <c r="R89" s="197"/>
      <c r="S89" s="197">
        <v>8</v>
      </c>
      <c r="T89" s="197"/>
      <c r="U89" s="197">
        <v>9</v>
      </c>
      <c r="V89" s="197"/>
      <c r="W89" s="197">
        <v>10</v>
      </c>
      <c r="X89" s="197"/>
      <c r="Y89" s="197">
        <v>11</v>
      </c>
      <c r="Z89" s="197"/>
      <c r="AA89" s="197">
        <v>12</v>
      </c>
      <c r="AB89" s="197"/>
      <c r="AC89" s="197">
        <v>13</v>
      </c>
      <c r="AD89" s="8"/>
      <c r="AE89" s="9"/>
      <c r="AF89" s="9"/>
      <c r="AG89" s="8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Z89" s="42"/>
      <c r="BA89" s="146"/>
      <c r="BB89" s="145"/>
      <c r="BC89" s="145"/>
    </row>
    <row r="90" spans="1:55" ht="12.75" customHeight="1" x14ac:dyDescent="0.2">
      <c r="A90" s="3"/>
      <c r="B90" s="291" t="s">
        <v>3</v>
      </c>
      <c r="C90" s="292"/>
      <c r="D90" s="293"/>
      <c r="E90" s="101">
        <f>SUMIF($D$42:$D$88,"=P",F42:F88)</f>
        <v>0</v>
      </c>
      <c r="F90" s="101"/>
      <c r="G90" s="101">
        <f>SUMIF($D$42:$D$88,"=P",H42:H88)</f>
        <v>0</v>
      </c>
      <c r="H90" s="101"/>
      <c r="I90" s="100">
        <f>SUMIF($D$42:$D$88,"=P",J42:J88)</f>
        <v>0</v>
      </c>
      <c r="J90" s="100"/>
      <c r="K90" s="101">
        <f>SUMIF($D$42:$D$88,"=P",L42:L88)</f>
        <v>0</v>
      </c>
      <c r="L90" s="101"/>
      <c r="M90" s="102">
        <f>SUMIF($D$42:$D$88,"=P",N42:N88)</f>
        <v>0</v>
      </c>
      <c r="N90" s="102"/>
      <c r="O90" s="102">
        <f>SUMIF($D$42:$D$88,"=P",P42:P88)</f>
        <v>0</v>
      </c>
      <c r="P90" s="102"/>
      <c r="Q90" s="102">
        <f>SUMIF($D$42:$D$88,"=P",R42:R88)</f>
        <v>0</v>
      </c>
      <c r="R90" s="102"/>
      <c r="S90" s="101">
        <f>SUMIF($D$42:$D$88,"=P",T42:T88)</f>
        <v>0</v>
      </c>
      <c r="T90" s="101"/>
      <c r="U90" s="101">
        <f>SUMIF($D$42:$D$88,"=P",U42:U88)</f>
        <v>0</v>
      </c>
      <c r="V90" s="101"/>
      <c r="W90" s="100">
        <f>SUMIF($D$42:$D$88,"=P",W42:W88)</f>
        <v>0</v>
      </c>
      <c r="X90" s="100"/>
      <c r="Y90" s="102">
        <f>SUMIF($D$42:$D$88,"=P",Y42:Y88)</f>
        <v>0</v>
      </c>
      <c r="Z90" s="102"/>
      <c r="AA90" s="101">
        <f>SUMIF($D$42:$D$88,"=P",AA42:AA88)</f>
        <v>0</v>
      </c>
      <c r="AB90" s="101"/>
      <c r="AC90" s="100">
        <f>SUMIF($D$42:$D$88,"=P",AC42:AC88)</f>
        <v>0</v>
      </c>
      <c r="AD90" s="130"/>
      <c r="AE90" s="12" t="s">
        <v>28</v>
      </c>
      <c r="AF90" s="12" t="s">
        <v>27</v>
      </c>
      <c r="AG90" s="7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Z90" s="42"/>
      <c r="BA90" s="42"/>
    </row>
    <row r="91" spans="1:55" ht="12.75" customHeight="1" x14ac:dyDescent="0.2">
      <c r="A91" s="3"/>
      <c r="B91" s="294" t="s">
        <v>32</v>
      </c>
      <c r="C91" s="294"/>
      <c r="D91" s="294"/>
      <c r="E91" s="10" t="e">
        <f>(E90*100)/(B18*E11)</f>
        <v>#DIV/0!</v>
      </c>
      <c r="F91" s="49"/>
      <c r="G91" s="10" t="e">
        <f>(G90*100)/(B19*E11)</f>
        <v>#DIV/0!</v>
      </c>
      <c r="H91" s="10"/>
      <c r="I91" s="10" t="e">
        <f>(I90*100)/(B20*E11)</f>
        <v>#DIV/0!</v>
      </c>
      <c r="J91" s="10"/>
      <c r="K91" s="10" t="e">
        <f>(K90*100)/(B21*E11)</f>
        <v>#DIV/0!</v>
      </c>
      <c r="L91" s="10"/>
      <c r="M91" s="10" t="e">
        <f>(M90*100)/(B22*E11)</f>
        <v>#DIV/0!</v>
      </c>
      <c r="N91" s="10"/>
      <c r="O91" s="10" t="e">
        <f>(O90*100)/(B23*E11)</f>
        <v>#DIV/0!</v>
      </c>
      <c r="P91" s="10"/>
      <c r="Q91" s="10" t="e">
        <f>(Q90*100)/(B24*E11)</f>
        <v>#DIV/0!</v>
      </c>
      <c r="R91" s="10"/>
      <c r="S91" s="10" t="e">
        <f>(S90*100)/(B25*E11)</f>
        <v>#DIV/0!</v>
      </c>
      <c r="T91" s="10"/>
      <c r="U91" s="10" t="e">
        <f>(U90*100)/(B26*E11)</f>
        <v>#DIV/0!</v>
      </c>
      <c r="V91" s="10"/>
      <c r="W91" s="10" t="e">
        <f>(W90*100)/(B27*E11)</f>
        <v>#DIV/0!</v>
      </c>
      <c r="X91" s="10"/>
      <c r="Y91" s="10" t="e">
        <f>(Y90*100)/(B28*E11)</f>
        <v>#DIV/0!</v>
      </c>
      <c r="Z91" s="10"/>
      <c r="AA91" s="10" t="e">
        <f>(AA90*100)/(B29*E11)</f>
        <v>#DIV/0!</v>
      </c>
      <c r="AB91" s="10"/>
      <c r="AC91" s="10" t="e">
        <f>(AC90*100)/(B30*E11)</f>
        <v>#DIV/0!</v>
      </c>
      <c r="AD91" s="153"/>
      <c r="AE91" s="13" t="e">
        <f>SUM(AE42:AE88)/COUNTIF(AE42:AE88,"&gt;0")</f>
        <v>#DIV/0!</v>
      </c>
      <c r="AF91" s="14" t="e">
        <f>SUMIF($D$42:$D$88,"=P",$AF$42:$AF$88)/COUNTIF($D$42:$D$88,"=P")</f>
        <v>#DIV/0!</v>
      </c>
      <c r="AG91" s="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</row>
    <row r="92" spans="1:55" s="42" customFormat="1" ht="12.75" customHeight="1" x14ac:dyDescent="0.2">
      <c r="B92" s="285"/>
      <c r="C92" s="286"/>
      <c r="D92" s="286"/>
      <c r="E92" s="43"/>
      <c r="F92" s="16"/>
      <c r="G92" s="16"/>
      <c r="H92" s="16"/>
      <c r="I92" s="16"/>
      <c r="J92" s="16"/>
      <c r="K92" s="16"/>
      <c r="L92" s="41"/>
      <c r="M92" s="348"/>
      <c r="N92" s="349"/>
      <c r="O92" s="349"/>
      <c r="P92" s="349"/>
      <c r="Q92" s="349"/>
      <c r="R92" s="41"/>
      <c r="S92" s="44"/>
      <c r="T92" s="41"/>
      <c r="U92" s="348"/>
      <c r="V92" s="349"/>
      <c r="W92" s="349"/>
      <c r="X92" s="349"/>
      <c r="Y92" s="349"/>
      <c r="Z92" s="41"/>
      <c r="AA92" s="44"/>
      <c r="AB92" s="16"/>
      <c r="AC92" s="16"/>
      <c r="AE92" s="16"/>
      <c r="AF92" s="16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</row>
    <row r="93" spans="1:55" ht="12.75" customHeight="1" x14ac:dyDescent="0.25">
      <c r="B93" s="340" t="s">
        <v>36</v>
      </c>
      <c r="C93" s="341"/>
      <c r="D93" s="342"/>
      <c r="E93" s="52" t="e">
        <f>AVERAGE(E91)</f>
        <v>#DIV/0!</v>
      </c>
      <c r="F93" s="52"/>
      <c r="G93" s="52" t="e">
        <f>AVERAGE(G91)</f>
        <v>#DIV/0!</v>
      </c>
      <c r="H93" s="52"/>
      <c r="I93" s="52" t="e">
        <f>AVERAGE(I91,O91)</f>
        <v>#DIV/0!</v>
      </c>
      <c r="J93" s="52"/>
      <c r="K93" s="52" t="e">
        <f>AVERAGE(K91)</f>
        <v>#DIV/0!</v>
      </c>
      <c r="L93" s="52"/>
      <c r="M93" s="52" t="e">
        <f>AVERAGE(M91)</f>
        <v>#DIV/0!</v>
      </c>
      <c r="N93" s="52"/>
      <c r="O93" s="52" t="e">
        <f>AVERAGE(Q91)</f>
        <v>#DIV/0!</v>
      </c>
      <c r="P93" s="52"/>
      <c r="Q93" s="52" t="e">
        <f>AVERAGE(S91)</f>
        <v>#DIV/0!</v>
      </c>
      <c r="R93" s="52"/>
      <c r="S93" s="52" t="e">
        <f>AVERAGE(U91)</f>
        <v>#DIV/0!</v>
      </c>
      <c r="T93" s="52"/>
      <c r="U93" s="52" t="e">
        <f>AVERAGE(W91)</f>
        <v>#DIV/0!</v>
      </c>
      <c r="V93" s="52"/>
      <c r="W93" s="52" t="e">
        <f>AVERAGE(Y91)</f>
        <v>#DIV/0!</v>
      </c>
      <c r="X93" s="52"/>
      <c r="Y93" s="52" t="e">
        <f>AVERAGE(AA91)</f>
        <v>#DIV/0!</v>
      </c>
      <c r="Z93" s="52"/>
      <c r="AA93" s="52" t="e">
        <f>AVERAGE(AC91)</f>
        <v>#DIV/0!</v>
      </c>
      <c r="AB93" s="147"/>
      <c r="AC93" s="148"/>
      <c r="AG93" s="81"/>
      <c r="AH93" s="81"/>
      <c r="AI93" s="81"/>
      <c r="AJ93" s="81"/>
      <c r="AK93" s="379"/>
      <c r="AL93" s="380"/>
      <c r="AM93" s="380"/>
      <c r="AN93" s="380"/>
      <c r="AO93" s="380"/>
      <c r="AP93" s="380"/>
      <c r="AQ93" s="380"/>
      <c r="AR93" s="380"/>
    </row>
    <row r="94" spans="1:55" ht="12.75" customHeight="1" x14ac:dyDescent="0.25">
      <c r="B94" s="54"/>
      <c r="C94" s="54"/>
      <c r="D94" s="55"/>
      <c r="E94" s="350"/>
      <c r="F94" s="350"/>
      <c r="G94" s="350"/>
      <c r="H94" s="56"/>
      <c r="I94" s="55"/>
      <c r="J94" s="55"/>
      <c r="K94" s="55"/>
      <c r="L94" s="55"/>
      <c r="M94" s="55"/>
      <c r="N94" s="55"/>
      <c r="O94" s="57"/>
      <c r="P94" s="57"/>
      <c r="Q94" s="57"/>
      <c r="R94" s="57"/>
      <c r="S94" s="57"/>
      <c r="T94" s="57"/>
      <c r="U94" s="57"/>
      <c r="V94" s="51"/>
      <c r="W94" s="51"/>
      <c r="AG94" s="81"/>
      <c r="AH94" s="81"/>
      <c r="AI94" s="81"/>
      <c r="AJ94" s="81"/>
      <c r="AK94" s="381"/>
      <c r="AL94" s="381"/>
      <c r="AM94" s="381"/>
      <c r="AN94" s="381"/>
      <c r="AO94" s="381"/>
      <c r="AP94" s="381"/>
      <c r="AQ94" s="249"/>
      <c r="AR94" s="249"/>
    </row>
    <row r="95" spans="1:55" ht="12.75" customHeight="1" x14ac:dyDescent="0.25">
      <c r="B95" s="340" t="s">
        <v>43</v>
      </c>
      <c r="C95" s="341"/>
      <c r="D95" s="342"/>
      <c r="E95" s="52" t="e">
        <f>AVERAGE(U91:AC91)</f>
        <v>#DIV/0!</v>
      </c>
      <c r="F95" s="53"/>
      <c r="G95" s="52" t="e">
        <f>AVERAGE(E91)</f>
        <v>#DIV/0!</v>
      </c>
      <c r="H95" s="52"/>
      <c r="I95" s="52" t="e">
        <f>AVERAGE(I91,M91,Q91)</f>
        <v>#DIV/0!</v>
      </c>
      <c r="J95" s="52"/>
      <c r="K95" s="52" t="e">
        <f>AVERAGE(G91,K91,O91,S91)</f>
        <v>#DIV/0!</v>
      </c>
      <c r="L95" s="147"/>
      <c r="M95" s="148"/>
      <c r="N95" s="57"/>
      <c r="O95" s="148"/>
      <c r="P95" s="57"/>
      <c r="Q95" s="148"/>
      <c r="R95" s="55"/>
      <c r="S95" s="55"/>
      <c r="T95" s="55"/>
      <c r="U95" s="55"/>
      <c r="V95" s="51"/>
      <c r="W95" s="51"/>
      <c r="AG95" s="81"/>
      <c r="AH95" s="81"/>
      <c r="AI95" s="81"/>
      <c r="AJ95" s="81"/>
      <c r="AK95" s="381"/>
      <c r="AL95" s="381"/>
      <c r="AM95" s="381"/>
      <c r="AN95" s="381"/>
      <c r="AO95" s="381"/>
      <c r="AP95" s="381"/>
      <c r="AQ95" s="249"/>
      <c r="AR95" s="249"/>
    </row>
    <row r="96" spans="1:55" ht="12.75" customHeight="1" x14ac:dyDescent="0.25">
      <c r="AG96" s="81"/>
      <c r="AH96" s="81"/>
      <c r="AI96" s="81"/>
      <c r="AJ96" s="81"/>
      <c r="AK96" s="381"/>
      <c r="AL96" s="381"/>
      <c r="AM96" s="381"/>
      <c r="AN96" s="381"/>
      <c r="AO96" s="381"/>
      <c r="AP96" s="381"/>
      <c r="AQ96" s="249"/>
      <c r="AR96" s="249"/>
    </row>
    <row r="97" spans="33:44" ht="12.75" customHeight="1" x14ac:dyDescent="0.2">
      <c r="AG97" s="82"/>
      <c r="AH97" s="82"/>
      <c r="AI97" s="82"/>
      <c r="AJ97" s="82"/>
      <c r="AK97" s="83"/>
      <c r="AL97" s="83"/>
      <c r="AM97" s="83"/>
      <c r="AN97" s="83"/>
      <c r="AO97" s="83"/>
      <c r="AP97" s="83"/>
      <c r="AQ97" s="83"/>
      <c r="AR97" s="83"/>
    </row>
    <row r="98" spans="33:44" ht="12.75" customHeight="1" x14ac:dyDescent="0.25">
      <c r="AG98" s="378"/>
      <c r="AH98" s="378"/>
      <c r="AI98" s="378"/>
      <c r="AJ98" s="378"/>
      <c r="AK98" s="84"/>
      <c r="AL98" s="85"/>
      <c r="AM98" s="84"/>
      <c r="AN98" s="85"/>
      <c r="AO98" s="84"/>
      <c r="AP98" s="85"/>
      <c r="AQ98" s="85"/>
      <c r="AR98" s="85"/>
    </row>
    <row r="99" spans="33:44" ht="12.75" customHeight="1" x14ac:dyDescent="0.25">
      <c r="AG99" s="378"/>
      <c r="AH99" s="378"/>
      <c r="AI99" s="378"/>
      <c r="AJ99" s="378"/>
      <c r="AK99" s="84"/>
      <c r="AL99" s="85"/>
      <c r="AM99" s="84"/>
      <c r="AN99" s="85"/>
      <c r="AO99" s="84"/>
      <c r="AP99" s="85"/>
      <c r="AQ99" s="85"/>
      <c r="AR99" s="85"/>
    </row>
    <row r="100" spans="33:44" ht="12.75" customHeight="1" x14ac:dyDescent="0.25">
      <c r="AG100" s="378"/>
      <c r="AH100" s="378"/>
      <c r="AI100" s="378"/>
      <c r="AJ100" s="378"/>
      <c r="AK100" s="84"/>
      <c r="AL100" s="85"/>
      <c r="AM100" s="84"/>
      <c r="AN100" s="85"/>
      <c r="AO100" s="84"/>
      <c r="AP100" s="85"/>
      <c r="AQ100" s="85"/>
      <c r="AR100" s="85"/>
    </row>
    <row r="101" spans="33:44" ht="12.75" customHeight="1" x14ac:dyDescent="0.25">
      <c r="AG101" s="378"/>
      <c r="AH101" s="378"/>
      <c r="AI101" s="378"/>
      <c r="AJ101" s="378"/>
      <c r="AK101" s="84"/>
      <c r="AL101" s="85"/>
      <c r="AM101" s="84"/>
      <c r="AN101" s="85"/>
      <c r="AO101" s="84"/>
      <c r="AP101" s="85"/>
      <c r="AQ101" s="85"/>
      <c r="AR101" s="85"/>
    </row>
  </sheetData>
  <sheetProtection password="88B8" sheet="1" scenarios="1" selectLockedCells="1"/>
  <dataConsolidate/>
  <mergeCells count="135">
    <mergeCell ref="AG99:AJ99"/>
    <mergeCell ref="AG100:AJ100"/>
    <mergeCell ref="AG101:AJ101"/>
    <mergeCell ref="E94:G94"/>
    <mergeCell ref="AK94:AL96"/>
    <mergeCell ref="AM94:AN96"/>
    <mergeCell ref="B87:C87"/>
    <mergeCell ref="B88:C88"/>
    <mergeCell ref="B89:C89"/>
    <mergeCell ref="B90:D90"/>
    <mergeCell ref="AO94:AP96"/>
    <mergeCell ref="B95:D95"/>
    <mergeCell ref="AG98:AJ98"/>
    <mergeCell ref="B91:D91"/>
    <mergeCell ref="B92:D92"/>
    <mergeCell ref="M92:Q92"/>
    <mergeCell ref="U92:Y92"/>
    <mergeCell ref="B93:D93"/>
    <mergeCell ref="AK93:AR93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AV69:AV72"/>
    <mergeCell ref="B70:C70"/>
    <mergeCell ref="B71:C71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68:C68"/>
    <mergeCell ref="B69:C69"/>
    <mergeCell ref="AT69:AT72"/>
    <mergeCell ref="AU69:AU72"/>
    <mergeCell ref="B58:C58"/>
    <mergeCell ref="BN58:BP58"/>
    <mergeCell ref="B59:C59"/>
    <mergeCell ref="BN59:BP59"/>
    <mergeCell ref="B60:C60"/>
    <mergeCell ref="BN60:BP60"/>
    <mergeCell ref="B61:C61"/>
    <mergeCell ref="BN61:BP61"/>
    <mergeCell ref="B62:C62"/>
    <mergeCell ref="BN62:BP62"/>
    <mergeCell ref="B51:C51"/>
    <mergeCell ref="B52:C52"/>
    <mergeCell ref="B53:C53"/>
    <mergeCell ref="B54:C54"/>
    <mergeCell ref="B55:C55"/>
    <mergeCell ref="B56:C56"/>
    <mergeCell ref="BN56:BP56"/>
    <mergeCell ref="B57:C57"/>
    <mergeCell ref="BN57:BP57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C30:M30"/>
    <mergeCell ref="O30:AC30"/>
    <mergeCell ref="C34:D34"/>
    <mergeCell ref="C35:D35"/>
    <mergeCell ref="AK37:AR37"/>
    <mergeCell ref="E38:AC38"/>
    <mergeCell ref="AD38:AD41"/>
    <mergeCell ref="AE38:AE41"/>
    <mergeCell ref="AF38:AF41"/>
    <mergeCell ref="AG38:AG41"/>
    <mergeCell ref="AH38:AH41"/>
    <mergeCell ref="AI38:AI41"/>
    <mergeCell ref="AK38:AL40"/>
    <mergeCell ref="AM38:AN40"/>
    <mergeCell ref="AO38:AP40"/>
    <mergeCell ref="AQ38:AR40"/>
    <mergeCell ref="B41:C41"/>
    <mergeCell ref="C24:M24"/>
    <mergeCell ref="O24:AC24"/>
    <mergeCell ref="C25:M25"/>
    <mergeCell ref="O25:AC25"/>
    <mergeCell ref="AK25:AR26"/>
    <mergeCell ref="C26:M26"/>
    <mergeCell ref="O26:AC28"/>
    <mergeCell ref="C27:M27"/>
    <mergeCell ref="AK27:AL29"/>
    <mergeCell ref="AM27:AN29"/>
    <mergeCell ref="AO27:AP29"/>
    <mergeCell ref="AQ27:AR29"/>
    <mergeCell ref="C28:M28"/>
    <mergeCell ref="C29:M29"/>
    <mergeCell ref="O29:AC29"/>
    <mergeCell ref="C19:M19"/>
    <mergeCell ref="O19:AC19"/>
    <mergeCell ref="C20:M20"/>
    <mergeCell ref="O20:AC20"/>
    <mergeCell ref="C21:M21"/>
    <mergeCell ref="O21:AC21"/>
    <mergeCell ref="C22:M22"/>
    <mergeCell ref="O22:AC22"/>
    <mergeCell ref="C23:M23"/>
    <mergeCell ref="O23:AC23"/>
    <mergeCell ref="B11:D11"/>
    <mergeCell ref="E11:G11"/>
    <mergeCell ref="B12:D12"/>
    <mergeCell ref="E12:G12"/>
    <mergeCell ref="A16:AC16"/>
    <mergeCell ref="C17:M17"/>
    <mergeCell ref="O17:AC17"/>
    <mergeCell ref="AD17:AE17"/>
    <mergeCell ref="C18:M18"/>
    <mergeCell ref="O18:AC18"/>
    <mergeCell ref="B2:M2"/>
    <mergeCell ref="B3:M3"/>
    <mergeCell ref="B5:M5"/>
    <mergeCell ref="C7:G7"/>
    <mergeCell ref="M7:O7"/>
    <mergeCell ref="C8:G8"/>
    <mergeCell ref="C9:G9"/>
    <mergeCell ref="B10:D10"/>
    <mergeCell ref="E10:G10"/>
  </mergeCells>
  <conditionalFormatting sqref="AF91">
    <cfRule type="cellIs" dxfId="70" priority="27" stopIfTrue="1" operator="greaterThanOrEqual">
      <formula>3.95</formula>
    </cfRule>
    <cfRule type="cellIs" dxfId="69" priority="28" stopIfTrue="1" operator="between">
      <formula>2.05</formula>
      <formula>3.94</formula>
    </cfRule>
    <cfRule type="cellIs" dxfId="68" priority="29" stopIfTrue="1" operator="lessThanOrEqual">
      <formula>2</formula>
    </cfRule>
  </conditionalFormatting>
  <conditionalFormatting sqref="G42:G88">
    <cfRule type="cellIs" dxfId="67" priority="30" stopIfTrue="1" operator="equal">
      <formula>$G$39</formula>
    </cfRule>
    <cfRule type="cellIs" dxfId="66" priority="31" stopIfTrue="1" operator="notEqual">
      <formula>$G$39</formula>
    </cfRule>
  </conditionalFormatting>
  <conditionalFormatting sqref="AC42:AC88">
    <cfRule type="cellIs" dxfId="65" priority="32" stopIfTrue="1" operator="equal">
      <formula>$J$11</formula>
    </cfRule>
    <cfRule type="cellIs" dxfId="64" priority="33" stopIfTrue="1" operator="notEqual">
      <formula>$J$11</formula>
    </cfRule>
  </conditionalFormatting>
  <conditionalFormatting sqref="I42:I88">
    <cfRule type="cellIs" dxfId="63" priority="25" stopIfTrue="1" operator="equal">
      <formula>$I$39</formula>
    </cfRule>
    <cfRule type="cellIs" dxfId="62" priority="26" stopIfTrue="1" operator="notEqual">
      <formula>$I$39</formula>
    </cfRule>
  </conditionalFormatting>
  <conditionalFormatting sqref="M42:M88">
    <cfRule type="cellIs" dxfId="61" priority="23" stopIfTrue="1" operator="equal">
      <formula>$M$39</formula>
    </cfRule>
    <cfRule type="cellIs" dxfId="60" priority="24" stopIfTrue="1" operator="notEqual">
      <formula>$M$39</formula>
    </cfRule>
  </conditionalFormatting>
  <conditionalFormatting sqref="O42:O88">
    <cfRule type="cellIs" dxfId="59" priority="21" stopIfTrue="1" operator="equal">
      <formula>$O$39</formula>
    </cfRule>
    <cfRule type="cellIs" dxfId="58" priority="22" stopIfTrue="1" operator="notEqual">
      <formula>$O$39</formula>
    </cfRule>
  </conditionalFormatting>
  <conditionalFormatting sqref="Q42:Q88">
    <cfRule type="cellIs" dxfId="57" priority="19" stopIfTrue="1" operator="equal">
      <formula>$Q$39</formula>
    </cfRule>
    <cfRule type="cellIs" dxfId="56" priority="20" stopIfTrue="1" operator="notEqual">
      <formula>$Q$39</formula>
    </cfRule>
  </conditionalFormatting>
  <conditionalFormatting sqref="U42:U88">
    <cfRule type="cellIs" dxfId="55" priority="17" stopIfTrue="1" operator="equal">
      <formula>$J$10</formula>
    </cfRule>
    <cfRule type="cellIs" dxfId="54" priority="18" stopIfTrue="1" operator="notEqual">
      <formula>$J$10</formula>
    </cfRule>
  </conditionalFormatting>
  <conditionalFormatting sqref="W42:W88">
    <cfRule type="cellIs" dxfId="53" priority="15" stopIfTrue="1" operator="equal">
      <formula>$J$10</formula>
    </cfRule>
    <cfRule type="cellIs" dxfId="52" priority="16" stopIfTrue="1" operator="notEqual">
      <formula>$J$10</formula>
    </cfRule>
  </conditionalFormatting>
  <conditionalFormatting sqref="Y42:Y88">
    <cfRule type="cellIs" dxfId="51" priority="13" stopIfTrue="1" operator="equal">
      <formula>$J$10</formula>
    </cfRule>
    <cfRule type="cellIs" dxfId="50" priority="14" stopIfTrue="1" operator="notEqual">
      <formula>$J$10</formula>
    </cfRule>
  </conditionalFormatting>
  <conditionalFormatting sqref="K42:K88">
    <cfRule type="cellIs" dxfId="49" priority="11" stopIfTrue="1" operator="equal">
      <formula>$G$39</formula>
    </cfRule>
    <cfRule type="cellIs" dxfId="48" priority="12" stopIfTrue="1" operator="notEqual">
      <formula>$G$39</formula>
    </cfRule>
  </conditionalFormatting>
  <conditionalFormatting sqref="S42:S88">
    <cfRule type="cellIs" dxfId="47" priority="9" stopIfTrue="1" operator="equal">
      <formula>$S$39</formula>
    </cfRule>
    <cfRule type="cellIs" dxfId="46" priority="10" stopIfTrue="1" operator="notEqual">
      <formula>$S$39</formula>
    </cfRule>
  </conditionalFormatting>
  <conditionalFormatting sqref="E42:E88">
    <cfRule type="cellIs" dxfId="45" priority="7" stopIfTrue="1" operator="equal">
      <formula>$E$39</formula>
    </cfRule>
    <cfRule type="cellIs" dxfId="44" priority="8" stopIfTrue="1" operator="notEqual">
      <formula>$E$39</formula>
    </cfRule>
  </conditionalFormatting>
  <conditionalFormatting sqref="AA42:AA88">
    <cfRule type="cellIs" dxfId="43" priority="5" stopIfTrue="1" operator="equal">
      <formula>$J$10</formula>
    </cfRule>
    <cfRule type="cellIs" dxfId="42" priority="6" stopIfTrue="1" operator="notEqual">
      <formula>$J$10</formula>
    </cfRule>
  </conditionalFormatting>
  <conditionalFormatting sqref="AF42:AF88">
    <cfRule type="cellIs" dxfId="41" priority="2" stopIfTrue="1" operator="greaterThanOrEqual">
      <formula>3.95</formula>
    </cfRule>
    <cfRule type="cellIs" dxfId="40" priority="3" stopIfTrue="1" operator="between">
      <formula>2</formula>
      <formula>3.94</formula>
    </cfRule>
    <cfRule type="cellIs" dxfId="39" priority="4" stopIfTrue="1" operator="lessThan">
      <formula>2</formula>
    </cfRule>
  </conditionalFormatting>
  <conditionalFormatting sqref="AG42:AI88">
    <cfRule type="cellIs" dxfId="38" priority="1" stopIfTrue="1" operator="equal">
      <formula>0</formula>
    </cfRule>
  </conditionalFormatting>
  <dataValidations count="7">
    <dataValidation type="list" allowBlank="1" showInputMessage="1" showErrorMessage="1" errorTitle="ERROR" error="SOLO SE ADMITEN LAS RESPUESTAS NUMÉRICAS: 0, 1, 2 y 3." sqref="AC42:AC88">
      <formula1>$J$8:$J$11</formula1>
    </dataValidation>
    <dataValidation type="list" allowBlank="1" showInputMessage="1" showErrorMessage="1" errorTitle="ERROR" error="SOLO SE ADMITEN LAS RESPUESTAS NUMÉRICAS: 0, 1 y 2." sqref="U42:U88 AA42:AA88 Y42:Y88 W42:W88">
      <formula1>$J$8:$J$10</formula1>
    </dataValidation>
    <dataValidation type="list" allowBlank="1" showInputMessage="1" showErrorMessage="1" errorTitle="ERROR" error="SOLO SE ADMITEN LAS ALTERNATIVAS: A, B, C y D." sqref="Q42:Q88 E42:E88 S42:S88 I42:I88 O42:O88 M42:M88 K42:K88 G42:G88">
      <formula1>$I$8:$I$11</formula1>
    </dataValidation>
    <dataValidation type="list" allowBlank="1" showInputMessage="1" showErrorMessage="1" errorTitle="Error" error="DIGITAR &quot;p o P&quot; SI ALUMNO SE ENCUENTRA PRESENTE O BIEN &quot;a o A&quot;  SI ESTÁ AUSENTE." sqref="D42:D88">
      <formula1>$BA$14:$BA$15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V42:V88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J42:J88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X42:X88 Z42:Z88">
      <formula1>0</formula1>
      <formula2>2</formula2>
    </dataValidation>
  </dataValidations>
  <printOptions horizontalCentered="1" verticalCentered="1"/>
  <pageMargins left="0.15748031496062992" right="0.15748031496062992" top="0.19685039370078741" bottom="0.19685039370078741" header="0.15748031496062992" footer="0.27559055118110237"/>
  <pageSetup paperSize="258" scale="70" orientation="landscape" horizontalDpi="300" verticalDpi="300" r:id="rId1"/>
  <headerFooter alignWithMargins="0">
    <oddHeader>&amp;C[Imagen]</oddHeader>
  </headerFooter>
  <rowBreaks count="2" manualBreakCount="2">
    <brk id="36" max="73" man="1"/>
    <brk id="96" max="73" man="1"/>
  </rowBreaks>
  <colBreaks count="2" manualBreakCount="2">
    <brk id="34" max="95" man="1"/>
    <brk id="55" max="95" man="1"/>
  </colBreaks>
  <ignoredErrors>
    <ignoredError sqref="AQ43:AQ88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BP101"/>
  <sheetViews>
    <sheetView showGridLines="0" zoomScale="80" zoomScaleNormal="80" zoomScaleSheetLayoutView="71" workbookViewId="0">
      <selection activeCell="C9" sqref="C9:G9"/>
    </sheetView>
  </sheetViews>
  <sheetFormatPr baseColWidth="10" defaultColWidth="9.140625" defaultRowHeight="12.75" customHeight="1" x14ac:dyDescent="0.2"/>
  <cols>
    <col min="1" max="1" width="7.85546875" customWidth="1"/>
    <col min="2" max="2" width="18" customWidth="1"/>
    <col min="3" max="3" width="37.28515625" customWidth="1"/>
    <col min="4" max="4" width="15.42578125" style="20" customWidth="1"/>
    <col min="5" max="5" width="5.42578125" customWidth="1"/>
    <col min="6" max="6" width="4.7109375" style="28" hidden="1" customWidth="1"/>
    <col min="7" max="7" width="5.42578125" customWidth="1"/>
    <col min="8" max="8" width="4.7109375" hidden="1" customWidth="1"/>
    <col min="9" max="9" width="5.42578125" customWidth="1"/>
    <col min="10" max="10" width="4.7109375" hidden="1" customWidth="1"/>
    <col min="11" max="11" width="5.42578125" customWidth="1"/>
    <col min="12" max="12" width="4.7109375" hidden="1" customWidth="1"/>
    <col min="13" max="13" width="5.42578125" style="20" customWidth="1"/>
    <col min="14" max="14" width="4.7109375" style="20" hidden="1" customWidth="1"/>
    <col min="15" max="15" width="5.42578125" customWidth="1"/>
    <col min="16" max="16" width="4.7109375" hidden="1" customWidth="1"/>
    <col min="17" max="17" width="5.42578125" customWidth="1"/>
    <col min="18" max="18" width="4.7109375" hidden="1" customWidth="1"/>
    <col min="19" max="19" width="5.42578125" customWidth="1"/>
    <col min="20" max="20" width="4.7109375" hidden="1" customWidth="1"/>
    <col min="21" max="21" width="5.42578125" customWidth="1"/>
    <col min="22" max="22" width="4.7109375" hidden="1" customWidth="1"/>
    <col min="23" max="23" width="5.42578125" customWidth="1"/>
    <col min="24" max="24" width="4.7109375" hidden="1" customWidth="1"/>
    <col min="25" max="25" width="5.42578125" customWidth="1"/>
    <col min="26" max="26" width="4.7109375" hidden="1" customWidth="1"/>
    <col min="27" max="27" width="5.42578125" customWidth="1"/>
    <col min="28" max="28" width="4.7109375" hidden="1" customWidth="1"/>
    <col min="29" max="29" width="5.42578125" customWidth="1"/>
    <col min="30" max="30" width="7.85546875" customWidth="1"/>
    <col min="31" max="31" width="8" customWidth="1"/>
    <col min="32" max="32" width="10.85546875" customWidth="1"/>
    <col min="33" max="33" width="12" customWidth="1"/>
    <col min="34" max="34" width="10.85546875" customWidth="1"/>
    <col min="35" max="35" width="14" customWidth="1"/>
    <col min="36" max="36" width="27.42578125" style="58" customWidth="1"/>
    <col min="37" max="44" width="8.140625" style="58" customWidth="1"/>
    <col min="45" max="45" width="8.28515625" style="58" customWidth="1"/>
    <col min="46" max="46" width="11.7109375" style="58" bestFit="1" customWidth="1"/>
    <col min="47" max="48" width="12.42578125" style="58" bestFit="1" customWidth="1"/>
    <col min="49" max="49" width="0.5703125" style="58" customWidth="1"/>
    <col min="50" max="52" width="17.42578125" customWidth="1"/>
    <col min="53" max="53" width="13.42578125" customWidth="1"/>
    <col min="54" max="54" width="5.5703125" customWidth="1"/>
    <col min="61" max="61" width="5.42578125" customWidth="1"/>
    <col min="62" max="64" width="6.140625" customWidth="1"/>
  </cols>
  <sheetData>
    <row r="2" spans="1:53" ht="12.75" customHeight="1" x14ac:dyDescent="0.2">
      <c r="B2" s="322" t="s">
        <v>18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22"/>
    </row>
    <row r="3" spans="1:53" ht="12.75" customHeight="1" x14ac:dyDescent="0.2">
      <c r="B3" s="287" t="s">
        <v>19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3"/>
    </row>
    <row r="4" spans="1:53" ht="12.75" customHeight="1" x14ac:dyDescent="0.2">
      <c r="B4" s="1"/>
      <c r="C4" s="1"/>
      <c r="D4" s="1"/>
      <c r="E4" s="1"/>
      <c r="F4" s="25"/>
      <c r="G4" s="1"/>
      <c r="H4" s="1"/>
      <c r="I4" s="1"/>
      <c r="J4" s="1"/>
      <c r="K4" s="1"/>
      <c r="L4" s="1"/>
      <c r="M4" s="1"/>
      <c r="N4" s="1"/>
    </row>
    <row r="5" spans="1:53" ht="12.75" customHeight="1" x14ac:dyDescent="0.2">
      <c r="B5" s="289" t="s">
        <v>64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1"/>
    </row>
    <row r="6" spans="1:53" ht="12.75" customHeight="1" x14ac:dyDescent="0.2">
      <c r="B6" s="2"/>
      <c r="C6" s="2"/>
      <c r="D6" s="18"/>
      <c r="E6" s="2"/>
      <c r="F6" s="26"/>
      <c r="G6" s="2"/>
      <c r="H6" s="16"/>
      <c r="K6" s="2"/>
      <c r="L6" s="2"/>
      <c r="M6" s="18"/>
      <c r="N6" s="18"/>
      <c r="O6" s="2"/>
      <c r="P6" s="16"/>
    </row>
    <row r="7" spans="1:53" ht="12.75" customHeight="1" x14ac:dyDescent="0.2">
      <c r="A7" s="3"/>
      <c r="B7" s="4" t="s">
        <v>89</v>
      </c>
      <c r="C7" s="323"/>
      <c r="D7" s="323"/>
      <c r="E7" s="323"/>
      <c r="F7" s="323"/>
      <c r="G7" s="323"/>
      <c r="H7" s="31"/>
      <c r="I7" s="74"/>
      <c r="J7" s="3"/>
      <c r="K7" s="6" t="s">
        <v>17</v>
      </c>
      <c r="L7" s="6"/>
      <c r="M7" s="324"/>
      <c r="N7" s="324"/>
      <c r="O7" s="324"/>
      <c r="P7" s="33"/>
      <c r="Q7" s="16"/>
      <c r="R7" s="16"/>
    </row>
    <row r="8" spans="1:53" ht="12.75" customHeight="1" x14ac:dyDescent="0.2">
      <c r="A8" s="3"/>
      <c r="B8" s="4" t="s">
        <v>1</v>
      </c>
      <c r="C8" s="325" t="s">
        <v>65</v>
      </c>
      <c r="D8" s="325"/>
      <c r="E8" s="325"/>
      <c r="F8" s="325"/>
      <c r="G8" s="325"/>
      <c r="H8" s="119"/>
      <c r="I8" s="114" t="s">
        <v>0</v>
      </c>
      <c r="J8" s="114">
        <v>0</v>
      </c>
      <c r="K8" s="34"/>
      <c r="L8" s="34"/>
      <c r="M8" s="34"/>
      <c r="N8" s="34"/>
      <c r="O8" s="35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53" ht="12.75" customHeight="1" x14ac:dyDescent="0.2">
      <c r="A9" s="3"/>
      <c r="B9" s="4" t="s">
        <v>5</v>
      </c>
      <c r="C9" s="313"/>
      <c r="D9" s="314"/>
      <c r="E9" s="314"/>
      <c r="F9" s="314"/>
      <c r="G9" s="315"/>
      <c r="H9" s="120"/>
      <c r="I9" s="114" t="s">
        <v>23</v>
      </c>
      <c r="J9" s="114">
        <v>1</v>
      </c>
      <c r="K9" s="38"/>
      <c r="L9" s="38"/>
      <c r="M9" s="38"/>
      <c r="N9" s="38"/>
      <c r="O9" s="39"/>
      <c r="P9" s="39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53" ht="12.75" customHeight="1" x14ac:dyDescent="0.2">
      <c r="A10" s="3"/>
      <c r="B10" s="316" t="s">
        <v>10</v>
      </c>
      <c r="C10" s="317"/>
      <c r="D10" s="318"/>
      <c r="E10" s="319"/>
      <c r="F10" s="320"/>
      <c r="G10" s="321"/>
      <c r="H10" s="121"/>
      <c r="I10" s="114" t="s">
        <v>24</v>
      </c>
      <c r="J10" s="114">
        <v>2</v>
      </c>
      <c r="K10" s="38"/>
      <c r="L10" s="38"/>
      <c r="M10" s="38"/>
      <c r="N10" s="38"/>
      <c r="O10" s="39"/>
      <c r="P10" s="39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53" ht="12.75" customHeight="1" x14ac:dyDescent="0.2">
      <c r="A11" s="3"/>
      <c r="B11" s="316" t="s">
        <v>8</v>
      </c>
      <c r="C11" s="317"/>
      <c r="D11" s="318"/>
      <c r="E11" s="333">
        <f>COUNTIF(D42:D88,"=P")</f>
        <v>0</v>
      </c>
      <c r="F11" s="334"/>
      <c r="G11" s="335"/>
      <c r="H11" s="122"/>
      <c r="I11" s="114" t="s">
        <v>25</v>
      </c>
      <c r="J11" s="114">
        <v>3</v>
      </c>
      <c r="K11" s="38"/>
      <c r="L11" s="38"/>
      <c r="M11" s="38"/>
      <c r="N11" s="38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</row>
    <row r="12" spans="1:53" ht="12.75" customHeight="1" x14ac:dyDescent="0.2">
      <c r="A12" s="3"/>
      <c r="B12" s="316" t="s">
        <v>13</v>
      </c>
      <c r="C12" s="317"/>
      <c r="D12" s="318"/>
      <c r="E12" s="333">
        <f>E10-E11</f>
        <v>0</v>
      </c>
      <c r="F12" s="334"/>
      <c r="G12" s="335"/>
      <c r="H12" s="45"/>
      <c r="I12" s="50"/>
      <c r="J12" s="32"/>
      <c r="K12" s="38"/>
      <c r="L12" s="38"/>
      <c r="M12" s="38"/>
      <c r="N12" s="38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</row>
    <row r="13" spans="1:53" ht="12.75" customHeight="1" x14ac:dyDescent="0.2">
      <c r="B13" s="8"/>
      <c r="C13" s="8"/>
      <c r="D13" s="19"/>
      <c r="E13" s="8"/>
      <c r="F13" s="27"/>
      <c r="G13" s="8"/>
      <c r="H13" s="16"/>
      <c r="K13" s="38"/>
      <c r="L13" s="38"/>
      <c r="M13" s="38"/>
      <c r="N13" s="38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BA13" s="24"/>
    </row>
    <row r="14" spans="1:53" ht="12.75" customHeight="1" x14ac:dyDescent="0.2">
      <c r="BA14" s="46" t="s">
        <v>0</v>
      </c>
    </row>
    <row r="15" spans="1:53" ht="12.75" customHeight="1" thickBot="1" x14ac:dyDescent="0.25">
      <c r="A15" s="16"/>
      <c r="B15" s="16"/>
      <c r="C15" s="16" t="s">
        <v>40</v>
      </c>
      <c r="BA15" s="46" t="s">
        <v>4</v>
      </c>
    </row>
    <row r="16" spans="1:53" ht="12.75" customHeight="1" thickBot="1" x14ac:dyDescent="0.25">
      <c r="A16" s="382" t="s">
        <v>34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4"/>
      <c r="AD16" s="42"/>
      <c r="AE16" s="42"/>
      <c r="BA16" s="37"/>
    </row>
    <row r="17" spans="1:53" ht="12.75" customHeight="1" thickBot="1" x14ac:dyDescent="0.25">
      <c r="A17" s="154" t="s">
        <v>2</v>
      </c>
      <c r="B17" s="155" t="s">
        <v>26</v>
      </c>
      <c r="C17" s="307" t="s">
        <v>12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9"/>
      <c r="N17" s="75"/>
      <c r="O17" s="301" t="s">
        <v>41</v>
      </c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3"/>
      <c r="AD17" s="388"/>
      <c r="AE17" s="388"/>
      <c r="AF17" s="42"/>
      <c r="AS17" s="60"/>
      <c r="AT17" s="60"/>
      <c r="AU17" s="60"/>
      <c r="AV17" s="60"/>
    </row>
    <row r="18" spans="1:53" ht="18" customHeight="1" x14ac:dyDescent="0.2">
      <c r="A18" s="105">
        <v>1</v>
      </c>
      <c r="B18" s="106">
        <v>1</v>
      </c>
      <c r="C18" s="295" t="s">
        <v>45</v>
      </c>
      <c r="D18" s="296"/>
      <c r="E18" s="296"/>
      <c r="F18" s="296"/>
      <c r="G18" s="296"/>
      <c r="H18" s="296"/>
      <c r="I18" s="296"/>
      <c r="J18" s="296"/>
      <c r="K18" s="296"/>
      <c r="L18" s="296"/>
      <c r="M18" s="297"/>
      <c r="N18" s="40"/>
      <c r="O18" s="326" t="s">
        <v>108</v>
      </c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8"/>
      <c r="AD18" s="65"/>
      <c r="AE18" s="65"/>
      <c r="AF18" s="42"/>
      <c r="AS18" s="60"/>
      <c r="AT18" s="60"/>
      <c r="AU18" s="60"/>
      <c r="AV18" s="60"/>
    </row>
    <row r="19" spans="1:53" ht="18" customHeight="1" x14ac:dyDescent="0.2">
      <c r="A19" s="71">
        <f>A18+1</f>
        <v>2</v>
      </c>
      <c r="B19" s="70">
        <v>1</v>
      </c>
      <c r="C19" s="298" t="s">
        <v>46</v>
      </c>
      <c r="D19" s="299"/>
      <c r="E19" s="299"/>
      <c r="F19" s="299"/>
      <c r="G19" s="299"/>
      <c r="H19" s="299"/>
      <c r="I19" s="299"/>
      <c r="J19" s="299"/>
      <c r="K19" s="299"/>
      <c r="L19" s="299"/>
      <c r="M19" s="300"/>
      <c r="N19" s="40"/>
      <c r="O19" s="330" t="s">
        <v>110</v>
      </c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2"/>
      <c r="AD19" s="66"/>
      <c r="AE19" s="66"/>
      <c r="AF19" s="42"/>
      <c r="AS19" s="60"/>
      <c r="AT19" s="60"/>
      <c r="AU19" s="60"/>
      <c r="AV19" s="60"/>
    </row>
    <row r="20" spans="1:53" ht="18" customHeight="1" x14ac:dyDescent="0.2">
      <c r="A20" s="71">
        <f t="shared" ref="A20:A30" si="0">A19+1</f>
        <v>3</v>
      </c>
      <c r="B20" s="70">
        <v>1</v>
      </c>
      <c r="C20" s="310" t="s">
        <v>47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2"/>
      <c r="N20" s="40"/>
      <c r="O20" s="304" t="s">
        <v>42</v>
      </c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6"/>
      <c r="AD20" s="67"/>
      <c r="AE20" s="67"/>
      <c r="AF20" s="42"/>
      <c r="AS20" s="60"/>
      <c r="AT20" s="60"/>
      <c r="AU20" s="60"/>
      <c r="AV20" s="60"/>
    </row>
    <row r="21" spans="1:53" ht="18" customHeight="1" x14ac:dyDescent="0.2">
      <c r="A21" s="71">
        <f t="shared" si="0"/>
        <v>4</v>
      </c>
      <c r="B21" s="70">
        <v>1</v>
      </c>
      <c r="C21" s="298" t="s">
        <v>48</v>
      </c>
      <c r="D21" s="299"/>
      <c r="E21" s="299"/>
      <c r="F21" s="299"/>
      <c r="G21" s="299"/>
      <c r="H21" s="299"/>
      <c r="I21" s="299"/>
      <c r="J21" s="299"/>
      <c r="K21" s="299"/>
      <c r="L21" s="299"/>
      <c r="M21" s="300"/>
      <c r="N21" s="40"/>
      <c r="O21" s="330" t="s">
        <v>111</v>
      </c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2"/>
      <c r="AD21" s="68"/>
      <c r="AE21" s="68"/>
      <c r="AF21" s="42"/>
      <c r="AS21" s="60"/>
      <c r="AT21" s="60"/>
      <c r="AU21" s="60"/>
      <c r="AV21" s="60"/>
    </row>
    <row r="22" spans="1:53" ht="18" customHeight="1" x14ac:dyDescent="0.2">
      <c r="A22" s="71">
        <f t="shared" si="0"/>
        <v>5</v>
      </c>
      <c r="B22" s="70">
        <v>1</v>
      </c>
      <c r="C22" s="298" t="s">
        <v>49</v>
      </c>
      <c r="D22" s="299"/>
      <c r="E22" s="299"/>
      <c r="F22" s="299"/>
      <c r="G22" s="299"/>
      <c r="H22" s="299"/>
      <c r="I22" s="299"/>
      <c r="J22" s="299"/>
      <c r="K22" s="299"/>
      <c r="L22" s="299"/>
      <c r="M22" s="300"/>
      <c r="N22" s="40"/>
      <c r="O22" s="304" t="s">
        <v>42</v>
      </c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6"/>
      <c r="AD22" s="66"/>
      <c r="AE22" s="66"/>
      <c r="AF22" s="42"/>
      <c r="AS22" s="60"/>
      <c r="AT22" s="60"/>
      <c r="AU22" s="60"/>
      <c r="AV22" s="60"/>
    </row>
    <row r="23" spans="1:53" ht="18" customHeight="1" x14ac:dyDescent="0.2">
      <c r="A23" s="71">
        <f t="shared" si="0"/>
        <v>6</v>
      </c>
      <c r="B23" s="70">
        <v>1</v>
      </c>
      <c r="C23" s="389" t="s">
        <v>47</v>
      </c>
      <c r="D23" s="390"/>
      <c r="E23" s="390"/>
      <c r="F23" s="390"/>
      <c r="G23" s="390"/>
      <c r="H23" s="390"/>
      <c r="I23" s="390"/>
      <c r="J23" s="390"/>
      <c r="K23" s="390"/>
      <c r="L23" s="390"/>
      <c r="M23" s="391"/>
      <c r="N23" s="40"/>
      <c r="O23" s="330" t="str">
        <f>O19</f>
        <v>4) Extracción de información implícita.</v>
      </c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2"/>
      <c r="AD23" s="67"/>
      <c r="AE23" s="67"/>
      <c r="AF23" s="42"/>
      <c r="AS23" s="60"/>
      <c r="AT23" s="60"/>
      <c r="AU23" s="60"/>
      <c r="AV23" s="60"/>
    </row>
    <row r="24" spans="1:53" ht="18" customHeight="1" thickBot="1" x14ac:dyDescent="0.25">
      <c r="A24" s="71">
        <f t="shared" si="0"/>
        <v>7</v>
      </c>
      <c r="B24" s="70">
        <v>1</v>
      </c>
      <c r="C24" s="298" t="s">
        <v>56</v>
      </c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86"/>
      <c r="O24" s="304" t="s">
        <v>42</v>
      </c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6"/>
      <c r="AD24" s="66"/>
      <c r="AE24" s="66"/>
      <c r="AF24" s="42"/>
      <c r="AS24" s="61"/>
      <c r="AT24" s="61"/>
      <c r="AU24" s="61"/>
      <c r="AV24" s="61"/>
    </row>
    <row r="25" spans="1:53" ht="27" customHeight="1" x14ac:dyDescent="0.2">
      <c r="A25" s="71">
        <f t="shared" si="0"/>
        <v>8</v>
      </c>
      <c r="B25" s="69">
        <v>1</v>
      </c>
      <c r="C25" s="298" t="s">
        <v>57</v>
      </c>
      <c r="D25" s="299"/>
      <c r="E25" s="299"/>
      <c r="F25" s="299"/>
      <c r="G25" s="299"/>
      <c r="H25" s="299"/>
      <c r="I25" s="299"/>
      <c r="J25" s="299"/>
      <c r="K25" s="299"/>
      <c r="L25" s="299"/>
      <c r="M25" s="300"/>
      <c r="N25" s="86"/>
      <c r="O25" s="330" t="s">
        <v>110</v>
      </c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2"/>
      <c r="AD25" s="66"/>
      <c r="AE25" s="66"/>
      <c r="AF25" s="42"/>
      <c r="AK25" s="371" t="s">
        <v>55</v>
      </c>
      <c r="AL25" s="372"/>
      <c r="AM25" s="372"/>
      <c r="AN25" s="372"/>
      <c r="AO25" s="372"/>
      <c r="AP25" s="372"/>
      <c r="AQ25" s="372"/>
      <c r="AR25" s="373"/>
      <c r="AS25" s="61"/>
      <c r="AT25" s="61"/>
      <c r="AU25" s="61"/>
      <c r="AV25" s="61"/>
    </row>
    <row r="26" spans="1:53" ht="18" customHeight="1" thickBot="1" x14ac:dyDescent="0.25">
      <c r="A26" s="71">
        <f t="shared" si="0"/>
        <v>9</v>
      </c>
      <c r="B26" s="70">
        <v>2</v>
      </c>
      <c r="C26" s="298" t="s">
        <v>58</v>
      </c>
      <c r="D26" s="299"/>
      <c r="E26" s="299"/>
      <c r="F26" s="299"/>
      <c r="G26" s="299"/>
      <c r="H26" s="299"/>
      <c r="I26" s="299"/>
      <c r="J26" s="299"/>
      <c r="K26" s="299"/>
      <c r="L26" s="299"/>
      <c r="M26" s="300"/>
      <c r="N26" s="40"/>
      <c r="O26" s="359" t="s">
        <v>109</v>
      </c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1"/>
      <c r="AD26" s="68"/>
      <c r="AE26" s="68"/>
      <c r="AF26" s="42"/>
      <c r="AK26" s="374"/>
      <c r="AL26" s="375"/>
      <c r="AM26" s="375"/>
      <c r="AN26" s="375"/>
      <c r="AO26" s="375"/>
      <c r="AP26" s="375"/>
      <c r="AQ26" s="375"/>
      <c r="AR26" s="376"/>
      <c r="AS26" s="61"/>
      <c r="AT26" s="61"/>
      <c r="AU26" s="61"/>
      <c r="AV26" s="61"/>
    </row>
    <row r="27" spans="1:53" ht="18" customHeight="1" x14ac:dyDescent="0.2">
      <c r="A27" s="71">
        <f t="shared" si="0"/>
        <v>10</v>
      </c>
      <c r="B27" s="70">
        <v>2</v>
      </c>
      <c r="C27" s="298" t="s">
        <v>59</v>
      </c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40"/>
      <c r="O27" s="359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1"/>
      <c r="AD27" s="67"/>
      <c r="AE27" s="67"/>
      <c r="AF27" s="42"/>
      <c r="AK27" s="336" t="str">
        <f>O26</f>
        <v>1) Desarrollo de destrezas de lectura inicial.</v>
      </c>
      <c r="AL27" s="337"/>
      <c r="AM27" s="363" t="str">
        <f>O18</f>
        <v>2) Reflexión sobre el texto</v>
      </c>
      <c r="AN27" s="364"/>
      <c r="AO27" s="354" t="str">
        <f>O20</f>
        <v>3) Extracción de información explícita.</v>
      </c>
      <c r="AP27" s="354"/>
      <c r="AQ27" s="355" t="str">
        <f>O19</f>
        <v>4) Extracción de información implícita.</v>
      </c>
      <c r="AR27" s="356"/>
      <c r="AS27" s="61"/>
      <c r="AT27" s="61"/>
      <c r="AU27" s="61"/>
      <c r="AV27" s="61"/>
    </row>
    <row r="28" spans="1:53" ht="18" customHeight="1" x14ac:dyDescent="0.2">
      <c r="A28" s="71">
        <f t="shared" si="0"/>
        <v>11</v>
      </c>
      <c r="B28" s="70">
        <v>2</v>
      </c>
      <c r="C28" s="298" t="s">
        <v>60</v>
      </c>
      <c r="D28" s="299"/>
      <c r="E28" s="299"/>
      <c r="F28" s="299"/>
      <c r="G28" s="299"/>
      <c r="H28" s="299"/>
      <c r="I28" s="299"/>
      <c r="J28" s="299"/>
      <c r="K28" s="299"/>
      <c r="L28" s="299"/>
      <c r="M28" s="300"/>
      <c r="N28" s="40"/>
      <c r="O28" s="359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1"/>
      <c r="AD28" s="66"/>
      <c r="AE28" s="66"/>
      <c r="AF28" s="42"/>
      <c r="AK28" s="338"/>
      <c r="AL28" s="339"/>
      <c r="AM28" s="326"/>
      <c r="AN28" s="327"/>
      <c r="AO28" s="305"/>
      <c r="AP28" s="305"/>
      <c r="AQ28" s="357"/>
      <c r="AR28" s="358"/>
      <c r="AS28" s="61"/>
      <c r="AT28" s="61"/>
      <c r="AU28" s="61"/>
      <c r="AV28" s="61"/>
    </row>
    <row r="29" spans="1:53" ht="28.5" customHeight="1" x14ac:dyDescent="0.2">
      <c r="A29" s="71">
        <f t="shared" si="0"/>
        <v>12</v>
      </c>
      <c r="B29" s="70">
        <v>2</v>
      </c>
      <c r="C29" s="298" t="s">
        <v>61</v>
      </c>
      <c r="D29" s="299"/>
      <c r="E29" s="299"/>
      <c r="F29" s="299"/>
      <c r="G29" s="299"/>
      <c r="H29" s="299"/>
      <c r="I29" s="299"/>
      <c r="J29" s="299"/>
      <c r="K29" s="299"/>
      <c r="L29" s="299"/>
      <c r="M29" s="300"/>
      <c r="N29" s="86"/>
      <c r="O29" s="338" t="s">
        <v>112</v>
      </c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39"/>
      <c r="AD29" s="65"/>
      <c r="AE29" s="65"/>
      <c r="AF29" s="42"/>
      <c r="AK29" s="338"/>
      <c r="AL29" s="339"/>
      <c r="AM29" s="326"/>
      <c r="AN29" s="327"/>
      <c r="AO29" s="305"/>
      <c r="AP29" s="305"/>
      <c r="AQ29" s="357"/>
      <c r="AR29" s="358"/>
      <c r="AS29" s="61"/>
      <c r="AT29" s="61"/>
      <c r="AU29" s="61"/>
      <c r="AV29" s="61"/>
    </row>
    <row r="30" spans="1:53" ht="30" customHeight="1" thickBot="1" x14ac:dyDescent="0.25">
      <c r="A30" s="71">
        <f t="shared" si="0"/>
        <v>13</v>
      </c>
      <c r="B30" s="70">
        <v>3</v>
      </c>
      <c r="C30" s="365" t="s">
        <v>62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7"/>
      <c r="N30" s="86"/>
      <c r="O30" s="368" t="s">
        <v>113</v>
      </c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70"/>
      <c r="AD30" s="67"/>
      <c r="AE30" s="67"/>
      <c r="AF30" s="42"/>
      <c r="AK30" s="255" t="s">
        <v>30</v>
      </c>
      <c r="AL30" s="143" t="s">
        <v>31</v>
      </c>
      <c r="AM30" s="251" t="s">
        <v>30</v>
      </c>
      <c r="AN30" s="252" t="s">
        <v>31</v>
      </c>
      <c r="AO30" s="250" t="s">
        <v>30</v>
      </c>
      <c r="AP30" s="250" t="s">
        <v>31</v>
      </c>
      <c r="AQ30" s="253" t="s">
        <v>30</v>
      </c>
      <c r="AR30" s="256" t="s">
        <v>31</v>
      </c>
      <c r="AS30" s="41"/>
      <c r="AT30" s="41"/>
      <c r="AU30" s="41"/>
      <c r="AV30" s="41"/>
    </row>
    <row r="31" spans="1:53" ht="12.75" customHeight="1" thickBot="1" x14ac:dyDescent="0.25">
      <c r="A31" s="72" t="s">
        <v>16</v>
      </c>
      <c r="B31" s="73">
        <f>SUM(B18:B30)</f>
        <v>19</v>
      </c>
      <c r="C31" s="16"/>
      <c r="D31" s="41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42"/>
      <c r="AH31" s="42"/>
      <c r="AI31" s="42"/>
      <c r="AJ31" s="150" t="s">
        <v>54</v>
      </c>
      <c r="AK31" s="134">
        <f>COUNTIF($AL$42:$AL$88, "B")</f>
        <v>0</v>
      </c>
      <c r="AL31" s="131" t="e">
        <f>COUNTIF($AL$42:$AL$88,"B")/COUNTIF($D$42:$D$88,"P")</f>
        <v>#DIV/0!</v>
      </c>
      <c r="AM31" s="135">
        <f>COUNTIF($AN$42:$AN$88,"B")</f>
        <v>0</v>
      </c>
      <c r="AN31" s="131" t="e">
        <f>COUNTIF($AN$42:$AN$88,"B")/COUNTIF($D$42:$D$88,"P")</f>
        <v>#DIV/0!</v>
      </c>
      <c r="AO31" s="135">
        <f>COUNTIF($AP$42:$AP$88,"B")</f>
        <v>0</v>
      </c>
      <c r="AP31" s="131" t="e">
        <f>COUNTIF($AP$42:$AP$88,"B")/COUNTIF($D$42:$D$88,"P")</f>
        <v>#DIV/0!</v>
      </c>
      <c r="AQ31" s="132">
        <f>COUNTIF($AR$42:$AR$88,"B")</f>
        <v>0</v>
      </c>
      <c r="AR31" s="133" t="e">
        <f>COUNTIF($AR$42:$AR$88,"B")/COUNTIF($D$42:$D$88,"P")</f>
        <v>#DIV/0!</v>
      </c>
      <c r="AT31" s="41"/>
      <c r="AU31" s="41"/>
      <c r="AV31" s="41"/>
      <c r="AW31" s="41"/>
      <c r="AZ31" s="58"/>
      <c r="BA31" s="58"/>
    </row>
    <row r="32" spans="1:53" ht="15" customHeight="1" x14ac:dyDescent="0.2">
      <c r="A32" s="16"/>
      <c r="B32" s="16"/>
      <c r="H32" s="58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AJ32" s="151" t="s">
        <v>52</v>
      </c>
      <c r="AK32" s="136">
        <f>COUNTIF($AL$42:$AL$88, "MB")</f>
        <v>0</v>
      </c>
      <c r="AL32" s="96" t="e">
        <f>COUNTIF($AL$42:$AL$88,"MB")/COUNTIF($D$42:$D$88,"P")</f>
        <v>#DIV/0!</v>
      </c>
      <c r="AM32" s="137">
        <f>COUNTIF($AN$42:$AN$88,"MB")</f>
        <v>0</v>
      </c>
      <c r="AN32" s="96" t="e">
        <f>COUNTIF($AN$42:$AN$88,"MB")/COUNTIF($D$42:$D$88,"P")</f>
        <v>#DIV/0!</v>
      </c>
      <c r="AO32" s="137">
        <f>COUNTIF($AP$42:$AP$88,"MB")</f>
        <v>0</v>
      </c>
      <c r="AP32" s="96" t="e">
        <f>COUNTIF($AP$42:$AP$88,"MB")/COUNTIF($D$42:$D$88,"P")</f>
        <v>#DIV/0!</v>
      </c>
      <c r="AQ32" s="112">
        <f>COUNTIF($AR$42:$AR$88,"MB")</f>
        <v>0</v>
      </c>
      <c r="AR32" s="97" t="e">
        <f>COUNTIF($AR$42:$AR$88,"MB")/COUNTIF($D$42:$D$88,"P")</f>
        <v>#DIV/0!</v>
      </c>
    </row>
    <row r="33" spans="1:50" ht="15" customHeight="1" x14ac:dyDescent="0.2">
      <c r="C33" s="2"/>
      <c r="D33" s="18"/>
      <c r="E33" s="2"/>
      <c r="F33" s="2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AJ33" s="151" t="s">
        <v>51</v>
      </c>
      <c r="AK33" s="136">
        <f>COUNTIF($AL$42:$AL$88, "MA")</f>
        <v>0</v>
      </c>
      <c r="AL33" s="96" t="e">
        <f>COUNTIF($AL$42:$AL$88,"MA")/COUNTIF($D$42:$D$88,"P")</f>
        <v>#DIV/0!</v>
      </c>
      <c r="AM33" s="137">
        <f>COUNTIF($AN$42:$AN$88,"MA")</f>
        <v>0</v>
      </c>
      <c r="AN33" s="96" t="e">
        <f>COUNTIF($AN$42:$AN$88,"MA")/COUNTIF($D$42:$D$88,"P")</f>
        <v>#DIV/0!</v>
      </c>
      <c r="AO33" s="137">
        <f>COUNTIF($AP$42:$AP$88,"MA")</f>
        <v>0</v>
      </c>
      <c r="AP33" s="96" t="e">
        <f>COUNTIF($AP$42:$AP$88,"MA")/COUNTIF($D$42:$D$88,"P")</f>
        <v>#DIV/0!</v>
      </c>
      <c r="AQ33" s="112">
        <f>COUNTIF($AR$42:$AR$88,"MA")</f>
        <v>0</v>
      </c>
      <c r="AR33" s="97" t="e">
        <f>COUNTIF($AR$42:$AR$88,"MA")/COUNTIF($D$42:$D$88,"P")</f>
        <v>#DIV/0!</v>
      </c>
    </row>
    <row r="34" spans="1:50" ht="15" customHeight="1" thickBot="1" x14ac:dyDescent="0.25">
      <c r="B34" s="3"/>
      <c r="C34" s="291" t="s">
        <v>6</v>
      </c>
      <c r="D34" s="293"/>
      <c r="E34" s="5">
        <f>B31</f>
        <v>19</v>
      </c>
      <c r="F34" s="30"/>
      <c r="G34" s="16"/>
      <c r="H34" s="16"/>
      <c r="AJ34" s="152" t="s">
        <v>53</v>
      </c>
      <c r="AK34" s="138">
        <f>COUNTIF($AL$42:$AL$88, "A")</f>
        <v>0</v>
      </c>
      <c r="AL34" s="98" t="e">
        <f>COUNTIF($AL$42:$AL$88,"A")/COUNTIF($D$42:$D$88,"P")</f>
        <v>#DIV/0!</v>
      </c>
      <c r="AM34" s="139">
        <f>COUNTIF($AN$42:$AN$88,"A")</f>
        <v>0</v>
      </c>
      <c r="AN34" s="98" t="e">
        <f>COUNTIF($AN$42:$AN$88,"A")/COUNTIF($D$42:$D$88,"P")</f>
        <v>#DIV/0!</v>
      </c>
      <c r="AO34" s="139">
        <f>COUNTIF($AP$42:$AP$88,"A")</f>
        <v>0</v>
      </c>
      <c r="AP34" s="98" t="e">
        <f>COUNTIF($AP$42:$AP$88,"A")/COUNTIF($D$42:$D$88,"P")</f>
        <v>#DIV/0!</v>
      </c>
      <c r="AQ34" s="113">
        <f>COUNTIF($AR$42:$AR$88,"A")</f>
        <v>0</v>
      </c>
      <c r="AR34" s="99" t="e">
        <f>COUNTIF($AR$42:$AR$88,"A")/COUNTIF($D$42:$D$88,"P")</f>
        <v>#DIV/0!</v>
      </c>
    </row>
    <row r="35" spans="1:50" ht="12.75" customHeight="1" x14ac:dyDescent="0.2">
      <c r="B35" s="3"/>
      <c r="C35" s="291" t="s">
        <v>9</v>
      </c>
      <c r="D35" s="293"/>
      <c r="E35" s="5">
        <f>E34*0.6</f>
        <v>11.4</v>
      </c>
      <c r="F35" s="30"/>
      <c r="G35" s="16"/>
      <c r="H35" s="16"/>
    </row>
    <row r="36" spans="1:50" ht="12.75" customHeight="1" thickBot="1" x14ac:dyDescent="0.25">
      <c r="B36" s="16"/>
      <c r="C36" s="87"/>
      <c r="D36" s="87"/>
      <c r="E36" s="89"/>
      <c r="F36" s="88"/>
      <c r="G36" s="16"/>
      <c r="H36" s="16"/>
    </row>
    <row r="37" spans="1:50" ht="12.75" customHeight="1" thickBot="1" x14ac:dyDescent="0.25">
      <c r="C37" s="16"/>
      <c r="D37" s="41"/>
      <c r="E37" s="90"/>
      <c r="F37" s="91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2"/>
      <c r="AE37" s="2"/>
      <c r="AF37" s="2"/>
      <c r="AG37" s="2"/>
      <c r="AH37" s="16"/>
      <c r="AI37" s="16"/>
      <c r="AJ37" s="16"/>
      <c r="AK37" s="385" t="s">
        <v>41</v>
      </c>
      <c r="AL37" s="386"/>
      <c r="AM37" s="386"/>
      <c r="AN37" s="386"/>
      <c r="AO37" s="386"/>
      <c r="AP37" s="386"/>
      <c r="AQ37" s="386"/>
      <c r="AR37" s="387"/>
      <c r="AS37" s="16"/>
      <c r="AT37" s="16"/>
      <c r="AU37" s="16"/>
      <c r="AV37" s="16"/>
    </row>
    <row r="38" spans="1:50" ht="51.75" customHeight="1" x14ac:dyDescent="0.2">
      <c r="A38" s="16"/>
      <c r="B38" s="16"/>
      <c r="C38" s="16"/>
      <c r="D38" s="47"/>
      <c r="E38" s="346" t="s">
        <v>29</v>
      </c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3" t="s">
        <v>20</v>
      </c>
      <c r="AE38" s="343" t="s">
        <v>21</v>
      </c>
      <c r="AF38" s="351" t="s">
        <v>15</v>
      </c>
      <c r="AG38" s="377" t="s">
        <v>14</v>
      </c>
      <c r="AH38" s="392" t="s">
        <v>107</v>
      </c>
      <c r="AI38" s="392" t="s">
        <v>106</v>
      </c>
      <c r="AJ38" s="77"/>
      <c r="AK38" s="336" t="str">
        <f>AK27</f>
        <v>1) Desarrollo de destrezas de lectura inicial.</v>
      </c>
      <c r="AL38" s="337"/>
      <c r="AM38" s="363" t="str">
        <f>AM27</f>
        <v>2) Reflexión sobre el texto</v>
      </c>
      <c r="AN38" s="364"/>
      <c r="AO38" s="354" t="str">
        <f>AO27</f>
        <v>3) Extracción de información explícita.</v>
      </c>
      <c r="AP38" s="354"/>
      <c r="AQ38" s="355" t="str">
        <f>AQ27</f>
        <v>4) Extracción de información implícita.</v>
      </c>
      <c r="AR38" s="356"/>
      <c r="AS38" s="77"/>
      <c r="AV38" s="62"/>
      <c r="AW38" s="16"/>
      <c r="AX38" s="42"/>
    </row>
    <row r="39" spans="1:50" ht="12.75" hidden="1" customHeight="1" x14ac:dyDescent="0.2">
      <c r="A39" s="16"/>
      <c r="B39" s="16"/>
      <c r="C39" s="16"/>
      <c r="D39" s="48" t="s">
        <v>22</v>
      </c>
      <c r="E39" s="6" t="s">
        <v>23</v>
      </c>
      <c r="F39" s="6"/>
      <c r="G39" s="6" t="s">
        <v>23</v>
      </c>
      <c r="H39" s="6"/>
      <c r="I39" s="6" t="s">
        <v>24</v>
      </c>
      <c r="J39" s="6"/>
      <c r="K39" s="6" t="s">
        <v>23</v>
      </c>
      <c r="L39" s="6"/>
      <c r="M39" s="6" t="s">
        <v>0</v>
      </c>
      <c r="N39" s="6"/>
      <c r="O39" s="6" t="s">
        <v>24</v>
      </c>
      <c r="P39" s="6"/>
      <c r="Q39" s="6" t="s">
        <v>24</v>
      </c>
      <c r="R39" s="6"/>
      <c r="S39" s="6" t="s">
        <v>0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344"/>
      <c r="AE39" s="344"/>
      <c r="AF39" s="352"/>
      <c r="AG39" s="377"/>
      <c r="AH39" s="392"/>
      <c r="AI39" s="392"/>
      <c r="AJ39" s="77"/>
      <c r="AK39" s="338"/>
      <c r="AL39" s="339"/>
      <c r="AM39" s="326"/>
      <c r="AN39" s="327"/>
      <c r="AO39" s="305"/>
      <c r="AP39" s="305"/>
      <c r="AQ39" s="357"/>
      <c r="AR39" s="358"/>
      <c r="AS39" s="77"/>
      <c r="AV39" s="62"/>
      <c r="AW39" s="16"/>
      <c r="AX39" s="42"/>
    </row>
    <row r="40" spans="1:50" ht="12.75" hidden="1" customHeight="1" x14ac:dyDescent="0.2">
      <c r="A40" s="2"/>
      <c r="B40" s="2"/>
      <c r="C40" s="2"/>
      <c r="D40" s="48"/>
      <c r="E40" s="93">
        <v>1</v>
      </c>
      <c r="F40" s="93"/>
      <c r="G40" s="93">
        <v>1</v>
      </c>
      <c r="H40" s="93"/>
      <c r="I40" s="93">
        <v>1</v>
      </c>
      <c r="J40" s="93"/>
      <c r="K40" s="93">
        <v>1</v>
      </c>
      <c r="L40" s="93"/>
      <c r="M40" s="93">
        <v>1</v>
      </c>
      <c r="N40" s="93"/>
      <c r="O40" s="93">
        <v>1</v>
      </c>
      <c r="P40" s="93"/>
      <c r="Q40" s="93">
        <v>1</v>
      </c>
      <c r="R40" s="93"/>
      <c r="S40" s="93">
        <v>1</v>
      </c>
      <c r="T40" s="93"/>
      <c r="U40" s="93">
        <v>2</v>
      </c>
      <c r="V40" s="93"/>
      <c r="W40" s="93">
        <v>2</v>
      </c>
      <c r="X40" s="6"/>
      <c r="Y40" s="6">
        <v>2</v>
      </c>
      <c r="Z40" s="6"/>
      <c r="AA40" s="6">
        <v>2</v>
      </c>
      <c r="AB40" s="6"/>
      <c r="AC40" s="93">
        <v>3</v>
      </c>
      <c r="AD40" s="344"/>
      <c r="AE40" s="344"/>
      <c r="AF40" s="352"/>
      <c r="AG40" s="377"/>
      <c r="AH40" s="392"/>
      <c r="AI40" s="392"/>
      <c r="AJ40" s="77"/>
      <c r="AK40" s="338"/>
      <c r="AL40" s="339"/>
      <c r="AM40" s="326"/>
      <c r="AN40" s="327"/>
      <c r="AO40" s="305"/>
      <c r="AP40" s="305"/>
      <c r="AQ40" s="357"/>
      <c r="AR40" s="358"/>
      <c r="AS40" s="77"/>
      <c r="AV40" s="62"/>
      <c r="AW40" s="16"/>
      <c r="AX40" s="42"/>
    </row>
    <row r="41" spans="1:50" ht="50.25" customHeight="1" thickBot="1" x14ac:dyDescent="0.25">
      <c r="A41" s="15" t="s">
        <v>7</v>
      </c>
      <c r="B41" s="329" t="s">
        <v>11</v>
      </c>
      <c r="C41" s="329"/>
      <c r="D41" s="92" t="s">
        <v>35</v>
      </c>
      <c r="E41" s="94">
        <v>1</v>
      </c>
      <c r="F41" s="94"/>
      <c r="G41" s="78">
        <v>2</v>
      </c>
      <c r="H41" s="78"/>
      <c r="I41" s="107">
        <v>3</v>
      </c>
      <c r="J41" s="107"/>
      <c r="K41" s="78">
        <v>4</v>
      </c>
      <c r="L41" s="78"/>
      <c r="M41" s="107">
        <v>5</v>
      </c>
      <c r="N41" s="107"/>
      <c r="O41" s="78">
        <v>6</v>
      </c>
      <c r="P41" s="78"/>
      <c r="Q41" s="108">
        <v>7</v>
      </c>
      <c r="R41" s="108"/>
      <c r="S41" s="78">
        <v>8</v>
      </c>
      <c r="T41" s="78"/>
      <c r="U41" s="109">
        <v>9</v>
      </c>
      <c r="V41" s="109"/>
      <c r="W41" s="109">
        <v>10</v>
      </c>
      <c r="X41" s="110"/>
      <c r="Y41" s="111">
        <v>11</v>
      </c>
      <c r="Z41" s="111"/>
      <c r="AA41" s="111">
        <v>12</v>
      </c>
      <c r="AB41" s="111"/>
      <c r="AC41" s="111">
        <v>13</v>
      </c>
      <c r="AD41" s="345"/>
      <c r="AE41" s="345"/>
      <c r="AF41" s="353"/>
      <c r="AG41" s="377"/>
      <c r="AH41" s="392"/>
      <c r="AI41" s="392"/>
      <c r="AJ41" s="77"/>
      <c r="AK41" s="255" t="s">
        <v>44</v>
      </c>
      <c r="AL41" s="143" t="s">
        <v>14</v>
      </c>
      <c r="AM41" s="251" t="s">
        <v>44</v>
      </c>
      <c r="AN41" s="252" t="s">
        <v>14</v>
      </c>
      <c r="AO41" s="254" t="s">
        <v>44</v>
      </c>
      <c r="AP41" s="254" t="s">
        <v>14</v>
      </c>
      <c r="AQ41" s="253" t="s">
        <v>44</v>
      </c>
      <c r="AR41" s="256" t="s">
        <v>14</v>
      </c>
      <c r="AS41" s="77"/>
      <c r="AV41" s="62"/>
      <c r="AW41" s="16"/>
      <c r="AX41" s="42"/>
    </row>
    <row r="42" spans="1:50" ht="12.75" customHeight="1" x14ac:dyDescent="0.2">
      <c r="A42" s="5">
        <v>1</v>
      </c>
      <c r="B42" s="278"/>
      <c r="C42" s="279"/>
      <c r="D42" s="17"/>
      <c r="E42" s="79"/>
      <c r="F42" s="80">
        <f>IF(E42=$E$39,$E$40,0)</f>
        <v>0</v>
      </c>
      <c r="G42" s="79"/>
      <c r="H42" s="80">
        <f>IF(G42=$G$39,$G$40,0)</f>
        <v>0</v>
      </c>
      <c r="I42" s="124"/>
      <c r="J42" s="80">
        <f>IF(I42=$I$39,$I$40,0)</f>
        <v>0</v>
      </c>
      <c r="K42" s="79"/>
      <c r="L42" s="80">
        <f>IF(K42=$K$39,$K$40,0)</f>
        <v>0</v>
      </c>
      <c r="M42" s="79"/>
      <c r="N42" s="80">
        <f>IF(M42=$M$39,$M$40,0)</f>
        <v>0</v>
      </c>
      <c r="O42" s="79"/>
      <c r="P42" s="80">
        <f>IF(O42=$O$39,$O$40,0)</f>
        <v>0</v>
      </c>
      <c r="Q42" s="79"/>
      <c r="R42" s="80">
        <f>IF(Q42=$Q$39,$Q$40,0)</f>
        <v>0</v>
      </c>
      <c r="S42" s="79"/>
      <c r="T42" s="80">
        <f>IF(S42=$S$39,$S$40,0)</f>
        <v>0</v>
      </c>
      <c r="U42" s="79"/>
      <c r="V42" s="79"/>
      <c r="W42" s="79"/>
      <c r="X42" s="79"/>
      <c r="Y42" s="79"/>
      <c r="Z42" s="79"/>
      <c r="AA42" s="79"/>
      <c r="AB42" s="80"/>
      <c r="AC42" s="95"/>
      <c r="AD42" s="5">
        <f>IF((D42="P"),SUM(E42:AC42),0)</f>
        <v>0</v>
      </c>
      <c r="AE42" s="10">
        <f t="shared" ref="AE42:AE88" si="1">(AD42*100)/E$34</f>
        <v>0</v>
      </c>
      <c r="AF42" s="11">
        <f>IF($D$42:$D$88="P",IF(AD42&gt;=E$35,0.394736*AD42-0.5,0.175438*AD42+2),0)</f>
        <v>0</v>
      </c>
      <c r="AG42" s="5">
        <f>IF($D$42:$D$88="P",IF(AND((AE42&lt;50),(AE42&gt;=0)),"INICIAL",IF(AND((AE42&lt;80),(AE42&gt;49)),"INTERMEDIO",IF(AND((AE42&lt;=100),(AE42&gt;79)),"AVANZADO"))),0)</f>
        <v>0</v>
      </c>
      <c r="AH42" s="241">
        <f>IF($D$42:$D$88="P",AF42-$AF$91,0)</f>
        <v>0</v>
      </c>
      <c r="AI42" s="242">
        <f>IF($D$42:$D$88="P",POWER(AH42,2),0)</f>
        <v>0</v>
      </c>
      <c r="AJ42" s="242">
        <f>SUM(AI42:AI88)</f>
        <v>0</v>
      </c>
      <c r="AK42" s="257">
        <f>IF((D42="P"),SUM(U42:AC42)/11,0)</f>
        <v>0</v>
      </c>
      <c r="AL42" s="258">
        <f>IF($D$42:$D$88="P",IF(AK42&lt;=0.25,"B",IF(AK42&lt;=0.5,"MB",IF(AK42&lt;=0.75,"MA",IF(AK42&lt;=1,"A")))),0)</f>
        <v>0</v>
      </c>
      <c r="AM42" s="259">
        <f>IF((D42="P"),(SUM(E42:F42))/1,0)</f>
        <v>0</v>
      </c>
      <c r="AN42" s="258">
        <f>IF($D$42:$D$88="P",IF(AM42&lt;=0.25,"B",IF(AM42&lt;=0.5,"MB",IF(AM42=0.75,"MA",IF(AM42&lt;=1,"A")))),0)</f>
        <v>0</v>
      </c>
      <c r="AO42" s="259">
        <f>IF((D42="P"),(SUM(I42:J42)+SUM(M42:N42)+SUM(Q42:R42))/3,0)</f>
        <v>0</v>
      </c>
      <c r="AP42" s="258">
        <f>IF($D$42:$D$88="P",IF(AO42&lt;=0.25,"B",IF(AO42&lt;=0.5,"MB",IF(AO42&lt;=0.75,"MA",IF(AO42&lt;=1,"A")))),0)</f>
        <v>0</v>
      </c>
      <c r="AQ42" s="260">
        <f>IF((D42="P"),(SUM(G42:H42)+SUM(K42:L42)+SUM(O42:P42)+SUM(S42:T42))/4,0)</f>
        <v>0</v>
      </c>
      <c r="AR42" s="261">
        <f>IF($D$42:$D$88="P",IF(AQ42&lt;=0.25,"B",IF(AQ42&lt;=0.5,"MB",IF(AQ42&lt;=0.75,"MA",IF(AQ42&lt;=1,"A")))),0)</f>
        <v>0</v>
      </c>
      <c r="AS42" s="63"/>
      <c r="AV42" s="62"/>
      <c r="AW42" s="16"/>
      <c r="AX42" s="42"/>
    </row>
    <row r="43" spans="1:50" ht="12.75" customHeight="1" x14ac:dyDescent="0.2">
      <c r="A43" s="5">
        <v>2</v>
      </c>
      <c r="B43" s="278"/>
      <c r="C43" s="279"/>
      <c r="D43" s="17"/>
      <c r="E43" s="79"/>
      <c r="F43" s="80">
        <f t="shared" ref="F43:F88" si="2">IF(E43=$E$39,$E$40,0)</f>
        <v>0</v>
      </c>
      <c r="G43" s="79"/>
      <c r="H43" s="80">
        <f t="shared" ref="H43:H88" si="3">IF(G43=$G$39,$G$40,0)</f>
        <v>0</v>
      </c>
      <c r="I43" s="124"/>
      <c r="J43" s="80">
        <f t="shared" ref="J43:J88" si="4">IF(I43=$I$39,$I$40,0)</f>
        <v>0</v>
      </c>
      <c r="K43" s="79"/>
      <c r="L43" s="80">
        <f t="shared" ref="L43:L88" si="5">IF(K43=$K$39,$K$40,0)</f>
        <v>0</v>
      </c>
      <c r="M43" s="79"/>
      <c r="N43" s="80">
        <f t="shared" ref="N43:N88" si="6">IF(M43=$M$39,$M$40,0)</f>
        <v>0</v>
      </c>
      <c r="O43" s="79"/>
      <c r="P43" s="80">
        <f t="shared" ref="P43:P88" si="7">IF(O43=$O$39,$O$40,0)</f>
        <v>0</v>
      </c>
      <c r="Q43" s="79"/>
      <c r="R43" s="80">
        <f t="shared" ref="R43:R88" si="8">IF(Q43=$Q$39,$Q$40,0)</f>
        <v>0</v>
      </c>
      <c r="S43" s="79"/>
      <c r="T43" s="80">
        <f t="shared" ref="T43:T88" si="9">IF(S43=$S$39,$S$40,0)</f>
        <v>0</v>
      </c>
      <c r="U43" s="79"/>
      <c r="V43" s="79"/>
      <c r="W43" s="79"/>
      <c r="X43" s="79"/>
      <c r="Y43" s="79"/>
      <c r="Z43" s="79"/>
      <c r="AA43" s="79"/>
      <c r="AB43" s="80"/>
      <c r="AC43" s="79"/>
      <c r="AD43" s="5">
        <f t="shared" ref="AD43:AD88" si="10">IF((D43="P"),SUM(E43:AC43),0)</f>
        <v>0</v>
      </c>
      <c r="AE43" s="10">
        <f t="shared" si="1"/>
        <v>0</v>
      </c>
      <c r="AF43" s="11">
        <f t="shared" ref="AF43:AF88" si="11">IF($D$42:$D$88="P",IF(AD43&gt;=E$35,0.394736*AD43-0.5,0.175438*AD43+2),0)</f>
        <v>0</v>
      </c>
      <c r="AG43" s="5">
        <f t="shared" ref="AG43:AG88" si="12">IF($D$42:$D$88="P",IF(AND((AE43&lt;50),(AE43&gt;=0)),"INICIAL",IF(AND((AE43&lt;80),(AE43&gt;49)),"INTERMEDIO",IF(AND((AE43&lt;=100),(AE43&gt;79)),"AVANZADO"))),0)</f>
        <v>0</v>
      </c>
      <c r="AH43" s="241">
        <f t="shared" ref="AH43:AH88" si="13">IF($D$42:$D$88="P",AF43-$AF$91,0)</f>
        <v>0</v>
      </c>
      <c r="AI43" s="242">
        <f t="shared" ref="AI43:AI88" si="14">IF($D$42:$D$88="P",POWER(AH43,2),0)</f>
        <v>0</v>
      </c>
      <c r="AJ43" s="266"/>
      <c r="AK43" s="140">
        <f t="shared" ref="AK43:AK88" si="15">IF((D43="P"),SUM(U43:AC43)/11,0)</f>
        <v>0</v>
      </c>
      <c r="AL43" s="5">
        <f t="shared" ref="AL43:AL88" si="16">IF($D$42:$D$88="P",IF(AK43&lt;=0.25,"B",IF(AK43&lt;=0.5,"MB",IF(AK43&lt;=0.75,"MA",IF(AK43&lt;=1,"A")))),0)</f>
        <v>0</v>
      </c>
      <c r="AM43" s="141">
        <f t="shared" ref="AM43:AM88" si="17">IF((D43="P"),(SUM(E43:F43))/1,0)</f>
        <v>0</v>
      </c>
      <c r="AN43" s="5">
        <f t="shared" ref="AN43:AN88" si="18">IF($D$42:$D$88="P",IF(AM43&lt;=0.25,"B",IF(AM43&lt;=0.5,"MB",IF(AM43=0.75,"MA",IF(AM43&lt;=1,"A")))),0)</f>
        <v>0</v>
      </c>
      <c r="AO43" s="104">
        <f t="shared" ref="AO43:AO88" si="19">IF((D43="P"),(SUM(I43:J43)+SUM(M43:N43)+SUM(Q43:R43))/3,0)</f>
        <v>0</v>
      </c>
      <c r="AP43" s="5">
        <f t="shared" ref="AP43:AP88" si="20">IF($D$42:$D$88="P",IF(AO43&lt;=0.25,"B",IF(AO43&lt;=0.5,"MB",IF(AO43&lt;=0.75,"MA",IF(AO43&lt;=1,"A")))),0)</f>
        <v>0</v>
      </c>
      <c r="AQ43" s="142">
        <f t="shared" ref="AQ43:AQ88" si="21">IF((D43="P"),(SUM(G43:H43)+SUM(K43:L43)+SUM(O43:P43)+SUM(S43:T43))/4,0)</f>
        <v>0</v>
      </c>
      <c r="AR43" s="115">
        <f t="shared" ref="AR43:AR88" si="22">IF($D$42:$D$88="P",IF(AQ43&lt;=0.25,"B",IF(AQ43&lt;=0.5,"MB",IF(AQ43&lt;=0.75,"MA",IF(AQ43&lt;=1,"A")))),0)</f>
        <v>0</v>
      </c>
      <c r="AS43" s="63"/>
      <c r="AV43" s="62"/>
      <c r="AW43" s="16"/>
      <c r="AX43" s="42"/>
    </row>
    <row r="44" spans="1:50" ht="12.75" customHeight="1" x14ac:dyDescent="0.2">
      <c r="A44" s="5">
        <v>3</v>
      </c>
      <c r="B44" s="278"/>
      <c r="C44" s="279"/>
      <c r="D44" s="17"/>
      <c r="E44" s="79"/>
      <c r="F44" s="80">
        <f t="shared" si="2"/>
        <v>0</v>
      </c>
      <c r="G44" s="79"/>
      <c r="H44" s="80">
        <f t="shared" si="3"/>
        <v>0</v>
      </c>
      <c r="I44" s="124"/>
      <c r="J44" s="80">
        <f t="shared" si="4"/>
        <v>0</v>
      </c>
      <c r="K44" s="79"/>
      <c r="L44" s="80">
        <f t="shared" si="5"/>
        <v>0</v>
      </c>
      <c r="M44" s="79"/>
      <c r="N44" s="80">
        <f t="shared" si="6"/>
        <v>0</v>
      </c>
      <c r="O44" s="79"/>
      <c r="P44" s="80">
        <f t="shared" si="7"/>
        <v>0</v>
      </c>
      <c r="Q44" s="79"/>
      <c r="R44" s="80">
        <f t="shared" si="8"/>
        <v>0</v>
      </c>
      <c r="S44" s="79"/>
      <c r="T44" s="80">
        <f t="shared" si="9"/>
        <v>0</v>
      </c>
      <c r="U44" s="79"/>
      <c r="V44" s="79"/>
      <c r="W44" s="79"/>
      <c r="X44" s="79"/>
      <c r="Y44" s="79"/>
      <c r="Z44" s="79"/>
      <c r="AA44" s="79"/>
      <c r="AB44" s="80"/>
      <c r="AC44" s="79"/>
      <c r="AD44" s="5">
        <f t="shared" si="10"/>
        <v>0</v>
      </c>
      <c r="AE44" s="10">
        <f t="shared" si="1"/>
        <v>0</v>
      </c>
      <c r="AF44" s="11">
        <f t="shared" si="11"/>
        <v>0</v>
      </c>
      <c r="AG44" s="5">
        <f t="shared" si="12"/>
        <v>0</v>
      </c>
      <c r="AH44" s="241">
        <f>IF($D$42:$D$88="P",AF44-$AF$91,0)</f>
        <v>0</v>
      </c>
      <c r="AI44" s="242">
        <f t="shared" si="14"/>
        <v>0</v>
      </c>
      <c r="AJ44" s="266"/>
      <c r="AK44" s="140">
        <f t="shared" si="15"/>
        <v>0</v>
      </c>
      <c r="AL44" s="5">
        <f t="shared" si="16"/>
        <v>0</v>
      </c>
      <c r="AM44" s="141">
        <f t="shared" si="17"/>
        <v>0</v>
      </c>
      <c r="AN44" s="5">
        <f t="shared" si="18"/>
        <v>0</v>
      </c>
      <c r="AO44" s="104">
        <f t="shared" si="19"/>
        <v>0</v>
      </c>
      <c r="AP44" s="5">
        <f t="shared" si="20"/>
        <v>0</v>
      </c>
      <c r="AQ44" s="142">
        <f t="shared" si="21"/>
        <v>0</v>
      </c>
      <c r="AR44" s="115">
        <f t="shared" si="22"/>
        <v>0</v>
      </c>
      <c r="AS44" s="63"/>
      <c r="AT44" s="63"/>
      <c r="AU44" s="63"/>
      <c r="AV44" s="63"/>
      <c r="AW44" s="16"/>
    </row>
    <row r="45" spans="1:50" ht="12.75" customHeight="1" x14ac:dyDescent="0.2">
      <c r="A45" s="5">
        <f t="shared" ref="A45:A87" si="23">A44+1</f>
        <v>4</v>
      </c>
      <c r="B45" s="278"/>
      <c r="C45" s="279"/>
      <c r="D45" s="17"/>
      <c r="E45" s="79"/>
      <c r="F45" s="80">
        <f t="shared" si="2"/>
        <v>0</v>
      </c>
      <c r="G45" s="79"/>
      <c r="H45" s="80">
        <f t="shared" si="3"/>
        <v>0</v>
      </c>
      <c r="I45" s="124"/>
      <c r="J45" s="80">
        <f t="shared" si="4"/>
        <v>0</v>
      </c>
      <c r="K45" s="79"/>
      <c r="L45" s="80">
        <f t="shared" si="5"/>
        <v>0</v>
      </c>
      <c r="M45" s="79"/>
      <c r="N45" s="80">
        <f t="shared" si="6"/>
        <v>0</v>
      </c>
      <c r="O45" s="79"/>
      <c r="P45" s="80">
        <f t="shared" si="7"/>
        <v>0</v>
      </c>
      <c r="Q45" s="79"/>
      <c r="R45" s="80">
        <f t="shared" si="8"/>
        <v>0</v>
      </c>
      <c r="S45" s="79"/>
      <c r="T45" s="80">
        <f t="shared" si="9"/>
        <v>0</v>
      </c>
      <c r="U45" s="79"/>
      <c r="V45" s="79"/>
      <c r="W45" s="79"/>
      <c r="X45" s="79"/>
      <c r="Y45" s="79"/>
      <c r="Z45" s="79"/>
      <c r="AA45" s="79"/>
      <c r="AB45" s="80"/>
      <c r="AC45" s="79"/>
      <c r="AD45" s="5">
        <f t="shared" si="10"/>
        <v>0</v>
      </c>
      <c r="AE45" s="10">
        <f t="shared" si="1"/>
        <v>0</v>
      </c>
      <c r="AF45" s="11">
        <f t="shared" si="11"/>
        <v>0</v>
      </c>
      <c r="AG45" s="5">
        <f t="shared" si="12"/>
        <v>0</v>
      </c>
      <c r="AH45" s="241">
        <f t="shared" si="13"/>
        <v>0</v>
      </c>
      <c r="AI45" s="242">
        <f t="shared" si="14"/>
        <v>0</v>
      </c>
      <c r="AJ45" s="266"/>
      <c r="AK45" s="140">
        <f t="shared" si="15"/>
        <v>0</v>
      </c>
      <c r="AL45" s="5">
        <f t="shared" si="16"/>
        <v>0</v>
      </c>
      <c r="AM45" s="141">
        <f t="shared" si="17"/>
        <v>0</v>
      </c>
      <c r="AN45" s="5">
        <f t="shared" si="18"/>
        <v>0</v>
      </c>
      <c r="AO45" s="104">
        <f t="shared" si="19"/>
        <v>0</v>
      </c>
      <c r="AP45" s="5">
        <f t="shared" si="20"/>
        <v>0</v>
      </c>
      <c r="AQ45" s="142">
        <f t="shared" si="21"/>
        <v>0</v>
      </c>
      <c r="AR45" s="115">
        <f t="shared" si="22"/>
        <v>0</v>
      </c>
      <c r="AS45" s="63"/>
      <c r="AT45" s="63"/>
      <c r="AU45" s="63"/>
      <c r="AV45" s="63"/>
      <c r="AW45" s="16"/>
    </row>
    <row r="46" spans="1:50" ht="12.75" customHeight="1" x14ac:dyDescent="0.2">
      <c r="A46" s="5">
        <f t="shared" si="23"/>
        <v>5</v>
      </c>
      <c r="B46" s="278"/>
      <c r="C46" s="279"/>
      <c r="D46" s="17"/>
      <c r="E46" s="79"/>
      <c r="F46" s="80">
        <f t="shared" si="2"/>
        <v>0</v>
      </c>
      <c r="G46" s="79"/>
      <c r="H46" s="80">
        <f t="shared" si="3"/>
        <v>0</v>
      </c>
      <c r="I46" s="124"/>
      <c r="J46" s="80">
        <f t="shared" si="4"/>
        <v>0</v>
      </c>
      <c r="K46" s="79"/>
      <c r="L46" s="80">
        <f t="shared" si="5"/>
        <v>0</v>
      </c>
      <c r="M46" s="79"/>
      <c r="N46" s="80">
        <f t="shared" si="6"/>
        <v>0</v>
      </c>
      <c r="O46" s="79"/>
      <c r="P46" s="80">
        <f t="shared" si="7"/>
        <v>0</v>
      </c>
      <c r="Q46" s="79"/>
      <c r="R46" s="80">
        <f t="shared" si="8"/>
        <v>0</v>
      </c>
      <c r="S46" s="79"/>
      <c r="T46" s="80">
        <f t="shared" si="9"/>
        <v>0</v>
      </c>
      <c r="U46" s="79"/>
      <c r="V46" s="79"/>
      <c r="W46" s="79"/>
      <c r="X46" s="79"/>
      <c r="Y46" s="79"/>
      <c r="Z46" s="79"/>
      <c r="AA46" s="79"/>
      <c r="AB46" s="80"/>
      <c r="AC46" s="79"/>
      <c r="AD46" s="5">
        <f t="shared" si="10"/>
        <v>0</v>
      </c>
      <c r="AE46" s="10">
        <f t="shared" si="1"/>
        <v>0</v>
      </c>
      <c r="AF46" s="11">
        <f t="shared" si="11"/>
        <v>0</v>
      </c>
      <c r="AG46" s="5">
        <f t="shared" si="12"/>
        <v>0</v>
      </c>
      <c r="AH46" s="241">
        <f t="shared" si="13"/>
        <v>0</v>
      </c>
      <c r="AI46" s="242">
        <f t="shared" si="14"/>
        <v>0</v>
      </c>
      <c r="AJ46" s="266"/>
      <c r="AK46" s="140">
        <f>IF((D46="P"),SUM(U46:AC46)/11,0)</f>
        <v>0</v>
      </c>
      <c r="AL46" s="5">
        <f t="shared" si="16"/>
        <v>0</v>
      </c>
      <c r="AM46" s="141">
        <f t="shared" si="17"/>
        <v>0</v>
      </c>
      <c r="AN46" s="5">
        <f t="shared" si="18"/>
        <v>0</v>
      </c>
      <c r="AO46" s="104">
        <f t="shared" si="19"/>
        <v>0</v>
      </c>
      <c r="AP46" s="5">
        <f t="shared" si="20"/>
        <v>0</v>
      </c>
      <c r="AQ46" s="142">
        <f t="shared" si="21"/>
        <v>0</v>
      </c>
      <c r="AR46" s="115">
        <f t="shared" si="22"/>
        <v>0</v>
      </c>
      <c r="AS46" s="63"/>
      <c r="AT46" s="63"/>
      <c r="AU46" s="63"/>
      <c r="AV46" s="63"/>
      <c r="AW46" s="16"/>
    </row>
    <row r="47" spans="1:50" ht="12.75" customHeight="1" x14ac:dyDescent="0.2">
      <c r="A47" s="5">
        <f t="shared" si="23"/>
        <v>6</v>
      </c>
      <c r="B47" s="278"/>
      <c r="C47" s="279"/>
      <c r="D47" s="17"/>
      <c r="E47" s="79"/>
      <c r="F47" s="80">
        <f t="shared" si="2"/>
        <v>0</v>
      </c>
      <c r="G47" s="79"/>
      <c r="H47" s="80">
        <f t="shared" si="3"/>
        <v>0</v>
      </c>
      <c r="I47" s="124"/>
      <c r="J47" s="80">
        <f t="shared" si="4"/>
        <v>0</v>
      </c>
      <c r="K47" s="79"/>
      <c r="L47" s="80">
        <f t="shared" si="5"/>
        <v>0</v>
      </c>
      <c r="M47" s="79"/>
      <c r="N47" s="80">
        <f t="shared" si="6"/>
        <v>0</v>
      </c>
      <c r="O47" s="79"/>
      <c r="P47" s="80">
        <f t="shared" si="7"/>
        <v>0</v>
      </c>
      <c r="Q47" s="79"/>
      <c r="R47" s="80">
        <f t="shared" si="8"/>
        <v>0</v>
      </c>
      <c r="S47" s="79"/>
      <c r="T47" s="80">
        <f t="shared" si="9"/>
        <v>0</v>
      </c>
      <c r="U47" s="79"/>
      <c r="V47" s="79"/>
      <c r="W47" s="79"/>
      <c r="X47" s="79"/>
      <c r="Y47" s="79"/>
      <c r="Z47" s="79"/>
      <c r="AA47" s="79"/>
      <c r="AB47" s="80"/>
      <c r="AC47" s="79"/>
      <c r="AD47" s="5">
        <f t="shared" si="10"/>
        <v>0</v>
      </c>
      <c r="AE47" s="10">
        <f t="shared" si="1"/>
        <v>0</v>
      </c>
      <c r="AF47" s="11">
        <f t="shared" si="11"/>
        <v>0</v>
      </c>
      <c r="AG47" s="5">
        <f t="shared" si="12"/>
        <v>0</v>
      </c>
      <c r="AH47" s="241">
        <f t="shared" si="13"/>
        <v>0</v>
      </c>
      <c r="AI47" s="242">
        <f>IF($D$42:$D$88="P",POWER(AH47,2),0)</f>
        <v>0</v>
      </c>
      <c r="AJ47" s="266"/>
      <c r="AK47" s="140">
        <f t="shared" si="15"/>
        <v>0</v>
      </c>
      <c r="AL47" s="5">
        <f t="shared" si="16"/>
        <v>0</v>
      </c>
      <c r="AM47" s="141">
        <f t="shared" si="17"/>
        <v>0</v>
      </c>
      <c r="AN47" s="5">
        <f t="shared" si="18"/>
        <v>0</v>
      </c>
      <c r="AO47" s="104">
        <f>IF((D47="P"),(SUM(I47:J47)+SUM(M47:N47)+SUM(Q47:R47))/3,0)</f>
        <v>0</v>
      </c>
      <c r="AP47" s="5">
        <f t="shared" si="20"/>
        <v>0</v>
      </c>
      <c r="AQ47" s="142">
        <f t="shared" si="21"/>
        <v>0</v>
      </c>
      <c r="AR47" s="115">
        <f t="shared" si="22"/>
        <v>0</v>
      </c>
      <c r="AS47" s="63"/>
      <c r="AT47" s="63"/>
      <c r="AU47" s="63"/>
      <c r="AV47" s="63"/>
      <c r="AW47" s="16"/>
    </row>
    <row r="48" spans="1:50" ht="12.75" customHeight="1" x14ac:dyDescent="0.2">
      <c r="A48" s="5">
        <f t="shared" si="23"/>
        <v>7</v>
      </c>
      <c r="B48" s="278"/>
      <c r="C48" s="279"/>
      <c r="D48" s="17"/>
      <c r="E48" s="79"/>
      <c r="F48" s="80">
        <f t="shared" si="2"/>
        <v>0</v>
      </c>
      <c r="G48" s="79"/>
      <c r="H48" s="80">
        <f t="shared" si="3"/>
        <v>0</v>
      </c>
      <c r="I48" s="124"/>
      <c r="J48" s="80">
        <f t="shared" si="4"/>
        <v>0</v>
      </c>
      <c r="K48" s="79"/>
      <c r="L48" s="80">
        <f t="shared" si="5"/>
        <v>0</v>
      </c>
      <c r="M48" s="79"/>
      <c r="N48" s="80">
        <f t="shared" si="6"/>
        <v>0</v>
      </c>
      <c r="O48" s="79"/>
      <c r="P48" s="80">
        <f t="shared" si="7"/>
        <v>0</v>
      </c>
      <c r="Q48" s="79"/>
      <c r="R48" s="80">
        <f t="shared" si="8"/>
        <v>0</v>
      </c>
      <c r="S48" s="79"/>
      <c r="T48" s="80">
        <f t="shared" si="9"/>
        <v>0</v>
      </c>
      <c r="U48" s="79"/>
      <c r="V48" s="79"/>
      <c r="W48" s="79"/>
      <c r="X48" s="79"/>
      <c r="Y48" s="79"/>
      <c r="Z48" s="79"/>
      <c r="AA48" s="79"/>
      <c r="AB48" s="80"/>
      <c r="AC48" s="79"/>
      <c r="AD48" s="5">
        <f t="shared" si="10"/>
        <v>0</v>
      </c>
      <c r="AE48" s="10">
        <f t="shared" si="1"/>
        <v>0</v>
      </c>
      <c r="AF48" s="11">
        <f t="shared" si="11"/>
        <v>0</v>
      </c>
      <c r="AG48" s="5">
        <f t="shared" si="12"/>
        <v>0</v>
      </c>
      <c r="AH48" s="241">
        <f t="shared" si="13"/>
        <v>0</v>
      </c>
      <c r="AI48" s="242">
        <f t="shared" si="14"/>
        <v>0</v>
      </c>
      <c r="AJ48" s="266"/>
      <c r="AK48" s="140">
        <f t="shared" si="15"/>
        <v>0</v>
      </c>
      <c r="AL48" s="5">
        <f t="shared" si="16"/>
        <v>0</v>
      </c>
      <c r="AM48" s="141">
        <f t="shared" si="17"/>
        <v>0</v>
      </c>
      <c r="AN48" s="5">
        <f t="shared" si="18"/>
        <v>0</v>
      </c>
      <c r="AO48" s="104">
        <f t="shared" si="19"/>
        <v>0</v>
      </c>
      <c r="AP48" s="5">
        <f t="shared" si="20"/>
        <v>0</v>
      </c>
      <c r="AQ48" s="142">
        <f t="shared" si="21"/>
        <v>0</v>
      </c>
      <c r="AR48" s="115">
        <f t="shared" si="22"/>
        <v>0</v>
      </c>
      <c r="AS48" s="63"/>
      <c r="AT48" s="63"/>
      <c r="AU48" s="63"/>
      <c r="AV48" s="63"/>
      <c r="AW48" s="16"/>
    </row>
    <row r="49" spans="1:68" ht="12.75" customHeight="1" x14ac:dyDescent="0.2">
      <c r="A49" s="5">
        <f t="shared" si="23"/>
        <v>8</v>
      </c>
      <c r="B49" s="278"/>
      <c r="C49" s="279"/>
      <c r="D49" s="17"/>
      <c r="E49" s="79"/>
      <c r="F49" s="80">
        <f t="shared" si="2"/>
        <v>0</v>
      </c>
      <c r="G49" s="79"/>
      <c r="H49" s="80">
        <f t="shared" si="3"/>
        <v>0</v>
      </c>
      <c r="I49" s="124"/>
      <c r="J49" s="80">
        <f t="shared" si="4"/>
        <v>0</v>
      </c>
      <c r="K49" s="79"/>
      <c r="L49" s="80">
        <f t="shared" si="5"/>
        <v>0</v>
      </c>
      <c r="M49" s="79"/>
      <c r="N49" s="80">
        <f t="shared" si="6"/>
        <v>0</v>
      </c>
      <c r="O49" s="79"/>
      <c r="P49" s="80">
        <f t="shared" si="7"/>
        <v>0</v>
      </c>
      <c r="Q49" s="79"/>
      <c r="R49" s="80">
        <f t="shared" si="8"/>
        <v>0</v>
      </c>
      <c r="S49" s="79"/>
      <c r="T49" s="80">
        <f t="shared" si="9"/>
        <v>0</v>
      </c>
      <c r="U49" s="79"/>
      <c r="V49" s="79"/>
      <c r="W49" s="79"/>
      <c r="X49" s="79"/>
      <c r="Y49" s="79"/>
      <c r="Z49" s="79"/>
      <c r="AA49" s="79"/>
      <c r="AB49" s="80"/>
      <c r="AC49" s="79"/>
      <c r="AD49" s="5">
        <f t="shared" si="10"/>
        <v>0</v>
      </c>
      <c r="AE49" s="10">
        <f t="shared" si="1"/>
        <v>0</v>
      </c>
      <c r="AF49" s="11">
        <f t="shared" si="11"/>
        <v>0</v>
      </c>
      <c r="AG49" s="5">
        <f t="shared" si="12"/>
        <v>0</v>
      </c>
      <c r="AH49" s="241">
        <f t="shared" si="13"/>
        <v>0</v>
      </c>
      <c r="AI49" s="242">
        <f t="shared" si="14"/>
        <v>0</v>
      </c>
      <c r="AJ49" s="266"/>
      <c r="AK49" s="140">
        <f t="shared" si="15"/>
        <v>0</v>
      </c>
      <c r="AL49" s="5">
        <f t="shared" si="16"/>
        <v>0</v>
      </c>
      <c r="AM49" s="141">
        <f t="shared" si="17"/>
        <v>0</v>
      </c>
      <c r="AN49" s="5">
        <f>IF($D$42:$D$88="P",IF(AM49&lt;=0.25,"B",IF(AM49&lt;=0.5,"MB",IF(AM49=0.75,"MA",IF(AM49&lt;=1,"A")))),0)</f>
        <v>0</v>
      </c>
      <c r="AO49" s="104">
        <f t="shared" si="19"/>
        <v>0</v>
      </c>
      <c r="AP49" s="5">
        <f t="shared" si="20"/>
        <v>0</v>
      </c>
      <c r="AQ49" s="142">
        <f t="shared" si="21"/>
        <v>0</v>
      </c>
      <c r="AR49" s="115">
        <f>IF($D$42:$D$88="P",IF(AQ49&lt;=0.25,"B",IF(AQ49&lt;=0.5,"MB",IF(AQ49&lt;=0.75,"MA",IF(AQ49&lt;=1,"A")))),0)</f>
        <v>0</v>
      </c>
      <c r="AS49" s="63"/>
      <c r="AT49" s="63"/>
      <c r="AU49" s="63"/>
      <c r="AV49" s="63"/>
      <c r="AW49" s="16"/>
    </row>
    <row r="50" spans="1:68" ht="12.75" customHeight="1" x14ac:dyDescent="0.2">
      <c r="A50" s="5">
        <f t="shared" si="23"/>
        <v>9</v>
      </c>
      <c r="B50" s="278"/>
      <c r="C50" s="279"/>
      <c r="D50" s="17"/>
      <c r="E50" s="79"/>
      <c r="F50" s="80">
        <f t="shared" si="2"/>
        <v>0</v>
      </c>
      <c r="G50" s="79"/>
      <c r="H50" s="80">
        <f t="shared" si="3"/>
        <v>0</v>
      </c>
      <c r="I50" s="124"/>
      <c r="J50" s="80">
        <f t="shared" si="4"/>
        <v>0</v>
      </c>
      <c r="K50" s="79"/>
      <c r="L50" s="80">
        <f t="shared" si="5"/>
        <v>0</v>
      </c>
      <c r="M50" s="79"/>
      <c r="N50" s="80">
        <f t="shared" si="6"/>
        <v>0</v>
      </c>
      <c r="O50" s="79"/>
      <c r="P50" s="80">
        <f t="shared" si="7"/>
        <v>0</v>
      </c>
      <c r="Q50" s="79"/>
      <c r="R50" s="80">
        <f t="shared" si="8"/>
        <v>0</v>
      </c>
      <c r="S50" s="79"/>
      <c r="T50" s="80">
        <f t="shared" si="9"/>
        <v>0</v>
      </c>
      <c r="U50" s="79"/>
      <c r="V50" s="79"/>
      <c r="W50" s="79"/>
      <c r="X50" s="79"/>
      <c r="Y50" s="79"/>
      <c r="Z50" s="79"/>
      <c r="AA50" s="79"/>
      <c r="AB50" s="80"/>
      <c r="AC50" s="79"/>
      <c r="AD50" s="5">
        <f t="shared" si="10"/>
        <v>0</v>
      </c>
      <c r="AE50" s="10">
        <f t="shared" si="1"/>
        <v>0</v>
      </c>
      <c r="AF50" s="11">
        <f t="shared" si="11"/>
        <v>0</v>
      </c>
      <c r="AG50" s="5">
        <f t="shared" si="12"/>
        <v>0</v>
      </c>
      <c r="AH50" s="241">
        <f t="shared" si="13"/>
        <v>0</v>
      </c>
      <c r="AI50" s="242">
        <f t="shared" si="14"/>
        <v>0</v>
      </c>
      <c r="AJ50" s="266"/>
      <c r="AK50" s="140">
        <f t="shared" si="15"/>
        <v>0</v>
      </c>
      <c r="AL50" s="5">
        <f t="shared" si="16"/>
        <v>0</v>
      </c>
      <c r="AM50" s="141">
        <f t="shared" si="17"/>
        <v>0</v>
      </c>
      <c r="AN50" s="5">
        <f t="shared" si="18"/>
        <v>0</v>
      </c>
      <c r="AO50" s="104">
        <f t="shared" si="19"/>
        <v>0</v>
      </c>
      <c r="AP50" s="5">
        <f>IF($D$42:$D$88="P",IF(AO50&lt;=0.25,"B",IF(AO50&lt;=0.5,"MB",IF(AO50&lt;=0.75,"MA",IF(AO50&lt;=1,"A")))),0)</f>
        <v>0</v>
      </c>
      <c r="AQ50" s="142">
        <f t="shared" si="21"/>
        <v>0</v>
      </c>
      <c r="AR50" s="115">
        <f t="shared" si="22"/>
        <v>0</v>
      </c>
      <c r="AS50" s="63"/>
      <c r="AT50" s="63"/>
      <c r="AU50" s="63"/>
      <c r="AV50" s="63"/>
      <c r="AW50" s="16"/>
    </row>
    <row r="51" spans="1:68" ht="12.75" customHeight="1" x14ac:dyDescent="0.2">
      <c r="A51" s="5">
        <f t="shared" si="23"/>
        <v>10</v>
      </c>
      <c r="B51" s="278"/>
      <c r="C51" s="279"/>
      <c r="D51" s="17"/>
      <c r="E51" s="79"/>
      <c r="F51" s="80">
        <f t="shared" si="2"/>
        <v>0</v>
      </c>
      <c r="G51" s="79"/>
      <c r="H51" s="80">
        <f t="shared" si="3"/>
        <v>0</v>
      </c>
      <c r="I51" s="124"/>
      <c r="J51" s="80">
        <f t="shared" si="4"/>
        <v>0</v>
      </c>
      <c r="K51" s="79"/>
      <c r="L51" s="80">
        <f t="shared" si="5"/>
        <v>0</v>
      </c>
      <c r="M51" s="79"/>
      <c r="N51" s="80">
        <f t="shared" si="6"/>
        <v>0</v>
      </c>
      <c r="O51" s="79"/>
      <c r="P51" s="80">
        <f t="shared" si="7"/>
        <v>0</v>
      </c>
      <c r="Q51" s="79"/>
      <c r="R51" s="80">
        <f t="shared" si="8"/>
        <v>0</v>
      </c>
      <c r="S51" s="79"/>
      <c r="T51" s="80">
        <f t="shared" si="9"/>
        <v>0</v>
      </c>
      <c r="U51" s="79"/>
      <c r="V51" s="79"/>
      <c r="W51" s="79"/>
      <c r="X51" s="79"/>
      <c r="Y51" s="79"/>
      <c r="Z51" s="79"/>
      <c r="AA51" s="79"/>
      <c r="AB51" s="80"/>
      <c r="AC51" s="79"/>
      <c r="AD51" s="5">
        <f t="shared" si="10"/>
        <v>0</v>
      </c>
      <c r="AE51" s="10">
        <f t="shared" si="1"/>
        <v>0</v>
      </c>
      <c r="AF51" s="11">
        <f t="shared" si="11"/>
        <v>0</v>
      </c>
      <c r="AG51" s="5">
        <f t="shared" si="12"/>
        <v>0</v>
      </c>
      <c r="AH51" s="241">
        <f t="shared" si="13"/>
        <v>0</v>
      </c>
      <c r="AI51" s="242">
        <f t="shared" si="14"/>
        <v>0</v>
      </c>
      <c r="AJ51" s="266"/>
      <c r="AK51" s="140">
        <f t="shared" si="15"/>
        <v>0</v>
      </c>
      <c r="AL51" s="5">
        <f t="shared" si="16"/>
        <v>0</v>
      </c>
      <c r="AM51" s="141">
        <f t="shared" si="17"/>
        <v>0</v>
      </c>
      <c r="AN51" s="5">
        <f t="shared" si="18"/>
        <v>0</v>
      </c>
      <c r="AO51" s="104">
        <f t="shared" si="19"/>
        <v>0</v>
      </c>
      <c r="AP51" s="5">
        <f t="shared" si="20"/>
        <v>0</v>
      </c>
      <c r="AQ51" s="142">
        <f t="shared" si="21"/>
        <v>0</v>
      </c>
      <c r="AR51" s="115">
        <f t="shared" si="22"/>
        <v>0</v>
      </c>
      <c r="AS51" s="63"/>
      <c r="AT51" s="63"/>
      <c r="AU51" s="63"/>
      <c r="AV51" s="63"/>
      <c r="AW51" s="16"/>
    </row>
    <row r="52" spans="1:68" ht="12.75" customHeight="1" x14ac:dyDescent="0.2">
      <c r="A52" s="5">
        <f t="shared" si="23"/>
        <v>11</v>
      </c>
      <c r="B52" s="278"/>
      <c r="C52" s="279"/>
      <c r="D52" s="17"/>
      <c r="E52" s="79"/>
      <c r="F52" s="80">
        <f t="shared" si="2"/>
        <v>0</v>
      </c>
      <c r="G52" s="79"/>
      <c r="H52" s="80">
        <f t="shared" si="3"/>
        <v>0</v>
      </c>
      <c r="I52" s="124"/>
      <c r="J52" s="80">
        <f t="shared" si="4"/>
        <v>0</v>
      </c>
      <c r="K52" s="79"/>
      <c r="L52" s="80">
        <f t="shared" si="5"/>
        <v>0</v>
      </c>
      <c r="M52" s="79"/>
      <c r="N52" s="80">
        <f t="shared" si="6"/>
        <v>0</v>
      </c>
      <c r="O52" s="79"/>
      <c r="P52" s="80">
        <f t="shared" si="7"/>
        <v>0</v>
      </c>
      <c r="Q52" s="79"/>
      <c r="R52" s="80">
        <f t="shared" si="8"/>
        <v>0</v>
      </c>
      <c r="S52" s="79"/>
      <c r="T52" s="80">
        <f t="shared" si="9"/>
        <v>0</v>
      </c>
      <c r="U52" s="79"/>
      <c r="V52" s="79"/>
      <c r="W52" s="79"/>
      <c r="X52" s="79"/>
      <c r="Y52" s="79"/>
      <c r="Z52" s="79"/>
      <c r="AA52" s="79"/>
      <c r="AB52" s="80"/>
      <c r="AC52" s="79"/>
      <c r="AD52" s="5">
        <f t="shared" si="10"/>
        <v>0</v>
      </c>
      <c r="AE52" s="10">
        <f t="shared" si="1"/>
        <v>0</v>
      </c>
      <c r="AF52" s="11">
        <f t="shared" si="11"/>
        <v>0</v>
      </c>
      <c r="AG52" s="5">
        <f t="shared" si="12"/>
        <v>0</v>
      </c>
      <c r="AH52" s="241">
        <f t="shared" si="13"/>
        <v>0</v>
      </c>
      <c r="AI52" s="242">
        <f t="shared" si="14"/>
        <v>0</v>
      </c>
      <c r="AJ52" s="266"/>
      <c r="AK52" s="140">
        <f t="shared" si="15"/>
        <v>0</v>
      </c>
      <c r="AL52" s="5">
        <f>IF($D$42:$D$88="P",IF(AK52&lt;=0.25,"B",IF(AK52&lt;=0.5,"MB",IF(AK52&lt;=0.75,"MA",IF(AK52&lt;=1,"A")))),0)</f>
        <v>0</v>
      </c>
      <c r="AM52" s="141">
        <f t="shared" si="17"/>
        <v>0</v>
      </c>
      <c r="AN52" s="5">
        <f t="shared" si="18"/>
        <v>0</v>
      </c>
      <c r="AO52" s="104">
        <f t="shared" si="19"/>
        <v>0</v>
      </c>
      <c r="AP52" s="5">
        <f t="shared" si="20"/>
        <v>0</v>
      </c>
      <c r="AQ52" s="142">
        <f t="shared" si="21"/>
        <v>0</v>
      </c>
      <c r="AR52" s="115">
        <f t="shared" si="22"/>
        <v>0</v>
      </c>
      <c r="AS52" s="63"/>
      <c r="AT52" s="63"/>
      <c r="AU52" s="63"/>
      <c r="AV52" s="63"/>
      <c r="AW52" s="16"/>
    </row>
    <row r="53" spans="1:68" ht="12.75" customHeight="1" x14ac:dyDescent="0.2">
      <c r="A53" s="5">
        <f t="shared" si="23"/>
        <v>12</v>
      </c>
      <c r="B53" s="278"/>
      <c r="C53" s="279"/>
      <c r="D53" s="17"/>
      <c r="E53" s="79"/>
      <c r="F53" s="80">
        <f t="shared" si="2"/>
        <v>0</v>
      </c>
      <c r="G53" s="79"/>
      <c r="H53" s="80">
        <f t="shared" si="3"/>
        <v>0</v>
      </c>
      <c r="I53" s="124"/>
      <c r="J53" s="80">
        <f t="shared" si="4"/>
        <v>0</v>
      </c>
      <c r="K53" s="79"/>
      <c r="L53" s="80">
        <f t="shared" si="5"/>
        <v>0</v>
      </c>
      <c r="M53" s="79"/>
      <c r="N53" s="80">
        <f t="shared" si="6"/>
        <v>0</v>
      </c>
      <c r="O53" s="79"/>
      <c r="P53" s="80">
        <f t="shared" si="7"/>
        <v>0</v>
      </c>
      <c r="Q53" s="79"/>
      <c r="R53" s="80">
        <f t="shared" si="8"/>
        <v>0</v>
      </c>
      <c r="S53" s="79"/>
      <c r="T53" s="80">
        <f t="shared" si="9"/>
        <v>0</v>
      </c>
      <c r="U53" s="79"/>
      <c r="V53" s="79"/>
      <c r="W53" s="79"/>
      <c r="X53" s="79"/>
      <c r="Y53" s="79"/>
      <c r="Z53" s="79"/>
      <c r="AA53" s="79"/>
      <c r="AB53" s="80"/>
      <c r="AC53" s="79"/>
      <c r="AD53" s="5">
        <f t="shared" si="10"/>
        <v>0</v>
      </c>
      <c r="AE53" s="10">
        <f t="shared" si="1"/>
        <v>0</v>
      </c>
      <c r="AF53" s="11">
        <f t="shared" si="11"/>
        <v>0</v>
      </c>
      <c r="AG53" s="5">
        <f t="shared" si="12"/>
        <v>0</v>
      </c>
      <c r="AH53" s="241">
        <f t="shared" si="13"/>
        <v>0</v>
      </c>
      <c r="AI53" s="242">
        <f t="shared" si="14"/>
        <v>0</v>
      </c>
      <c r="AJ53" s="266"/>
      <c r="AK53" s="140">
        <f t="shared" si="15"/>
        <v>0</v>
      </c>
      <c r="AL53" s="5">
        <f t="shared" si="16"/>
        <v>0</v>
      </c>
      <c r="AM53" s="141">
        <f t="shared" si="17"/>
        <v>0</v>
      </c>
      <c r="AN53" s="5">
        <f t="shared" si="18"/>
        <v>0</v>
      </c>
      <c r="AO53" s="104">
        <f t="shared" si="19"/>
        <v>0</v>
      </c>
      <c r="AP53" s="5">
        <f t="shared" si="20"/>
        <v>0</v>
      </c>
      <c r="AQ53" s="142">
        <f t="shared" si="21"/>
        <v>0</v>
      </c>
      <c r="AR53" s="115">
        <f t="shared" si="22"/>
        <v>0</v>
      </c>
      <c r="AS53" s="63"/>
      <c r="AT53" s="63"/>
      <c r="AU53" s="63"/>
      <c r="AV53" s="63"/>
      <c r="AW53" s="16"/>
    </row>
    <row r="54" spans="1:68" ht="12.75" customHeight="1" x14ac:dyDescent="0.2">
      <c r="A54" s="5">
        <f t="shared" si="23"/>
        <v>13</v>
      </c>
      <c r="B54" s="278"/>
      <c r="C54" s="279"/>
      <c r="D54" s="17"/>
      <c r="E54" s="79"/>
      <c r="F54" s="80">
        <f t="shared" si="2"/>
        <v>0</v>
      </c>
      <c r="G54" s="79"/>
      <c r="H54" s="80">
        <f t="shared" si="3"/>
        <v>0</v>
      </c>
      <c r="I54" s="124"/>
      <c r="J54" s="80">
        <f t="shared" si="4"/>
        <v>0</v>
      </c>
      <c r="K54" s="79"/>
      <c r="L54" s="80">
        <f t="shared" si="5"/>
        <v>0</v>
      </c>
      <c r="M54" s="79"/>
      <c r="N54" s="80">
        <f t="shared" si="6"/>
        <v>0</v>
      </c>
      <c r="O54" s="79"/>
      <c r="P54" s="80">
        <f t="shared" si="7"/>
        <v>0</v>
      </c>
      <c r="Q54" s="79"/>
      <c r="R54" s="80">
        <f t="shared" si="8"/>
        <v>0</v>
      </c>
      <c r="S54" s="79"/>
      <c r="T54" s="80">
        <f t="shared" si="9"/>
        <v>0</v>
      </c>
      <c r="U54" s="79"/>
      <c r="V54" s="79"/>
      <c r="W54" s="79"/>
      <c r="X54" s="79"/>
      <c r="Y54" s="79"/>
      <c r="Z54" s="79"/>
      <c r="AA54" s="79"/>
      <c r="AB54" s="80"/>
      <c r="AC54" s="79"/>
      <c r="AD54" s="5">
        <f t="shared" si="10"/>
        <v>0</v>
      </c>
      <c r="AE54" s="10">
        <f t="shared" si="1"/>
        <v>0</v>
      </c>
      <c r="AF54" s="11">
        <f t="shared" si="11"/>
        <v>0</v>
      </c>
      <c r="AG54" s="5">
        <f t="shared" si="12"/>
        <v>0</v>
      </c>
      <c r="AH54" s="241">
        <f t="shared" si="13"/>
        <v>0</v>
      </c>
      <c r="AI54" s="242">
        <f t="shared" si="14"/>
        <v>0</v>
      </c>
      <c r="AJ54" s="266"/>
      <c r="AK54" s="140">
        <f t="shared" si="15"/>
        <v>0</v>
      </c>
      <c r="AL54" s="5">
        <f t="shared" si="16"/>
        <v>0</v>
      </c>
      <c r="AM54" s="141">
        <f t="shared" si="17"/>
        <v>0</v>
      </c>
      <c r="AN54" s="5">
        <f t="shared" si="18"/>
        <v>0</v>
      </c>
      <c r="AO54" s="104">
        <f t="shared" si="19"/>
        <v>0</v>
      </c>
      <c r="AP54" s="5">
        <f t="shared" si="20"/>
        <v>0</v>
      </c>
      <c r="AQ54" s="142">
        <f t="shared" si="21"/>
        <v>0</v>
      </c>
      <c r="AR54" s="115">
        <f t="shared" si="22"/>
        <v>0</v>
      </c>
      <c r="AS54" s="63"/>
      <c r="AT54" s="63"/>
      <c r="AU54" s="63"/>
      <c r="AV54" s="63"/>
      <c r="AW54" s="16"/>
    </row>
    <row r="55" spans="1:68" ht="12.75" customHeight="1" x14ac:dyDescent="0.2">
      <c r="A55" s="5">
        <f t="shared" si="23"/>
        <v>14</v>
      </c>
      <c r="B55" s="278"/>
      <c r="C55" s="279"/>
      <c r="D55" s="17"/>
      <c r="E55" s="79"/>
      <c r="F55" s="80">
        <f t="shared" si="2"/>
        <v>0</v>
      </c>
      <c r="G55" s="79"/>
      <c r="H55" s="80">
        <f t="shared" si="3"/>
        <v>0</v>
      </c>
      <c r="I55" s="124"/>
      <c r="J55" s="80">
        <f t="shared" si="4"/>
        <v>0</v>
      </c>
      <c r="K55" s="79"/>
      <c r="L55" s="80">
        <f t="shared" si="5"/>
        <v>0</v>
      </c>
      <c r="M55" s="79"/>
      <c r="N55" s="80">
        <f t="shared" si="6"/>
        <v>0</v>
      </c>
      <c r="O55" s="79"/>
      <c r="P55" s="80">
        <f t="shared" si="7"/>
        <v>0</v>
      </c>
      <c r="Q55" s="79"/>
      <c r="R55" s="80">
        <f t="shared" si="8"/>
        <v>0</v>
      </c>
      <c r="S55" s="79"/>
      <c r="T55" s="80">
        <f t="shared" si="9"/>
        <v>0</v>
      </c>
      <c r="U55" s="79"/>
      <c r="V55" s="79"/>
      <c r="W55" s="79"/>
      <c r="X55" s="79"/>
      <c r="Y55" s="79"/>
      <c r="Z55" s="79"/>
      <c r="AA55" s="79"/>
      <c r="AB55" s="80"/>
      <c r="AC55" s="79"/>
      <c r="AD55" s="5">
        <f t="shared" si="10"/>
        <v>0</v>
      </c>
      <c r="AE55" s="10">
        <f t="shared" si="1"/>
        <v>0</v>
      </c>
      <c r="AF55" s="11">
        <f t="shared" si="11"/>
        <v>0</v>
      </c>
      <c r="AG55" s="5">
        <f t="shared" si="12"/>
        <v>0</v>
      </c>
      <c r="AH55" s="241">
        <f t="shared" si="13"/>
        <v>0</v>
      </c>
      <c r="AI55" s="242">
        <f t="shared" si="14"/>
        <v>0</v>
      </c>
      <c r="AJ55" s="266"/>
      <c r="AK55" s="140">
        <f t="shared" si="15"/>
        <v>0</v>
      </c>
      <c r="AL55" s="5">
        <f t="shared" si="16"/>
        <v>0</v>
      </c>
      <c r="AM55" s="141">
        <f t="shared" si="17"/>
        <v>0</v>
      </c>
      <c r="AN55" s="5">
        <f t="shared" si="18"/>
        <v>0</v>
      </c>
      <c r="AO55" s="104">
        <f t="shared" si="19"/>
        <v>0</v>
      </c>
      <c r="AP55" s="5">
        <f t="shared" si="20"/>
        <v>0</v>
      </c>
      <c r="AQ55" s="142">
        <f t="shared" si="21"/>
        <v>0</v>
      </c>
      <c r="AR55" s="115">
        <f t="shared" si="22"/>
        <v>0</v>
      </c>
      <c r="AS55" s="63"/>
      <c r="AT55" s="63"/>
      <c r="AU55" s="63"/>
      <c r="AV55" s="63"/>
      <c r="AW55" s="16"/>
    </row>
    <row r="56" spans="1:68" ht="12.75" customHeight="1" x14ac:dyDescent="0.2">
      <c r="A56" s="5">
        <f t="shared" si="23"/>
        <v>15</v>
      </c>
      <c r="B56" s="278"/>
      <c r="C56" s="279"/>
      <c r="D56" s="17"/>
      <c r="E56" s="79"/>
      <c r="F56" s="80">
        <f t="shared" si="2"/>
        <v>0</v>
      </c>
      <c r="G56" s="79"/>
      <c r="H56" s="80">
        <f t="shared" si="3"/>
        <v>0</v>
      </c>
      <c r="I56" s="124"/>
      <c r="J56" s="80">
        <f t="shared" si="4"/>
        <v>0</v>
      </c>
      <c r="K56" s="79"/>
      <c r="L56" s="80">
        <f t="shared" si="5"/>
        <v>0</v>
      </c>
      <c r="M56" s="79"/>
      <c r="N56" s="80">
        <f t="shared" si="6"/>
        <v>0</v>
      </c>
      <c r="O56" s="79"/>
      <c r="P56" s="80">
        <f t="shared" si="7"/>
        <v>0</v>
      </c>
      <c r="Q56" s="79"/>
      <c r="R56" s="80">
        <f t="shared" si="8"/>
        <v>0</v>
      </c>
      <c r="S56" s="79"/>
      <c r="T56" s="80">
        <f t="shared" si="9"/>
        <v>0</v>
      </c>
      <c r="U56" s="79"/>
      <c r="V56" s="79"/>
      <c r="W56" s="79"/>
      <c r="X56" s="79"/>
      <c r="Y56" s="79"/>
      <c r="Z56" s="79"/>
      <c r="AA56" s="79"/>
      <c r="AB56" s="80"/>
      <c r="AC56" s="79"/>
      <c r="AD56" s="5">
        <f t="shared" si="10"/>
        <v>0</v>
      </c>
      <c r="AE56" s="10">
        <f t="shared" si="1"/>
        <v>0</v>
      </c>
      <c r="AF56" s="11">
        <f t="shared" si="11"/>
        <v>0</v>
      </c>
      <c r="AG56" s="5">
        <f t="shared" si="12"/>
        <v>0</v>
      </c>
      <c r="AH56" s="241">
        <f t="shared" si="13"/>
        <v>0</v>
      </c>
      <c r="AI56" s="242">
        <f t="shared" si="14"/>
        <v>0</v>
      </c>
      <c r="AJ56" s="266"/>
      <c r="AK56" s="140">
        <f t="shared" si="15"/>
        <v>0</v>
      </c>
      <c r="AL56" s="5">
        <f t="shared" si="16"/>
        <v>0</v>
      </c>
      <c r="AM56" s="141">
        <f t="shared" si="17"/>
        <v>0</v>
      </c>
      <c r="AN56" s="5">
        <f t="shared" si="18"/>
        <v>0</v>
      </c>
      <c r="AO56" s="104">
        <f t="shared" si="19"/>
        <v>0</v>
      </c>
      <c r="AP56" s="5">
        <f t="shared" si="20"/>
        <v>0</v>
      </c>
      <c r="AQ56" s="142">
        <f t="shared" si="21"/>
        <v>0</v>
      </c>
      <c r="AR56" s="115">
        <f t="shared" si="22"/>
        <v>0</v>
      </c>
      <c r="AS56" s="63"/>
      <c r="AT56" s="63"/>
      <c r="AU56" s="63"/>
      <c r="AV56" s="63"/>
      <c r="AW56" s="16"/>
      <c r="BM56" s="64"/>
      <c r="BN56" s="280"/>
      <c r="BO56" s="280"/>
      <c r="BP56" s="280"/>
    </row>
    <row r="57" spans="1:68" ht="12.75" customHeight="1" x14ac:dyDescent="0.2">
      <c r="A57" s="5">
        <f t="shared" si="23"/>
        <v>16</v>
      </c>
      <c r="B57" s="278"/>
      <c r="C57" s="279"/>
      <c r="D57" s="17"/>
      <c r="E57" s="79"/>
      <c r="F57" s="80">
        <f t="shared" si="2"/>
        <v>0</v>
      </c>
      <c r="G57" s="79"/>
      <c r="H57" s="80">
        <f t="shared" si="3"/>
        <v>0</v>
      </c>
      <c r="I57" s="124"/>
      <c r="J57" s="80">
        <f t="shared" si="4"/>
        <v>0</v>
      </c>
      <c r="K57" s="79"/>
      <c r="L57" s="80">
        <f t="shared" si="5"/>
        <v>0</v>
      </c>
      <c r="M57" s="79"/>
      <c r="N57" s="80">
        <f t="shared" si="6"/>
        <v>0</v>
      </c>
      <c r="O57" s="79"/>
      <c r="P57" s="80">
        <f t="shared" si="7"/>
        <v>0</v>
      </c>
      <c r="Q57" s="79"/>
      <c r="R57" s="80">
        <f t="shared" si="8"/>
        <v>0</v>
      </c>
      <c r="S57" s="79"/>
      <c r="T57" s="80">
        <f t="shared" si="9"/>
        <v>0</v>
      </c>
      <c r="U57" s="79"/>
      <c r="V57" s="79"/>
      <c r="W57" s="79"/>
      <c r="X57" s="79"/>
      <c r="Y57" s="79"/>
      <c r="Z57" s="79"/>
      <c r="AA57" s="79"/>
      <c r="AB57" s="80"/>
      <c r="AC57" s="79"/>
      <c r="AD57" s="5">
        <f t="shared" si="10"/>
        <v>0</v>
      </c>
      <c r="AE57" s="10">
        <f t="shared" si="1"/>
        <v>0</v>
      </c>
      <c r="AF57" s="11">
        <f t="shared" si="11"/>
        <v>0</v>
      </c>
      <c r="AG57" s="5">
        <f t="shared" si="12"/>
        <v>0</v>
      </c>
      <c r="AH57" s="241">
        <f t="shared" si="13"/>
        <v>0</v>
      </c>
      <c r="AI57" s="242">
        <f t="shared" si="14"/>
        <v>0</v>
      </c>
      <c r="AJ57" s="266"/>
      <c r="AK57" s="140">
        <f t="shared" si="15"/>
        <v>0</v>
      </c>
      <c r="AL57" s="5">
        <f t="shared" si="16"/>
        <v>0</v>
      </c>
      <c r="AM57" s="141">
        <f t="shared" si="17"/>
        <v>0</v>
      </c>
      <c r="AN57" s="5">
        <f t="shared" si="18"/>
        <v>0</v>
      </c>
      <c r="AO57" s="104">
        <f t="shared" si="19"/>
        <v>0</v>
      </c>
      <c r="AP57" s="5">
        <f t="shared" si="20"/>
        <v>0</v>
      </c>
      <c r="AQ57" s="142">
        <f t="shared" si="21"/>
        <v>0</v>
      </c>
      <c r="AR57" s="115">
        <f t="shared" si="22"/>
        <v>0</v>
      </c>
      <c r="AS57" s="63"/>
      <c r="AT57" s="63"/>
      <c r="AU57" s="63"/>
      <c r="AV57" s="63"/>
      <c r="AW57" s="16"/>
      <c r="BM57" s="64"/>
      <c r="BN57" s="280"/>
      <c r="BO57" s="280"/>
      <c r="BP57" s="280"/>
    </row>
    <row r="58" spans="1:68" ht="12.75" customHeight="1" x14ac:dyDescent="0.2">
      <c r="A58" s="5">
        <f t="shared" si="23"/>
        <v>17</v>
      </c>
      <c r="B58" s="278"/>
      <c r="C58" s="279"/>
      <c r="D58" s="17"/>
      <c r="E58" s="79"/>
      <c r="F58" s="80">
        <f t="shared" si="2"/>
        <v>0</v>
      </c>
      <c r="G58" s="79"/>
      <c r="H58" s="80">
        <f t="shared" si="3"/>
        <v>0</v>
      </c>
      <c r="I58" s="124"/>
      <c r="J58" s="80">
        <f t="shared" si="4"/>
        <v>0</v>
      </c>
      <c r="K58" s="79"/>
      <c r="L58" s="80">
        <f t="shared" si="5"/>
        <v>0</v>
      </c>
      <c r="M58" s="79"/>
      <c r="N58" s="80">
        <f t="shared" si="6"/>
        <v>0</v>
      </c>
      <c r="O58" s="79"/>
      <c r="P58" s="80">
        <f t="shared" si="7"/>
        <v>0</v>
      </c>
      <c r="Q58" s="79"/>
      <c r="R58" s="80">
        <f t="shared" si="8"/>
        <v>0</v>
      </c>
      <c r="S58" s="79"/>
      <c r="T58" s="80">
        <f t="shared" si="9"/>
        <v>0</v>
      </c>
      <c r="U58" s="79"/>
      <c r="V58" s="79"/>
      <c r="W58" s="79"/>
      <c r="X58" s="79"/>
      <c r="Y58" s="79"/>
      <c r="Z58" s="79"/>
      <c r="AA58" s="79"/>
      <c r="AB58" s="80"/>
      <c r="AC58" s="79"/>
      <c r="AD58" s="5">
        <f t="shared" si="10"/>
        <v>0</v>
      </c>
      <c r="AE58" s="10">
        <f t="shared" si="1"/>
        <v>0</v>
      </c>
      <c r="AF58" s="11">
        <f t="shared" si="11"/>
        <v>0</v>
      </c>
      <c r="AG58" s="5">
        <f t="shared" si="12"/>
        <v>0</v>
      </c>
      <c r="AH58" s="241">
        <f t="shared" si="13"/>
        <v>0</v>
      </c>
      <c r="AI58" s="242">
        <f t="shared" si="14"/>
        <v>0</v>
      </c>
      <c r="AJ58" s="266"/>
      <c r="AK58" s="140">
        <f t="shared" si="15"/>
        <v>0</v>
      </c>
      <c r="AL58" s="5">
        <f t="shared" si="16"/>
        <v>0</v>
      </c>
      <c r="AM58" s="141">
        <f t="shared" si="17"/>
        <v>0</v>
      </c>
      <c r="AN58" s="5">
        <f t="shared" si="18"/>
        <v>0</v>
      </c>
      <c r="AO58" s="104">
        <f t="shared" si="19"/>
        <v>0</v>
      </c>
      <c r="AP58" s="5">
        <f t="shared" si="20"/>
        <v>0</v>
      </c>
      <c r="AQ58" s="142">
        <f t="shared" si="21"/>
        <v>0</v>
      </c>
      <c r="AR58" s="115">
        <f t="shared" si="22"/>
        <v>0</v>
      </c>
      <c r="AS58" s="63"/>
      <c r="AT58" s="63"/>
      <c r="AU58" s="63"/>
      <c r="AV58" s="63"/>
      <c r="AW58" s="16"/>
      <c r="BM58" s="64"/>
      <c r="BN58" s="280"/>
      <c r="BO58" s="280"/>
      <c r="BP58" s="280"/>
    </row>
    <row r="59" spans="1:68" ht="12.75" customHeight="1" x14ac:dyDescent="0.2">
      <c r="A59" s="5">
        <f t="shared" si="23"/>
        <v>18</v>
      </c>
      <c r="B59" s="278"/>
      <c r="C59" s="279"/>
      <c r="D59" s="17"/>
      <c r="E59" s="79"/>
      <c r="F59" s="80">
        <f t="shared" si="2"/>
        <v>0</v>
      </c>
      <c r="G59" s="79"/>
      <c r="H59" s="80">
        <f t="shared" si="3"/>
        <v>0</v>
      </c>
      <c r="I59" s="124"/>
      <c r="J59" s="80">
        <f t="shared" si="4"/>
        <v>0</v>
      </c>
      <c r="K59" s="79"/>
      <c r="L59" s="80">
        <f t="shared" si="5"/>
        <v>0</v>
      </c>
      <c r="M59" s="79"/>
      <c r="N59" s="80">
        <f t="shared" si="6"/>
        <v>0</v>
      </c>
      <c r="O59" s="79"/>
      <c r="P59" s="80">
        <f t="shared" si="7"/>
        <v>0</v>
      </c>
      <c r="Q59" s="79"/>
      <c r="R59" s="80">
        <f t="shared" si="8"/>
        <v>0</v>
      </c>
      <c r="S59" s="79"/>
      <c r="T59" s="80">
        <f t="shared" si="9"/>
        <v>0</v>
      </c>
      <c r="U59" s="79"/>
      <c r="V59" s="79"/>
      <c r="W59" s="79"/>
      <c r="X59" s="79"/>
      <c r="Y59" s="79"/>
      <c r="Z59" s="79"/>
      <c r="AA59" s="79"/>
      <c r="AB59" s="80"/>
      <c r="AC59" s="79"/>
      <c r="AD59" s="5">
        <f t="shared" si="10"/>
        <v>0</v>
      </c>
      <c r="AE59" s="10">
        <f t="shared" si="1"/>
        <v>0</v>
      </c>
      <c r="AF59" s="11">
        <f t="shared" si="11"/>
        <v>0</v>
      </c>
      <c r="AG59" s="5">
        <f t="shared" si="12"/>
        <v>0</v>
      </c>
      <c r="AH59" s="241">
        <f t="shared" si="13"/>
        <v>0</v>
      </c>
      <c r="AI59" s="242">
        <f t="shared" si="14"/>
        <v>0</v>
      </c>
      <c r="AJ59" s="266"/>
      <c r="AK59" s="140">
        <f t="shared" si="15"/>
        <v>0</v>
      </c>
      <c r="AL59" s="5">
        <f t="shared" si="16"/>
        <v>0</v>
      </c>
      <c r="AM59" s="141">
        <f t="shared" si="17"/>
        <v>0</v>
      </c>
      <c r="AN59" s="5">
        <f t="shared" si="18"/>
        <v>0</v>
      </c>
      <c r="AO59" s="104">
        <f t="shared" si="19"/>
        <v>0</v>
      </c>
      <c r="AP59" s="5">
        <f t="shared" si="20"/>
        <v>0</v>
      </c>
      <c r="AQ59" s="142">
        <f t="shared" si="21"/>
        <v>0</v>
      </c>
      <c r="AR59" s="115">
        <f t="shared" si="22"/>
        <v>0</v>
      </c>
      <c r="AS59" s="63"/>
      <c r="AT59" s="63"/>
      <c r="AU59" s="63"/>
      <c r="AV59" s="63"/>
      <c r="AW59" s="16"/>
      <c r="BM59" s="64"/>
      <c r="BN59" s="280"/>
      <c r="BO59" s="280"/>
      <c r="BP59" s="280"/>
    </row>
    <row r="60" spans="1:68" ht="12.75" customHeight="1" x14ac:dyDescent="0.2">
      <c r="A60" s="5">
        <f t="shared" si="23"/>
        <v>19</v>
      </c>
      <c r="B60" s="278"/>
      <c r="C60" s="279"/>
      <c r="D60" s="17"/>
      <c r="E60" s="79"/>
      <c r="F60" s="80">
        <f t="shared" si="2"/>
        <v>0</v>
      </c>
      <c r="G60" s="79"/>
      <c r="H60" s="80">
        <f t="shared" si="3"/>
        <v>0</v>
      </c>
      <c r="I60" s="124"/>
      <c r="J60" s="80">
        <f t="shared" si="4"/>
        <v>0</v>
      </c>
      <c r="K60" s="79"/>
      <c r="L60" s="80">
        <f t="shared" si="5"/>
        <v>0</v>
      </c>
      <c r="M60" s="79"/>
      <c r="N60" s="80">
        <f t="shared" si="6"/>
        <v>0</v>
      </c>
      <c r="O60" s="79"/>
      <c r="P60" s="80">
        <f t="shared" si="7"/>
        <v>0</v>
      </c>
      <c r="Q60" s="79"/>
      <c r="R60" s="80">
        <f t="shared" si="8"/>
        <v>0</v>
      </c>
      <c r="S60" s="79"/>
      <c r="T60" s="80">
        <f t="shared" si="9"/>
        <v>0</v>
      </c>
      <c r="U60" s="79"/>
      <c r="V60" s="79"/>
      <c r="W60" s="79"/>
      <c r="X60" s="79"/>
      <c r="Y60" s="79"/>
      <c r="Z60" s="79"/>
      <c r="AA60" s="79"/>
      <c r="AB60" s="80"/>
      <c r="AC60" s="79"/>
      <c r="AD60" s="5">
        <f t="shared" si="10"/>
        <v>0</v>
      </c>
      <c r="AE60" s="10">
        <f t="shared" si="1"/>
        <v>0</v>
      </c>
      <c r="AF60" s="11">
        <f t="shared" si="11"/>
        <v>0</v>
      </c>
      <c r="AG60" s="5">
        <f t="shared" si="12"/>
        <v>0</v>
      </c>
      <c r="AH60" s="241">
        <f t="shared" si="13"/>
        <v>0</v>
      </c>
      <c r="AI60" s="242">
        <f t="shared" si="14"/>
        <v>0</v>
      </c>
      <c r="AJ60" s="266"/>
      <c r="AK60" s="140">
        <f t="shared" si="15"/>
        <v>0</v>
      </c>
      <c r="AL60" s="5">
        <f t="shared" si="16"/>
        <v>0</v>
      </c>
      <c r="AM60" s="141">
        <f t="shared" si="17"/>
        <v>0</v>
      </c>
      <c r="AN60" s="5">
        <f t="shared" si="18"/>
        <v>0</v>
      </c>
      <c r="AO60" s="104">
        <f t="shared" si="19"/>
        <v>0</v>
      </c>
      <c r="AP60" s="5">
        <f t="shared" si="20"/>
        <v>0</v>
      </c>
      <c r="AQ60" s="142">
        <f t="shared" si="21"/>
        <v>0</v>
      </c>
      <c r="AR60" s="115">
        <f t="shared" si="22"/>
        <v>0</v>
      </c>
      <c r="AS60" s="63"/>
      <c r="AT60" s="63"/>
      <c r="AU60" s="63"/>
      <c r="AV60" s="63"/>
      <c r="AW60" s="16"/>
      <c r="BM60" s="64"/>
      <c r="BN60" s="280"/>
      <c r="BO60" s="280"/>
      <c r="BP60" s="280"/>
    </row>
    <row r="61" spans="1:68" ht="12.75" customHeight="1" x14ac:dyDescent="0.2">
      <c r="A61" s="5">
        <f t="shared" si="23"/>
        <v>20</v>
      </c>
      <c r="B61" s="278"/>
      <c r="C61" s="279"/>
      <c r="D61" s="17"/>
      <c r="E61" s="79"/>
      <c r="F61" s="80">
        <f t="shared" si="2"/>
        <v>0</v>
      </c>
      <c r="G61" s="79"/>
      <c r="H61" s="80">
        <f t="shared" si="3"/>
        <v>0</v>
      </c>
      <c r="I61" s="124"/>
      <c r="J61" s="80">
        <f t="shared" si="4"/>
        <v>0</v>
      </c>
      <c r="K61" s="79"/>
      <c r="L61" s="80">
        <f t="shared" si="5"/>
        <v>0</v>
      </c>
      <c r="M61" s="79"/>
      <c r="N61" s="80">
        <f t="shared" si="6"/>
        <v>0</v>
      </c>
      <c r="O61" s="79"/>
      <c r="P61" s="80">
        <f t="shared" si="7"/>
        <v>0</v>
      </c>
      <c r="Q61" s="79"/>
      <c r="R61" s="80">
        <f t="shared" si="8"/>
        <v>0</v>
      </c>
      <c r="S61" s="79"/>
      <c r="T61" s="80">
        <f t="shared" si="9"/>
        <v>0</v>
      </c>
      <c r="U61" s="79"/>
      <c r="V61" s="79"/>
      <c r="W61" s="79"/>
      <c r="X61" s="79"/>
      <c r="Y61" s="79"/>
      <c r="Z61" s="79"/>
      <c r="AA61" s="79"/>
      <c r="AB61" s="80"/>
      <c r="AC61" s="79"/>
      <c r="AD61" s="5">
        <f t="shared" si="10"/>
        <v>0</v>
      </c>
      <c r="AE61" s="10">
        <f t="shared" si="1"/>
        <v>0</v>
      </c>
      <c r="AF61" s="11">
        <f t="shared" si="11"/>
        <v>0</v>
      </c>
      <c r="AG61" s="5">
        <f t="shared" si="12"/>
        <v>0</v>
      </c>
      <c r="AH61" s="241">
        <f t="shared" si="13"/>
        <v>0</v>
      </c>
      <c r="AI61" s="242">
        <f t="shared" si="14"/>
        <v>0</v>
      </c>
      <c r="AJ61" s="266"/>
      <c r="AK61" s="140">
        <f t="shared" si="15"/>
        <v>0</v>
      </c>
      <c r="AL61" s="5">
        <f t="shared" si="16"/>
        <v>0</v>
      </c>
      <c r="AM61" s="141">
        <f t="shared" si="17"/>
        <v>0</v>
      </c>
      <c r="AN61" s="5">
        <f t="shared" si="18"/>
        <v>0</v>
      </c>
      <c r="AO61" s="104">
        <f t="shared" si="19"/>
        <v>0</v>
      </c>
      <c r="AP61" s="5">
        <f t="shared" si="20"/>
        <v>0</v>
      </c>
      <c r="AQ61" s="142">
        <f t="shared" si="21"/>
        <v>0</v>
      </c>
      <c r="AR61" s="115">
        <f t="shared" si="22"/>
        <v>0</v>
      </c>
      <c r="AS61" s="63"/>
      <c r="AT61" s="63"/>
      <c r="AU61" s="63"/>
      <c r="AV61" s="63"/>
      <c r="AW61" s="16"/>
      <c r="BM61" s="64"/>
      <c r="BN61" s="280"/>
      <c r="BO61" s="280"/>
      <c r="BP61" s="280"/>
    </row>
    <row r="62" spans="1:68" ht="12.75" customHeight="1" x14ac:dyDescent="0.2">
      <c r="A62" s="5">
        <f t="shared" si="23"/>
        <v>21</v>
      </c>
      <c r="B62" s="278"/>
      <c r="C62" s="279"/>
      <c r="D62" s="17"/>
      <c r="E62" s="79"/>
      <c r="F62" s="80">
        <f t="shared" si="2"/>
        <v>0</v>
      </c>
      <c r="G62" s="79"/>
      <c r="H62" s="80">
        <f t="shared" si="3"/>
        <v>0</v>
      </c>
      <c r="I62" s="124"/>
      <c r="J62" s="80">
        <f t="shared" si="4"/>
        <v>0</v>
      </c>
      <c r="K62" s="79"/>
      <c r="L62" s="80">
        <f t="shared" si="5"/>
        <v>0</v>
      </c>
      <c r="M62" s="79"/>
      <c r="N62" s="80">
        <f t="shared" si="6"/>
        <v>0</v>
      </c>
      <c r="O62" s="79"/>
      <c r="P62" s="80">
        <f t="shared" si="7"/>
        <v>0</v>
      </c>
      <c r="Q62" s="79"/>
      <c r="R62" s="80">
        <f t="shared" si="8"/>
        <v>0</v>
      </c>
      <c r="S62" s="79"/>
      <c r="T62" s="80">
        <f t="shared" si="9"/>
        <v>0</v>
      </c>
      <c r="U62" s="79"/>
      <c r="V62" s="79"/>
      <c r="W62" s="79"/>
      <c r="X62" s="79"/>
      <c r="Y62" s="79"/>
      <c r="Z62" s="79"/>
      <c r="AA62" s="79"/>
      <c r="AB62" s="80"/>
      <c r="AC62" s="79"/>
      <c r="AD62" s="5">
        <f t="shared" si="10"/>
        <v>0</v>
      </c>
      <c r="AE62" s="10">
        <f t="shared" si="1"/>
        <v>0</v>
      </c>
      <c r="AF62" s="11">
        <f t="shared" si="11"/>
        <v>0</v>
      </c>
      <c r="AG62" s="5">
        <f t="shared" si="12"/>
        <v>0</v>
      </c>
      <c r="AH62" s="241">
        <f t="shared" si="13"/>
        <v>0</v>
      </c>
      <c r="AI62" s="242">
        <f t="shared" si="14"/>
        <v>0</v>
      </c>
      <c r="AJ62" s="266"/>
      <c r="AK62" s="140">
        <f t="shared" si="15"/>
        <v>0</v>
      </c>
      <c r="AL62" s="5">
        <f t="shared" si="16"/>
        <v>0</v>
      </c>
      <c r="AM62" s="141">
        <f t="shared" si="17"/>
        <v>0</v>
      </c>
      <c r="AN62" s="5">
        <f t="shared" si="18"/>
        <v>0</v>
      </c>
      <c r="AO62" s="104">
        <f t="shared" si="19"/>
        <v>0</v>
      </c>
      <c r="AP62" s="5">
        <f t="shared" si="20"/>
        <v>0</v>
      </c>
      <c r="AQ62" s="142">
        <f t="shared" si="21"/>
        <v>0</v>
      </c>
      <c r="AR62" s="115">
        <f t="shared" si="22"/>
        <v>0</v>
      </c>
      <c r="AS62" s="63"/>
      <c r="AT62" s="63"/>
      <c r="AU62" s="63"/>
      <c r="AV62" s="63"/>
      <c r="AW62" s="16"/>
      <c r="BM62" s="60"/>
      <c r="BN62" s="280"/>
      <c r="BO62" s="280"/>
      <c r="BP62" s="280"/>
    </row>
    <row r="63" spans="1:68" ht="12.75" customHeight="1" x14ac:dyDescent="0.2">
      <c r="A63" s="5">
        <f t="shared" si="23"/>
        <v>22</v>
      </c>
      <c r="B63" s="278"/>
      <c r="C63" s="279"/>
      <c r="D63" s="17"/>
      <c r="E63" s="79"/>
      <c r="F63" s="80">
        <f t="shared" si="2"/>
        <v>0</v>
      </c>
      <c r="G63" s="79"/>
      <c r="H63" s="80">
        <f t="shared" si="3"/>
        <v>0</v>
      </c>
      <c r="I63" s="124"/>
      <c r="J63" s="80">
        <f t="shared" si="4"/>
        <v>0</v>
      </c>
      <c r="K63" s="79"/>
      <c r="L63" s="80">
        <f t="shared" si="5"/>
        <v>0</v>
      </c>
      <c r="M63" s="79"/>
      <c r="N63" s="80">
        <f t="shared" si="6"/>
        <v>0</v>
      </c>
      <c r="O63" s="79"/>
      <c r="P63" s="80">
        <f t="shared" si="7"/>
        <v>0</v>
      </c>
      <c r="Q63" s="79"/>
      <c r="R63" s="80">
        <f t="shared" si="8"/>
        <v>0</v>
      </c>
      <c r="S63" s="79"/>
      <c r="T63" s="80">
        <f t="shared" si="9"/>
        <v>0</v>
      </c>
      <c r="U63" s="79"/>
      <c r="V63" s="79"/>
      <c r="W63" s="79"/>
      <c r="X63" s="79"/>
      <c r="Y63" s="79"/>
      <c r="Z63" s="79"/>
      <c r="AA63" s="79"/>
      <c r="AB63" s="80"/>
      <c r="AC63" s="79"/>
      <c r="AD63" s="5">
        <f t="shared" si="10"/>
        <v>0</v>
      </c>
      <c r="AE63" s="10">
        <f t="shared" si="1"/>
        <v>0</v>
      </c>
      <c r="AF63" s="11">
        <f t="shared" si="11"/>
        <v>0</v>
      </c>
      <c r="AG63" s="5">
        <f t="shared" si="12"/>
        <v>0</v>
      </c>
      <c r="AH63" s="241">
        <f t="shared" si="13"/>
        <v>0</v>
      </c>
      <c r="AI63" s="242">
        <f t="shared" si="14"/>
        <v>0</v>
      </c>
      <c r="AJ63" s="266"/>
      <c r="AK63" s="140">
        <f t="shared" si="15"/>
        <v>0</v>
      </c>
      <c r="AL63" s="5">
        <f t="shared" si="16"/>
        <v>0</v>
      </c>
      <c r="AM63" s="141">
        <f t="shared" si="17"/>
        <v>0</v>
      </c>
      <c r="AN63" s="5">
        <f t="shared" si="18"/>
        <v>0</v>
      </c>
      <c r="AO63" s="104">
        <f t="shared" si="19"/>
        <v>0</v>
      </c>
      <c r="AP63" s="5">
        <f t="shared" si="20"/>
        <v>0</v>
      </c>
      <c r="AQ63" s="142">
        <f t="shared" si="21"/>
        <v>0</v>
      </c>
      <c r="AR63" s="115">
        <f t="shared" si="22"/>
        <v>0</v>
      </c>
      <c r="AS63" s="63"/>
      <c r="AT63" s="63"/>
      <c r="AU63" s="63"/>
      <c r="AV63" s="63"/>
      <c r="AW63" s="16"/>
    </row>
    <row r="64" spans="1:68" ht="12.75" customHeight="1" x14ac:dyDescent="0.2">
      <c r="A64" s="5">
        <f t="shared" si="23"/>
        <v>23</v>
      </c>
      <c r="B64" s="278"/>
      <c r="C64" s="279"/>
      <c r="D64" s="17"/>
      <c r="E64" s="79"/>
      <c r="F64" s="80">
        <f t="shared" si="2"/>
        <v>0</v>
      </c>
      <c r="G64" s="79"/>
      <c r="H64" s="80">
        <f t="shared" si="3"/>
        <v>0</v>
      </c>
      <c r="I64" s="124"/>
      <c r="J64" s="80">
        <f t="shared" si="4"/>
        <v>0</v>
      </c>
      <c r="K64" s="79"/>
      <c r="L64" s="80">
        <f t="shared" si="5"/>
        <v>0</v>
      </c>
      <c r="M64" s="79"/>
      <c r="N64" s="80">
        <f t="shared" si="6"/>
        <v>0</v>
      </c>
      <c r="O64" s="79"/>
      <c r="P64" s="80">
        <f t="shared" si="7"/>
        <v>0</v>
      </c>
      <c r="Q64" s="79"/>
      <c r="R64" s="80">
        <f t="shared" si="8"/>
        <v>0</v>
      </c>
      <c r="S64" s="79"/>
      <c r="T64" s="80">
        <f t="shared" si="9"/>
        <v>0</v>
      </c>
      <c r="U64" s="79"/>
      <c r="V64" s="79"/>
      <c r="W64" s="79"/>
      <c r="X64" s="79"/>
      <c r="Y64" s="79"/>
      <c r="Z64" s="79"/>
      <c r="AA64" s="79"/>
      <c r="AB64" s="80"/>
      <c r="AC64" s="79"/>
      <c r="AD64" s="5">
        <f t="shared" si="10"/>
        <v>0</v>
      </c>
      <c r="AE64" s="10">
        <f t="shared" si="1"/>
        <v>0</v>
      </c>
      <c r="AF64" s="11">
        <f t="shared" si="11"/>
        <v>0</v>
      </c>
      <c r="AG64" s="5">
        <f t="shared" si="12"/>
        <v>0</v>
      </c>
      <c r="AH64" s="241">
        <f t="shared" si="13"/>
        <v>0</v>
      </c>
      <c r="AI64" s="242">
        <f t="shared" si="14"/>
        <v>0</v>
      </c>
      <c r="AJ64" s="266"/>
      <c r="AK64" s="140">
        <f t="shared" si="15"/>
        <v>0</v>
      </c>
      <c r="AL64" s="5">
        <f t="shared" si="16"/>
        <v>0</v>
      </c>
      <c r="AM64" s="141">
        <f t="shared" si="17"/>
        <v>0</v>
      </c>
      <c r="AN64" s="5">
        <f t="shared" si="18"/>
        <v>0</v>
      </c>
      <c r="AO64" s="104">
        <f t="shared" si="19"/>
        <v>0</v>
      </c>
      <c r="AP64" s="5">
        <f t="shared" si="20"/>
        <v>0</v>
      </c>
      <c r="AQ64" s="142">
        <f t="shared" si="21"/>
        <v>0</v>
      </c>
      <c r="AR64" s="115">
        <f t="shared" si="22"/>
        <v>0</v>
      </c>
      <c r="AS64" s="63"/>
      <c r="AT64" s="63"/>
      <c r="AU64" s="63"/>
      <c r="AV64" s="63"/>
      <c r="AW64" s="16"/>
    </row>
    <row r="65" spans="1:53" ht="12.75" customHeight="1" x14ac:dyDescent="0.2">
      <c r="A65" s="5">
        <f t="shared" si="23"/>
        <v>24</v>
      </c>
      <c r="B65" s="278"/>
      <c r="C65" s="279"/>
      <c r="D65" s="17"/>
      <c r="E65" s="79"/>
      <c r="F65" s="80">
        <f t="shared" si="2"/>
        <v>0</v>
      </c>
      <c r="G65" s="79"/>
      <c r="H65" s="80">
        <f t="shared" si="3"/>
        <v>0</v>
      </c>
      <c r="I65" s="124"/>
      <c r="J65" s="80">
        <f t="shared" si="4"/>
        <v>0</v>
      </c>
      <c r="K65" s="79"/>
      <c r="L65" s="80">
        <f t="shared" si="5"/>
        <v>0</v>
      </c>
      <c r="M65" s="79"/>
      <c r="N65" s="80">
        <f t="shared" si="6"/>
        <v>0</v>
      </c>
      <c r="O65" s="79"/>
      <c r="P65" s="80">
        <f t="shared" si="7"/>
        <v>0</v>
      </c>
      <c r="Q65" s="79"/>
      <c r="R65" s="80">
        <f t="shared" si="8"/>
        <v>0</v>
      </c>
      <c r="S65" s="79"/>
      <c r="T65" s="80">
        <f t="shared" si="9"/>
        <v>0</v>
      </c>
      <c r="U65" s="79"/>
      <c r="V65" s="79"/>
      <c r="W65" s="79"/>
      <c r="X65" s="79"/>
      <c r="Y65" s="79"/>
      <c r="Z65" s="79"/>
      <c r="AA65" s="79"/>
      <c r="AB65" s="80"/>
      <c r="AC65" s="79"/>
      <c r="AD65" s="5">
        <f t="shared" si="10"/>
        <v>0</v>
      </c>
      <c r="AE65" s="10">
        <f t="shared" si="1"/>
        <v>0</v>
      </c>
      <c r="AF65" s="11">
        <f t="shared" si="11"/>
        <v>0</v>
      </c>
      <c r="AG65" s="5">
        <f t="shared" si="12"/>
        <v>0</v>
      </c>
      <c r="AH65" s="241">
        <f t="shared" si="13"/>
        <v>0</v>
      </c>
      <c r="AI65" s="242">
        <f t="shared" si="14"/>
        <v>0</v>
      </c>
      <c r="AJ65" s="266"/>
      <c r="AK65" s="140">
        <f t="shared" si="15"/>
        <v>0</v>
      </c>
      <c r="AL65" s="5">
        <f t="shared" si="16"/>
        <v>0</v>
      </c>
      <c r="AM65" s="141">
        <f t="shared" si="17"/>
        <v>0</v>
      </c>
      <c r="AN65" s="5">
        <f t="shared" si="18"/>
        <v>0</v>
      </c>
      <c r="AO65" s="104">
        <f t="shared" si="19"/>
        <v>0</v>
      </c>
      <c r="AP65" s="5">
        <f t="shared" si="20"/>
        <v>0</v>
      </c>
      <c r="AQ65" s="142">
        <f t="shared" si="21"/>
        <v>0</v>
      </c>
      <c r="AR65" s="115">
        <f t="shared" si="22"/>
        <v>0</v>
      </c>
      <c r="AS65" s="63"/>
      <c r="AT65" s="63"/>
      <c r="AU65" s="63"/>
      <c r="AV65" s="63"/>
      <c r="AW65" s="16"/>
    </row>
    <row r="66" spans="1:53" ht="12.75" customHeight="1" x14ac:dyDescent="0.2">
      <c r="A66" s="5">
        <f t="shared" si="23"/>
        <v>25</v>
      </c>
      <c r="B66" s="278"/>
      <c r="C66" s="279"/>
      <c r="D66" s="17"/>
      <c r="E66" s="79"/>
      <c r="F66" s="80">
        <f t="shared" si="2"/>
        <v>0</v>
      </c>
      <c r="G66" s="79"/>
      <c r="H66" s="80">
        <f t="shared" si="3"/>
        <v>0</v>
      </c>
      <c r="I66" s="124"/>
      <c r="J66" s="80">
        <f t="shared" si="4"/>
        <v>0</v>
      </c>
      <c r="K66" s="79"/>
      <c r="L66" s="80">
        <f t="shared" si="5"/>
        <v>0</v>
      </c>
      <c r="M66" s="79"/>
      <c r="N66" s="80">
        <f t="shared" si="6"/>
        <v>0</v>
      </c>
      <c r="O66" s="79"/>
      <c r="P66" s="80">
        <f t="shared" si="7"/>
        <v>0</v>
      </c>
      <c r="Q66" s="79"/>
      <c r="R66" s="80">
        <f t="shared" si="8"/>
        <v>0</v>
      </c>
      <c r="S66" s="79"/>
      <c r="T66" s="80">
        <f t="shared" si="9"/>
        <v>0</v>
      </c>
      <c r="U66" s="79"/>
      <c r="V66" s="79"/>
      <c r="W66" s="79"/>
      <c r="X66" s="79"/>
      <c r="Y66" s="79"/>
      <c r="Z66" s="79"/>
      <c r="AA66" s="79"/>
      <c r="AB66" s="80"/>
      <c r="AC66" s="79"/>
      <c r="AD66" s="5">
        <f t="shared" si="10"/>
        <v>0</v>
      </c>
      <c r="AE66" s="10">
        <f t="shared" si="1"/>
        <v>0</v>
      </c>
      <c r="AF66" s="11">
        <f t="shared" si="11"/>
        <v>0</v>
      </c>
      <c r="AG66" s="5">
        <f t="shared" si="12"/>
        <v>0</v>
      </c>
      <c r="AH66" s="241">
        <f t="shared" si="13"/>
        <v>0</v>
      </c>
      <c r="AI66" s="242">
        <f t="shared" si="14"/>
        <v>0</v>
      </c>
      <c r="AJ66" s="266"/>
      <c r="AK66" s="140">
        <f t="shared" si="15"/>
        <v>0</v>
      </c>
      <c r="AL66" s="5">
        <f t="shared" si="16"/>
        <v>0</v>
      </c>
      <c r="AM66" s="141">
        <f t="shared" si="17"/>
        <v>0</v>
      </c>
      <c r="AN66" s="5">
        <f t="shared" si="18"/>
        <v>0</v>
      </c>
      <c r="AO66" s="104">
        <f t="shared" si="19"/>
        <v>0</v>
      </c>
      <c r="AP66" s="5">
        <f t="shared" si="20"/>
        <v>0</v>
      </c>
      <c r="AQ66" s="142">
        <f t="shared" si="21"/>
        <v>0</v>
      </c>
      <c r="AR66" s="115">
        <f t="shared" si="22"/>
        <v>0</v>
      </c>
      <c r="AS66" s="63"/>
      <c r="AT66" s="63"/>
      <c r="AU66" s="63"/>
      <c r="AV66" s="63"/>
      <c r="AW66" s="16"/>
    </row>
    <row r="67" spans="1:53" ht="12.75" customHeight="1" x14ac:dyDescent="0.2">
      <c r="A67" s="5">
        <f t="shared" si="23"/>
        <v>26</v>
      </c>
      <c r="B67" s="278"/>
      <c r="C67" s="279"/>
      <c r="D67" s="17"/>
      <c r="E67" s="79"/>
      <c r="F67" s="80">
        <f t="shared" si="2"/>
        <v>0</v>
      </c>
      <c r="G67" s="79"/>
      <c r="H67" s="80">
        <f t="shared" si="3"/>
        <v>0</v>
      </c>
      <c r="I67" s="124"/>
      <c r="J67" s="80">
        <f t="shared" si="4"/>
        <v>0</v>
      </c>
      <c r="K67" s="79"/>
      <c r="L67" s="80">
        <f t="shared" si="5"/>
        <v>0</v>
      </c>
      <c r="M67" s="79"/>
      <c r="N67" s="80">
        <f t="shared" si="6"/>
        <v>0</v>
      </c>
      <c r="O67" s="79"/>
      <c r="P67" s="80">
        <f t="shared" si="7"/>
        <v>0</v>
      </c>
      <c r="Q67" s="79"/>
      <c r="R67" s="80">
        <f t="shared" si="8"/>
        <v>0</v>
      </c>
      <c r="S67" s="79"/>
      <c r="T67" s="80">
        <f t="shared" si="9"/>
        <v>0</v>
      </c>
      <c r="U67" s="79"/>
      <c r="V67" s="79"/>
      <c r="W67" s="79"/>
      <c r="X67" s="79"/>
      <c r="Y67" s="79"/>
      <c r="Z67" s="79"/>
      <c r="AA67" s="79"/>
      <c r="AB67" s="80"/>
      <c r="AC67" s="79"/>
      <c r="AD67" s="5">
        <f t="shared" si="10"/>
        <v>0</v>
      </c>
      <c r="AE67" s="10">
        <f t="shared" si="1"/>
        <v>0</v>
      </c>
      <c r="AF67" s="11">
        <f t="shared" si="11"/>
        <v>0</v>
      </c>
      <c r="AG67" s="5">
        <f t="shared" si="12"/>
        <v>0</v>
      </c>
      <c r="AH67" s="241">
        <f t="shared" si="13"/>
        <v>0</v>
      </c>
      <c r="AI67" s="242">
        <f t="shared" si="14"/>
        <v>0</v>
      </c>
      <c r="AJ67" s="266"/>
      <c r="AK67" s="140">
        <f t="shared" si="15"/>
        <v>0</v>
      </c>
      <c r="AL67" s="5">
        <f t="shared" si="16"/>
        <v>0</v>
      </c>
      <c r="AM67" s="141">
        <f t="shared" si="17"/>
        <v>0</v>
      </c>
      <c r="AN67" s="5">
        <f t="shared" si="18"/>
        <v>0</v>
      </c>
      <c r="AO67" s="104">
        <f t="shared" si="19"/>
        <v>0</v>
      </c>
      <c r="AP67" s="5">
        <f t="shared" si="20"/>
        <v>0</v>
      </c>
      <c r="AQ67" s="142">
        <f t="shared" si="21"/>
        <v>0</v>
      </c>
      <c r="AR67" s="115">
        <f t="shared" si="22"/>
        <v>0</v>
      </c>
      <c r="AS67" s="63"/>
      <c r="AT67" s="63"/>
      <c r="AU67" s="63"/>
      <c r="AV67" s="63"/>
      <c r="AW67" s="16"/>
    </row>
    <row r="68" spans="1:53" ht="12.75" customHeight="1" x14ac:dyDescent="0.2">
      <c r="A68" s="5">
        <f t="shared" si="23"/>
        <v>27</v>
      </c>
      <c r="B68" s="278"/>
      <c r="C68" s="279"/>
      <c r="D68" s="17"/>
      <c r="E68" s="79"/>
      <c r="F68" s="80">
        <f t="shared" si="2"/>
        <v>0</v>
      </c>
      <c r="G68" s="79"/>
      <c r="H68" s="80">
        <f t="shared" si="3"/>
        <v>0</v>
      </c>
      <c r="I68" s="124"/>
      <c r="J68" s="80">
        <f t="shared" si="4"/>
        <v>0</v>
      </c>
      <c r="K68" s="79"/>
      <c r="L68" s="80">
        <f t="shared" si="5"/>
        <v>0</v>
      </c>
      <c r="M68" s="79"/>
      <c r="N68" s="80">
        <f t="shared" si="6"/>
        <v>0</v>
      </c>
      <c r="O68" s="79"/>
      <c r="P68" s="80">
        <f t="shared" si="7"/>
        <v>0</v>
      </c>
      <c r="Q68" s="79"/>
      <c r="R68" s="80">
        <f t="shared" si="8"/>
        <v>0</v>
      </c>
      <c r="S68" s="79"/>
      <c r="T68" s="80">
        <f t="shared" si="9"/>
        <v>0</v>
      </c>
      <c r="U68" s="79"/>
      <c r="V68" s="79"/>
      <c r="W68" s="79"/>
      <c r="X68" s="79"/>
      <c r="Y68" s="79"/>
      <c r="Z68" s="79"/>
      <c r="AA68" s="79"/>
      <c r="AB68" s="80"/>
      <c r="AC68" s="79"/>
      <c r="AD68" s="5">
        <f t="shared" si="10"/>
        <v>0</v>
      </c>
      <c r="AE68" s="10">
        <f t="shared" si="1"/>
        <v>0</v>
      </c>
      <c r="AF68" s="11">
        <f t="shared" si="11"/>
        <v>0</v>
      </c>
      <c r="AG68" s="5">
        <f t="shared" si="12"/>
        <v>0</v>
      </c>
      <c r="AH68" s="241">
        <f t="shared" si="13"/>
        <v>0</v>
      </c>
      <c r="AI68" s="242">
        <f t="shared" si="14"/>
        <v>0</v>
      </c>
      <c r="AJ68" s="266"/>
      <c r="AK68" s="140">
        <f t="shared" si="15"/>
        <v>0</v>
      </c>
      <c r="AL68" s="5">
        <f t="shared" si="16"/>
        <v>0</v>
      </c>
      <c r="AM68" s="141">
        <f t="shared" si="17"/>
        <v>0</v>
      </c>
      <c r="AN68" s="5">
        <f t="shared" si="18"/>
        <v>0</v>
      </c>
      <c r="AO68" s="104">
        <f t="shared" si="19"/>
        <v>0</v>
      </c>
      <c r="AP68" s="5">
        <f t="shared" si="20"/>
        <v>0</v>
      </c>
      <c r="AQ68" s="142">
        <f t="shared" si="21"/>
        <v>0</v>
      </c>
      <c r="AR68" s="115">
        <f t="shared" si="22"/>
        <v>0</v>
      </c>
      <c r="AS68" s="63"/>
      <c r="AT68" s="63"/>
      <c r="AU68" s="63"/>
      <c r="AV68" s="63"/>
      <c r="AW68" s="16"/>
    </row>
    <row r="69" spans="1:53" ht="12.75" customHeight="1" x14ac:dyDescent="0.2">
      <c r="A69" s="5">
        <f t="shared" si="23"/>
        <v>28</v>
      </c>
      <c r="B69" s="278"/>
      <c r="C69" s="279"/>
      <c r="D69" s="17"/>
      <c r="E69" s="79"/>
      <c r="F69" s="80">
        <f t="shared" si="2"/>
        <v>0</v>
      </c>
      <c r="G69" s="79"/>
      <c r="H69" s="80">
        <f t="shared" si="3"/>
        <v>0</v>
      </c>
      <c r="I69" s="124"/>
      <c r="J69" s="80">
        <f t="shared" si="4"/>
        <v>0</v>
      </c>
      <c r="K69" s="79"/>
      <c r="L69" s="80">
        <f t="shared" si="5"/>
        <v>0</v>
      </c>
      <c r="M69" s="79"/>
      <c r="N69" s="80">
        <f t="shared" si="6"/>
        <v>0</v>
      </c>
      <c r="O69" s="79"/>
      <c r="P69" s="80">
        <f t="shared" si="7"/>
        <v>0</v>
      </c>
      <c r="Q69" s="79"/>
      <c r="R69" s="80">
        <f t="shared" si="8"/>
        <v>0</v>
      </c>
      <c r="S69" s="79"/>
      <c r="T69" s="80">
        <f t="shared" si="9"/>
        <v>0</v>
      </c>
      <c r="U69" s="79"/>
      <c r="V69" s="79"/>
      <c r="W69" s="79"/>
      <c r="X69" s="79"/>
      <c r="Y69" s="79"/>
      <c r="Z69" s="79"/>
      <c r="AA69" s="79"/>
      <c r="AB69" s="80"/>
      <c r="AC69" s="79"/>
      <c r="AD69" s="5">
        <f t="shared" si="10"/>
        <v>0</v>
      </c>
      <c r="AE69" s="10">
        <f t="shared" si="1"/>
        <v>0</v>
      </c>
      <c r="AF69" s="11">
        <f t="shared" si="11"/>
        <v>0</v>
      </c>
      <c r="AG69" s="5">
        <f t="shared" si="12"/>
        <v>0</v>
      </c>
      <c r="AH69" s="241">
        <f t="shared" si="13"/>
        <v>0</v>
      </c>
      <c r="AI69" s="242">
        <f t="shared" si="14"/>
        <v>0</v>
      </c>
      <c r="AJ69" s="266"/>
      <c r="AK69" s="140">
        <f t="shared" si="15"/>
        <v>0</v>
      </c>
      <c r="AL69" s="5">
        <f t="shared" si="16"/>
        <v>0</v>
      </c>
      <c r="AM69" s="141">
        <f t="shared" si="17"/>
        <v>0</v>
      </c>
      <c r="AN69" s="5">
        <f t="shared" si="18"/>
        <v>0</v>
      </c>
      <c r="AO69" s="104">
        <f t="shared" si="19"/>
        <v>0</v>
      </c>
      <c r="AP69" s="5">
        <f t="shared" si="20"/>
        <v>0</v>
      </c>
      <c r="AQ69" s="142">
        <f t="shared" si="21"/>
        <v>0</v>
      </c>
      <c r="AR69" s="115">
        <f t="shared" si="22"/>
        <v>0</v>
      </c>
      <c r="AS69" s="63"/>
      <c r="AT69" s="281" t="s">
        <v>39</v>
      </c>
      <c r="AU69" s="281" t="s">
        <v>37</v>
      </c>
      <c r="AV69" s="281" t="s">
        <v>38</v>
      </c>
      <c r="AW69" s="16"/>
    </row>
    <row r="70" spans="1:53" ht="12.75" customHeight="1" x14ac:dyDescent="0.2">
      <c r="A70" s="5">
        <f t="shared" si="23"/>
        <v>29</v>
      </c>
      <c r="B70" s="278"/>
      <c r="C70" s="279"/>
      <c r="D70" s="17"/>
      <c r="E70" s="79"/>
      <c r="F70" s="80">
        <f t="shared" si="2"/>
        <v>0</v>
      </c>
      <c r="G70" s="79"/>
      <c r="H70" s="80">
        <f t="shared" si="3"/>
        <v>0</v>
      </c>
      <c r="I70" s="124"/>
      <c r="J70" s="80">
        <f t="shared" si="4"/>
        <v>0</v>
      </c>
      <c r="K70" s="79"/>
      <c r="L70" s="80">
        <f t="shared" si="5"/>
        <v>0</v>
      </c>
      <c r="M70" s="79"/>
      <c r="N70" s="80">
        <f t="shared" si="6"/>
        <v>0</v>
      </c>
      <c r="O70" s="79"/>
      <c r="P70" s="80">
        <f t="shared" si="7"/>
        <v>0</v>
      </c>
      <c r="Q70" s="79"/>
      <c r="R70" s="80">
        <f t="shared" si="8"/>
        <v>0</v>
      </c>
      <c r="S70" s="79"/>
      <c r="T70" s="80">
        <f t="shared" si="9"/>
        <v>0</v>
      </c>
      <c r="U70" s="79"/>
      <c r="V70" s="79"/>
      <c r="W70" s="79"/>
      <c r="X70" s="79"/>
      <c r="Y70" s="79"/>
      <c r="Z70" s="79"/>
      <c r="AA70" s="79"/>
      <c r="AB70" s="80"/>
      <c r="AC70" s="79"/>
      <c r="AD70" s="5">
        <f t="shared" si="10"/>
        <v>0</v>
      </c>
      <c r="AE70" s="10">
        <f t="shared" si="1"/>
        <v>0</v>
      </c>
      <c r="AF70" s="11">
        <f t="shared" si="11"/>
        <v>0</v>
      </c>
      <c r="AG70" s="5">
        <f t="shared" si="12"/>
        <v>0</v>
      </c>
      <c r="AH70" s="241">
        <f t="shared" si="13"/>
        <v>0</v>
      </c>
      <c r="AI70" s="242">
        <f t="shared" si="14"/>
        <v>0</v>
      </c>
      <c r="AJ70" s="266"/>
      <c r="AK70" s="140">
        <f t="shared" si="15"/>
        <v>0</v>
      </c>
      <c r="AL70" s="5">
        <f t="shared" si="16"/>
        <v>0</v>
      </c>
      <c r="AM70" s="141">
        <f t="shared" si="17"/>
        <v>0</v>
      </c>
      <c r="AN70" s="5">
        <f t="shared" si="18"/>
        <v>0</v>
      </c>
      <c r="AO70" s="104">
        <f t="shared" si="19"/>
        <v>0</v>
      </c>
      <c r="AP70" s="5">
        <f t="shared" si="20"/>
        <v>0</v>
      </c>
      <c r="AQ70" s="142">
        <f t="shared" si="21"/>
        <v>0</v>
      </c>
      <c r="AR70" s="115">
        <f t="shared" si="22"/>
        <v>0</v>
      </c>
      <c r="AS70" s="63"/>
      <c r="AT70" s="282"/>
      <c r="AU70" s="282"/>
      <c r="AV70" s="282"/>
      <c r="AW70" s="16"/>
    </row>
    <row r="71" spans="1:53" ht="12.75" customHeight="1" x14ac:dyDescent="0.2">
      <c r="A71" s="5">
        <f t="shared" si="23"/>
        <v>30</v>
      </c>
      <c r="B71" s="278"/>
      <c r="C71" s="279"/>
      <c r="D71" s="17"/>
      <c r="E71" s="79"/>
      <c r="F71" s="80">
        <f t="shared" si="2"/>
        <v>0</v>
      </c>
      <c r="G71" s="79"/>
      <c r="H71" s="80">
        <f t="shared" si="3"/>
        <v>0</v>
      </c>
      <c r="I71" s="124"/>
      <c r="J71" s="80">
        <f t="shared" si="4"/>
        <v>0</v>
      </c>
      <c r="K71" s="79"/>
      <c r="L71" s="80">
        <f t="shared" si="5"/>
        <v>0</v>
      </c>
      <c r="M71" s="79"/>
      <c r="N71" s="80">
        <f t="shared" si="6"/>
        <v>0</v>
      </c>
      <c r="O71" s="79"/>
      <c r="P71" s="80">
        <f t="shared" si="7"/>
        <v>0</v>
      </c>
      <c r="Q71" s="79"/>
      <c r="R71" s="80">
        <f t="shared" si="8"/>
        <v>0</v>
      </c>
      <c r="S71" s="79"/>
      <c r="T71" s="80">
        <f t="shared" si="9"/>
        <v>0</v>
      </c>
      <c r="U71" s="79"/>
      <c r="V71" s="79"/>
      <c r="W71" s="79"/>
      <c r="X71" s="79"/>
      <c r="Y71" s="79"/>
      <c r="Z71" s="79"/>
      <c r="AA71" s="79"/>
      <c r="AB71" s="80"/>
      <c r="AC71" s="79"/>
      <c r="AD71" s="5">
        <f t="shared" si="10"/>
        <v>0</v>
      </c>
      <c r="AE71" s="10">
        <f t="shared" si="1"/>
        <v>0</v>
      </c>
      <c r="AF71" s="11">
        <f t="shared" si="11"/>
        <v>0</v>
      </c>
      <c r="AG71" s="5">
        <f t="shared" si="12"/>
        <v>0</v>
      </c>
      <c r="AH71" s="241">
        <f t="shared" si="13"/>
        <v>0</v>
      </c>
      <c r="AI71" s="242">
        <f t="shared" si="14"/>
        <v>0</v>
      </c>
      <c r="AJ71" s="266"/>
      <c r="AK71" s="140">
        <f t="shared" si="15"/>
        <v>0</v>
      </c>
      <c r="AL71" s="5">
        <f t="shared" si="16"/>
        <v>0</v>
      </c>
      <c r="AM71" s="141">
        <f t="shared" si="17"/>
        <v>0</v>
      </c>
      <c r="AN71" s="5">
        <f t="shared" si="18"/>
        <v>0</v>
      </c>
      <c r="AO71" s="104">
        <f t="shared" si="19"/>
        <v>0</v>
      </c>
      <c r="AP71" s="5">
        <f t="shared" si="20"/>
        <v>0</v>
      </c>
      <c r="AQ71" s="142">
        <f t="shared" si="21"/>
        <v>0</v>
      </c>
      <c r="AR71" s="115">
        <f t="shared" si="22"/>
        <v>0</v>
      </c>
      <c r="AS71" s="63"/>
      <c r="AT71" s="282"/>
      <c r="AU71" s="282"/>
      <c r="AV71" s="282"/>
      <c r="AW71" s="16"/>
    </row>
    <row r="72" spans="1:53" ht="12.75" customHeight="1" x14ac:dyDescent="0.2">
      <c r="A72" s="5">
        <f t="shared" si="23"/>
        <v>31</v>
      </c>
      <c r="B72" s="278"/>
      <c r="C72" s="279"/>
      <c r="D72" s="17"/>
      <c r="E72" s="79"/>
      <c r="F72" s="80">
        <f t="shared" si="2"/>
        <v>0</v>
      </c>
      <c r="G72" s="79"/>
      <c r="H72" s="80">
        <f t="shared" si="3"/>
        <v>0</v>
      </c>
      <c r="I72" s="124"/>
      <c r="J72" s="80">
        <f t="shared" si="4"/>
        <v>0</v>
      </c>
      <c r="K72" s="79"/>
      <c r="L72" s="80">
        <f t="shared" si="5"/>
        <v>0</v>
      </c>
      <c r="M72" s="79"/>
      <c r="N72" s="80">
        <f t="shared" si="6"/>
        <v>0</v>
      </c>
      <c r="O72" s="79"/>
      <c r="P72" s="80">
        <f t="shared" si="7"/>
        <v>0</v>
      </c>
      <c r="Q72" s="79"/>
      <c r="R72" s="80">
        <f t="shared" si="8"/>
        <v>0</v>
      </c>
      <c r="S72" s="79"/>
      <c r="T72" s="80">
        <f t="shared" si="9"/>
        <v>0</v>
      </c>
      <c r="U72" s="79"/>
      <c r="V72" s="79"/>
      <c r="W72" s="79"/>
      <c r="X72" s="79"/>
      <c r="Y72" s="79"/>
      <c r="Z72" s="79"/>
      <c r="AA72" s="79"/>
      <c r="AB72" s="80"/>
      <c r="AC72" s="79"/>
      <c r="AD72" s="5">
        <f t="shared" si="10"/>
        <v>0</v>
      </c>
      <c r="AE72" s="10">
        <f t="shared" si="1"/>
        <v>0</v>
      </c>
      <c r="AF72" s="11">
        <f t="shared" si="11"/>
        <v>0</v>
      </c>
      <c r="AG72" s="5">
        <f t="shared" si="12"/>
        <v>0</v>
      </c>
      <c r="AH72" s="241">
        <f t="shared" si="13"/>
        <v>0</v>
      </c>
      <c r="AI72" s="242">
        <f t="shared" si="14"/>
        <v>0</v>
      </c>
      <c r="AJ72" s="266"/>
      <c r="AK72" s="140">
        <f t="shared" si="15"/>
        <v>0</v>
      </c>
      <c r="AL72" s="5">
        <f t="shared" si="16"/>
        <v>0</v>
      </c>
      <c r="AM72" s="141">
        <f t="shared" si="17"/>
        <v>0</v>
      </c>
      <c r="AN72" s="5">
        <f t="shared" si="18"/>
        <v>0</v>
      </c>
      <c r="AO72" s="104">
        <f t="shared" si="19"/>
        <v>0</v>
      </c>
      <c r="AP72" s="5">
        <f t="shared" si="20"/>
        <v>0</v>
      </c>
      <c r="AQ72" s="142">
        <f t="shared" si="21"/>
        <v>0</v>
      </c>
      <c r="AR72" s="115">
        <f t="shared" si="22"/>
        <v>0</v>
      </c>
      <c r="AS72" s="63"/>
      <c r="AT72" s="283"/>
      <c r="AU72" s="283"/>
      <c r="AV72" s="283"/>
      <c r="AW72" s="16"/>
    </row>
    <row r="73" spans="1:53" ht="12.75" customHeight="1" x14ac:dyDescent="0.2">
      <c r="A73" s="5">
        <f t="shared" si="23"/>
        <v>32</v>
      </c>
      <c r="B73" s="278"/>
      <c r="C73" s="279"/>
      <c r="D73" s="17"/>
      <c r="E73" s="79"/>
      <c r="F73" s="80">
        <f t="shared" si="2"/>
        <v>0</v>
      </c>
      <c r="G73" s="79"/>
      <c r="H73" s="80">
        <f t="shared" si="3"/>
        <v>0</v>
      </c>
      <c r="I73" s="124"/>
      <c r="J73" s="80">
        <f t="shared" si="4"/>
        <v>0</v>
      </c>
      <c r="K73" s="79"/>
      <c r="L73" s="80">
        <f t="shared" si="5"/>
        <v>0</v>
      </c>
      <c r="M73" s="79"/>
      <c r="N73" s="80">
        <f t="shared" si="6"/>
        <v>0</v>
      </c>
      <c r="O73" s="79"/>
      <c r="P73" s="80">
        <f t="shared" si="7"/>
        <v>0</v>
      </c>
      <c r="Q73" s="79"/>
      <c r="R73" s="80">
        <f t="shared" si="8"/>
        <v>0</v>
      </c>
      <c r="S73" s="79"/>
      <c r="T73" s="80">
        <f t="shared" si="9"/>
        <v>0</v>
      </c>
      <c r="U73" s="79"/>
      <c r="V73" s="79"/>
      <c r="W73" s="79"/>
      <c r="X73" s="79"/>
      <c r="Y73" s="79"/>
      <c r="Z73" s="79"/>
      <c r="AA73" s="79"/>
      <c r="AB73" s="80"/>
      <c r="AC73" s="79"/>
      <c r="AD73" s="5">
        <f t="shared" si="10"/>
        <v>0</v>
      </c>
      <c r="AE73" s="10">
        <f t="shared" si="1"/>
        <v>0</v>
      </c>
      <c r="AF73" s="11">
        <f t="shared" si="11"/>
        <v>0</v>
      </c>
      <c r="AG73" s="5">
        <f t="shared" si="12"/>
        <v>0</v>
      </c>
      <c r="AH73" s="241">
        <f t="shared" si="13"/>
        <v>0</v>
      </c>
      <c r="AI73" s="242">
        <f t="shared" si="14"/>
        <v>0</v>
      </c>
      <c r="AJ73" s="266"/>
      <c r="AK73" s="140">
        <f t="shared" si="15"/>
        <v>0</v>
      </c>
      <c r="AL73" s="5">
        <f t="shared" si="16"/>
        <v>0</v>
      </c>
      <c r="AM73" s="141">
        <f t="shared" si="17"/>
        <v>0</v>
      </c>
      <c r="AN73" s="5">
        <f t="shared" si="18"/>
        <v>0</v>
      </c>
      <c r="AO73" s="104">
        <f t="shared" si="19"/>
        <v>0</v>
      </c>
      <c r="AP73" s="5">
        <f t="shared" si="20"/>
        <v>0</v>
      </c>
      <c r="AQ73" s="142">
        <f t="shared" si="21"/>
        <v>0</v>
      </c>
      <c r="AR73" s="115">
        <f t="shared" si="22"/>
        <v>0</v>
      </c>
      <c r="AS73" s="63"/>
      <c r="AT73" s="5">
        <f>IF(AE42:AE88&lt;="49",COUNTIF($AG$42:$AG$88,"INICIAL"))</f>
        <v>0</v>
      </c>
      <c r="AU73" s="5">
        <f>COUNTIF($AG$42:$AG$88,"INTERMEDIO")</f>
        <v>0</v>
      </c>
      <c r="AV73" s="5">
        <f>COUNTIF($AG$42:$AG$88,"AVANZADO")</f>
        <v>0</v>
      </c>
      <c r="AW73" s="16"/>
    </row>
    <row r="74" spans="1:53" ht="12.75" customHeight="1" x14ac:dyDescent="0.2">
      <c r="A74" s="5">
        <f t="shared" si="23"/>
        <v>33</v>
      </c>
      <c r="B74" s="278"/>
      <c r="C74" s="279"/>
      <c r="D74" s="17"/>
      <c r="E74" s="79"/>
      <c r="F74" s="80">
        <f t="shared" si="2"/>
        <v>0</v>
      </c>
      <c r="G74" s="79"/>
      <c r="H74" s="80">
        <f t="shared" si="3"/>
        <v>0</v>
      </c>
      <c r="I74" s="124"/>
      <c r="J74" s="80">
        <f t="shared" si="4"/>
        <v>0</v>
      </c>
      <c r="K74" s="79"/>
      <c r="L74" s="80">
        <f t="shared" si="5"/>
        <v>0</v>
      </c>
      <c r="M74" s="79"/>
      <c r="N74" s="80">
        <f t="shared" si="6"/>
        <v>0</v>
      </c>
      <c r="O74" s="79"/>
      <c r="P74" s="80">
        <f t="shared" si="7"/>
        <v>0</v>
      </c>
      <c r="Q74" s="79"/>
      <c r="R74" s="80">
        <f t="shared" si="8"/>
        <v>0</v>
      </c>
      <c r="S74" s="79"/>
      <c r="T74" s="80">
        <f t="shared" si="9"/>
        <v>0</v>
      </c>
      <c r="U74" s="79"/>
      <c r="V74" s="79"/>
      <c r="W74" s="79"/>
      <c r="X74" s="79"/>
      <c r="Y74" s="79"/>
      <c r="Z74" s="79"/>
      <c r="AA74" s="79"/>
      <c r="AB74" s="80"/>
      <c r="AC74" s="79"/>
      <c r="AD74" s="5">
        <f t="shared" si="10"/>
        <v>0</v>
      </c>
      <c r="AE74" s="10">
        <f t="shared" si="1"/>
        <v>0</v>
      </c>
      <c r="AF74" s="11">
        <f t="shared" si="11"/>
        <v>0</v>
      </c>
      <c r="AG74" s="5">
        <f t="shared" si="12"/>
        <v>0</v>
      </c>
      <c r="AH74" s="241">
        <f t="shared" si="13"/>
        <v>0</v>
      </c>
      <c r="AI74" s="242">
        <f t="shared" si="14"/>
        <v>0</v>
      </c>
      <c r="AJ74" s="266"/>
      <c r="AK74" s="140">
        <f t="shared" si="15"/>
        <v>0</v>
      </c>
      <c r="AL74" s="5">
        <f t="shared" si="16"/>
        <v>0</v>
      </c>
      <c r="AM74" s="141">
        <f t="shared" si="17"/>
        <v>0</v>
      </c>
      <c r="AN74" s="5">
        <f t="shared" si="18"/>
        <v>0</v>
      </c>
      <c r="AO74" s="104">
        <f t="shared" si="19"/>
        <v>0</v>
      </c>
      <c r="AP74" s="5">
        <f t="shared" si="20"/>
        <v>0</v>
      </c>
      <c r="AQ74" s="142">
        <f t="shared" si="21"/>
        <v>0</v>
      </c>
      <c r="AR74" s="115">
        <f t="shared" si="22"/>
        <v>0</v>
      </c>
      <c r="AS74" s="63"/>
      <c r="AT74" s="104" t="e">
        <f>AT73*1/$E$11</f>
        <v>#DIV/0!</v>
      </c>
      <c r="AU74" s="104" t="e">
        <f>AU73*1/$E$11</f>
        <v>#DIV/0!</v>
      </c>
      <c r="AV74" s="104" t="e">
        <f>AV73*1/$E$11</f>
        <v>#DIV/0!</v>
      </c>
      <c r="AW74" s="16"/>
    </row>
    <row r="75" spans="1:53" ht="12.75" customHeight="1" x14ac:dyDescent="0.2">
      <c r="A75" s="5">
        <f t="shared" si="23"/>
        <v>34</v>
      </c>
      <c r="B75" s="278"/>
      <c r="C75" s="279"/>
      <c r="D75" s="17"/>
      <c r="E75" s="79"/>
      <c r="F75" s="80">
        <f t="shared" si="2"/>
        <v>0</v>
      </c>
      <c r="G75" s="79"/>
      <c r="H75" s="80">
        <f t="shared" si="3"/>
        <v>0</v>
      </c>
      <c r="I75" s="124"/>
      <c r="J75" s="80">
        <f t="shared" si="4"/>
        <v>0</v>
      </c>
      <c r="K75" s="79"/>
      <c r="L75" s="80">
        <f t="shared" si="5"/>
        <v>0</v>
      </c>
      <c r="M75" s="79"/>
      <c r="N75" s="80">
        <f t="shared" si="6"/>
        <v>0</v>
      </c>
      <c r="O75" s="79"/>
      <c r="P75" s="80">
        <f t="shared" si="7"/>
        <v>0</v>
      </c>
      <c r="Q75" s="79"/>
      <c r="R75" s="80">
        <f t="shared" si="8"/>
        <v>0</v>
      </c>
      <c r="S75" s="79"/>
      <c r="T75" s="80">
        <f t="shared" si="9"/>
        <v>0</v>
      </c>
      <c r="U75" s="79"/>
      <c r="V75" s="79"/>
      <c r="W75" s="79"/>
      <c r="X75" s="79"/>
      <c r="Y75" s="79"/>
      <c r="Z75" s="79"/>
      <c r="AA75" s="79"/>
      <c r="AB75" s="80"/>
      <c r="AC75" s="79"/>
      <c r="AD75" s="5">
        <f t="shared" si="10"/>
        <v>0</v>
      </c>
      <c r="AE75" s="10">
        <f t="shared" si="1"/>
        <v>0</v>
      </c>
      <c r="AF75" s="11">
        <f t="shared" si="11"/>
        <v>0</v>
      </c>
      <c r="AG75" s="5">
        <f t="shared" si="12"/>
        <v>0</v>
      </c>
      <c r="AH75" s="241">
        <f t="shared" si="13"/>
        <v>0</v>
      </c>
      <c r="AI75" s="242">
        <f t="shared" si="14"/>
        <v>0</v>
      </c>
      <c r="AJ75" s="266"/>
      <c r="AK75" s="140">
        <f t="shared" si="15"/>
        <v>0</v>
      </c>
      <c r="AL75" s="5">
        <f t="shared" si="16"/>
        <v>0</v>
      </c>
      <c r="AM75" s="141">
        <f t="shared" si="17"/>
        <v>0</v>
      </c>
      <c r="AN75" s="5">
        <f t="shared" si="18"/>
        <v>0</v>
      </c>
      <c r="AO75" s="104">
        <f t="shared" si="19"/>
        <v>0</v>
      </c>
      <c r="AP75" s="5">
        <f t="shared" si="20"/>
        <v>0</v>
      </c>
      <c r="AQ75" s="142">
        <f t="shared" si="21"/>
        <v>0</v>
      </c>
      <c r="AR75" s="115">
        <f t="shared" si="22"/>
        <v>0</v>
      </c>
      <c r="AS75" s="63"/>
      <c r="AT75" s="63"/>
      <c r="AU75" s="63"/>
      <c r="AV75" s="63"/>
      <c r="AW75" s="16"/>
    </row>
    <row r="76" spans="1:53" ht="12.75" customHeight="1" x14ac:dyDescent="0.2">
      <c r="A76" s="5">
        <f t="shared" si="23"/>
        <v>35</v>
      </c>
      <c r="B76" s="278"/>
      <c r="C76" s="279"/>
      <c r="D76" s="17"/>
      <c r="E76" s="79"/>
      <c r="F76" s="80">
        <f t="shared" si="2"/>
        <v>0</v>
      </c>
      <c r="G76" s="79"/>
      <c r="H76" s="80">
        <f t="shared" si="3"/>
        <v>0</v>
      </c>
      <c r="I76" s="124"/>
      <c r="J76" s="80">
        <f t="shared" si="4"/>
        <v>0</v>
      </c>
      <c r="K76" s="79"/>
      <c r="L76" s="80">
        <f t="shared" si="5"/>
        <v>0</v>
      </c>
      <c r="M76" s="79"/>
      <c r="N76" s="80">
        <f t="shared" si="6"/>
        <v>0</v>
      </c>
      <c r="O76" s="79"/>
      <c r="P76" s="80">
        <f t="shared" si="7"/>
        <v>0</v>
      </c>
      <c r="Q76" s="79"/>
      <c r="R76" s="80">
        <f t="shared" si="8"/>
        <v>0</v>
      </c>
      <c r="S76" s="79"/>
      <c r="T76" s="80">
        <f t="shared" si="9"/>
        <v>0</v>
      </c>
      <c r="U76" s="79"/>
      <c r="V76" s="79"/>
      <c r="W76" s="79"/>
      <c r="X76" s="79"/>
      <c r="Y76" s="79"/>
      <c r="Z76" s="79"/>
      <c r="AA76" s="79"/>
      <c r="AB76" s="80"/>
      <c r="AC76" s="79"/>
      <c r="AD76" s="5">
        <f t="shared" si="10"/>
        <v>0</v>
      </c>
      <c r="AE76" s="10">
        <f t="shared" si="1"/>
        <v>0</v>
      </c>
      <c r="AF76" s="11">
        <f t="shared" si="11"/>
        <v>0</v>
      </c>
      <c r="AG76" s="5">
        <f t="shared" si="12"/>
        <v>0</v>
      </c>
      <c r="AH76" s="241">
        <f t="shared" si="13"/>
        <v>0</v>
      </c>
      <c r="AI76" s="242">
        <f t="shared" si="14"/>
        <v>0</v>
      </c>
      <c r="AJ76" s="266"/>
      <c r="AK76" s="140">
        <f t="shared" si="15"/>
        <v>0</v>
      </c>
      <c r="AL76" s="5">
        <f t="shared" si="16"/>
        <v>0</v>
      </c>
      <c r="AM76" s="141">
        <f t="shared" si="17"/>
        <v>0</v>
      </c>
      <c r="AN76" s="5">
        <f t="shared" si="18"/>
        <v>0</v>
      </c>
      <c r="AO76" s="104">
        <f t="shared" si="19"/>
        <v>0</v>
      </c>
      <c r="AP76" s="5">
        <f t="shared" si="20"/>
        <v>0</v>
      </c>
      <c r="AQ76" s="142">
        <f t="shared" si="21"/>
        <v>0</v>
      </c>
      <c r="AR76" s="115">
        <f t="shared" si="22"/>
        <v>0</v>
      </c>
      <c r="AS76" s="63"/>
      <c r="AT76" s="63"/>
      <c r="AU76" s="63"/>
      <c r="AV76" s="63"/>
      <c r="AW76" s="16"/>
    </row>
    <row r="77" spans="1:53" ht="12.75" customHeight="1" x14ac:dyDescent="0.2">
      <c r="A77" s="5">
        <f t="shared" si="23"/>
        <v>36</v>
      </c>
      <c r="B77" s="278"/>
      <c r="C77" s="279"/>
      <c r="D77" s="17"/>
      <c r="E77" s="79"/>
      <c r="F77" s="80">
        <f t="shared" si="2"/>
        <v>0</v>
      </c>
      <c r="G77" s="79"/>
      <c r="H77" s="80">
        <f t="shared" si="3"/>
        <v>0</v>
      </c>
      <c r="I77" s="124"/>
      <c r="J77" s="80">
        <f t="shared" si="4"/>
        <v>0</v>
      </c>
      <c r="K77" s="79"/>
      <c r="L77" s="80">
        <f t="shared" si="5"/>
        <v>0</v>
      </c>
      <c r="M77" s="79"/>
      <c r="N77" s="80">
        <f t="shared" si="6"/>
        <v>0</v>
      </c>
      <c r="O77" s="79"/>
      <c r="P77" s="80">
        <f t="shared" si="7"/>
        <v>0</v>
      </c>
      <c r="Q77" s="79"/>
      <c r="R77" s="80">
        <f t="shared" si="8"/>
        <v>0</v>
      </c>
      <c r="S77" s="79"/>
      <c r="T77" s="80">
        <f t="shared" si="9"/>
        <v>0</v>
      </c>
      <c r="U77" s="79"/>
      <c r="V77" s="79"/>
      <c r="W77" s="79"/>
      <c r="X77" s="79"/>
      <c r="Y77" s="79"/>
      <c r="Z77" s="79"/>
      <c r="AA77" s="79"/>
      <c r="AB77" s="80"/>
      <c r="AC77" s="79"/>
      <c r="AD77" s="5">
        <f t="shared" si="10"/>
        <v>0</v>
      </c>
      <c r="AE77" s="10">
        <f t="shared" si="1"/>
        <v>0</v>
      </c>
      <c r="AF77" s="11">
        <f t="shared" si="11"/>
        <v>0</v>
      </c>
      <c r="AG77" s="5">
        <f t="shared" si="12"/>
        <v>0</v>
      </c>
      <c r="AH77" s="241">
        <f t="shared" si="13"/>
        <v>0</v>
      </c>
      <c r="AI77" s="242">
        <f t="shared" si="14"/>
        <v>0</v>
      </c>
      <c r="AJ77" s="266"/>
      <c r="AK77" s="140">
        <f t="shared" si="15"/>
        <v>0</v>
      </c>
      <c r="AL77" s="5">
        <f t="shared" si="16"/>
        <v>0</v>
      </c>
      <c r="AM77" s="141">
        <f t="shared" si="17"/>
        <v>0</v>
      </c>
      <c r="AN77" s="5">
        <f t="shared" si="18"/>
        <v>0</v>
      </c>
      <c r="AO77" s="104">
        <f t="shared" si="19"/>
        <v>0</v>
      </c>
      <c r="AP77" s="5">
        <f t="shared" si="20"/>
        <v>0</v>
      </c>
      <c r="AQ77" s="142">
        <f t="shared" si="21"/>
        <v>0</v>
      </c>
      <c r="AR77" s="115">
        <f t="shared" si="22"/>
        <v>0</v>
      </c>
      <c r="AS77" s="63"/>
      <c r="AT77" s="63"/>
      <c r="AU77" s="63"/>
      <c r="AV77" s="63"/>
      <c r="AW77" s="16"/>
    </row>
    <row r="78" spans="1:53" ht="12.75" customHeight="1" x14ac:dyDescent="0.2">
      <c r="A78" s="5">
        <f t="shared" si="23"/>
        <v>37</v>
      </c>
      <c r="B78" s="278"/>
      <c r="C78" s="279"/>
      <c r="D78" s="17"/>
      <c r="E78" s="79"/>
      <c r="F78" s="80">
        <f t="shared" si="2"/>
        <v>0</v>
      </c>
      <c r="G78" s="79"/>
      <c r="H78" s="80">
        <f t="shared" si="3"/>
        <v>0</v>
      </c>
      <c r="I78" s="124"/>
      <c r="J78" s="80">
        <f t="shared" si="4"/>
        <v>0</v>
      </c>
      <c r="K78" s="79"/>
      <c r="L78" s="80">
        <f t="shared" si="5"/>
        <v>0</v>
      </c>
      <c r="M78" s="79"/>
      <c r="N78" s="80">
        <f t="shared" si="6"/>
        <v>0</v>
      </c>
      <c r="O78" s="79"/>
      <c r="P78" s="80">
        <f t="shared" si="7"/>
        <v>0</v>
      </c>
      <c r="Q78" s="79"/>
      <c r="R78" s="80">
        <f t="shared" si="8"/>
        <v>0</v>
      </c>
      <c r="S78" s="79"/>
      <c r="T78" s="80">
        <f t="shared" si="9"/>
        <v>0</v>
      </c>
      <c r="U78" s="79"/>
      <c r="V78" s="79"/>
      <c r="W78" s="79"/>
      <c r="X78" s="79"/>
      <c r="Y78" s="79"/>
      <c r="Z78" s="79"/>
      <c r="AA78" s="79"/>
      <c r="AB78" s="80"/>
      <c r="AC78" s="79"/>
      <c r="AD78" s="5">
        <f t="shared" si="10"/>
        <v>0</v>
      </c>
      <c r="AE78" s="10">
        <f t="shared" si="1"/>
        <v>0</v>
      </c>
      <c r="AF78" s="11">
        <f t="shared" si="11"/>
        <v>0</v>
      </c>
      <c r="AG78" s="5">
        <f t="shared" si="12"/>
        <v>0</v>
      </c>
      <c r="AH78" s="241">
        <f t="shared" si="13"/>
        <v>0</v>
      </c>
      <c r="AI78" s="242">
        <f t="shared" si="14"/>
        <v>0</v>
      </c>
      <c r="AJ78" s="266"/>
      <c r="AK78" s="140">
        <f t="shared" si="15"/>
        <v>0</v>
      </c>
      <c r="AL78" s="5">
        <f t="shared" si="16"/>
        <v>0</v>
      </c>
      <c r="AM78" s="141">
        <f t="shared" si="17"/>
        <v>0</v>
      </c>
      <c r="AN78" s="5">
        <f t="shared" si="18"/>
        <v>0</v>
      </c>
      <c r="AO78" s="104">
        <f t="shared" si="19"/>
        <v>0</v>
      </c>
      <c r="AP78" s="5">
        <f t="shared" si="20"/>
        <v>0</v>
      </c>
      <c r="AQ78" s="142">
        <f t="shared" si="21"/>
        <v>0</v>
      </c>
      <c r="AR78" s="115">
        <f t="shared" si="22"/>
        <v>0</v>
      </c>
      <c r="AS78" s="63"/>
      <c r="AT78" s="63"/>
      <c r="AU78" s="63"/>
      <c r="AV78" s="63"/>
      <c r="AW78" s="16"/>
    </row>
    <row r="79" spans="1:53" ht="12.75" customHeight="1" x14ac:dyDescent="0.2">
      <c r="A79" s="5">
        <f t="shared" si="23"/>
        <v>38</v>
      </c>
      <c r="B79" s="278"/>
      <c r="C79" s="279"/>
      <c r="D79" s="17"/>
      <c r="E79" s="79"/>
      <c r="F79" s="80">
        <f t="shared" si="2"/>
        <v>0</v>
      </c>
      <c r="G79" s="79"/>
      <c r="H79" s="80">
        <f t="shared" si="3"/>
        <v>0</v>
      </c>
      <c r="I79" s="124"/>
      <c r="J79" s="80">
        <f t="shared" si="4"/>
        <v>0</v>
      </c>
      <c r="K79" s="79"/>
      <c r="L79" s="80">
        <f t="shared" si="5"/>
        <v>0</v>
      </c>
      <c r="M79" s="79"/>
      <c r="N79" s="80">
        <f t="shared" si="6"/>
        <v>0</v>
      </c>
      <c r="O79" s="79"/>
      <c r="P79" s="80">
        <f t="shared" si="7"/>
        <v>0</v>
      </c>
      <c r="Q79" s="79"/>
      <c r="R79" s="80">
        <f t="shared" si="8"/>
        <v>0</v>
      </c>
      <c r="S79" s="79"/>
      <c r="T79" s="80">
        <f t="shared" si="9"/>
        <v>0</v>
      </c>
      <c r="U79" s="79"/>
      <c r="V79" s="79"/>
      <c r="W79" s="79"/>
      <c r="X79" s="79"/>
      <c r="Y79" s="79"/>
      <c r="Z79" s="79"/>
      <c r="AA79" s="79"/>
      <c r="AB79" s="80"/>
      <c r="AC79" s="79"/>
      <c r="AD79" s="5">
        <f t="shared" si="10"/>
        <v>0</v>
      </c>
      <c r="AE79" s="10">
        <f t="shared" si="1"/>
        <v>0</v>
      </c>
      <c r="AF79" s="11">
        <f t="shared" si="11"/>
        <v>0</v>
      </c>
      <c r="AG79" s="5">
        <f t="shared" si="12"/>
        <v>0</v>
      </c>
      <c r="AH79" s="241">
        <f t="shared" si="13"/>
        <v>0</v>
      </c>
      <c r="AI79" s="242">
        <f t="shared" si="14"/>
        <v>0</v>
      </c>
      <c r="AJ79" s="266"/>
      <c r="AK79" s="140">
        <f t="shared" si="15"/>
        <v>0</v>
      </c>
      <c r="AL79" s="5">
        <f t="shared" si="16"/>
        <v>0</v>
      </c>
      <c r="AM79" s="141">
        <f t="shared" si="17"/>
        <v>0</v>
      </c>
      <c r="AN79" s="5">
        <f t="shared" si="18"/>
        <v>0</v>
      </c>
      <c r="AO79" s="104">
        <f t="shared" si="19"/>
        <v>0</v>
      </c>
      <c r="AP79" s="5">
        <f t="shared" si="20"/>
        <v>0</v>
      </c>
      <c r="AQ79" s="142">
        <f t="shared" si="21"/>
        <v>0</v>
      </c>
      <c r="AR79" s="115">
        <f t="shared" si="22"/>
        <v>0</v>
      </c>
      <c r="AS79" s="63"/>
      <c r="AT79" s="63"/>
      <c r="AU79" s="63"/>
      <c r="AV79" s="63"/>
      <c r="AW79" s="16"/>
    </row>
    <row r="80" spans="1:53" ht="12.75" customHeight="1" x14ac:dyDescent="0.2">
      <c r="A80" s="5">
        <f t="shared" si="23"/>
        <v>39</v>
      </c>
      <c r="B80" s="278"/>
      <c r="C80" s="279"/>
      <c r="D80" s="17"/>
      <c r="E80" s="79"/>
      <c r="F80" s="80">
        <f t="shared" si="2"/>
        <v>0</v>
      </c>
      <c r="G80" s="79"/>
      <c r="H80" s="80">
        <f t="shared" si="3"/>
        <v>0</v>
      </c>
      <c r="I80" s="124"/>
      <c r="J80" s="80">
        <f t="shared" si="4"/>
        <v>0</v>
      </c>
      <c r="K80" s="79"/>
      <c r="L80" s="80">
        <f t="shared" si="5"/>
        <v>0</v>
      </c>
      <c r="M80" s="79"/>
      <c r="N80" s="80">
        <f t="shared" si="6"/>
        <v>0</v>
      </c>
      <c r="O80" s="79"/>
      <c r="P80" s="80">
        <f t="shared" si="7"/>
        <v>0</v>
      </c>
      <c r="Q80" s="79"/>
      <c r="R80" s="80">
        <f t="shared" si="8"/>
        <v>0</v>
      </c>
      <c r="S80" s="79"/>
      <c r="T80" s="80">
        <f t="shared" si="9"/>
        <v>0</v>
      </c>
      <c r="U80" s="79"/>
      <c r="V80" s="79"/>
      <c r="W80" s="79"/>
      <c r="X80" s="79"/>
      <c r="Y80" s="79"/>
      <c r="Z80" s="79"/>
      <c r="AA80" s="79"/>
      <c r="AB80" s="80"/>
      <c r="AC80" s="79"/>
      <c r="AD80" s="5">
        <f t="shared" si="10"/>
        <v>0</v>
      </c>
      <c r="AE80" s="10">
        <f t="shared" si="1"/>
        <v>0</v>
      </c>
      <c r="AF80" s="11">
        <f t="shared" si="11"/>
        <v>0</v>
      </c>
      <c r="AG80" s="5">
        <f t="shared" si="12"/>
        <v>0</v>
      </c>
      <c r="AH80" s="241">
        <f t="shared" si="13"/>
        <v>0</v>
      </c>
      <c r="AI80" s="242">
        <f t="shared" si="14"/>
        <v>0</v>
      </c>
      <c r="AJ80" s="266"/>
      <c r="AK80" s="140">
        <f t="shared" si="15"/>
        <v>0</v>
      </c>
      <c r="AL80" s="5">
        <f t="shared" si="16"/>
        <v>0</v>
      </c>
      <c r="AM80" s="141">
        <f t="shared" si="17"/>
        <v>0</v>
      </c>
      <c r="AN80" s="5">
        <f t="shared" si="18"/>
        <v>0</v>
      </c>
      <c r="AO80" s="104">
        <f t="shared" si="19"/>
        <v>0</v>
      </c>
      <c r="AP80" s="5">
        <f t="shared" si="20"/>
        <v>0</v>
      </c>
      <c r="AQ80" s="142">
        <f t="shared" si="21"/>
        <v>0</v>
      </c>
      <c r="AR80" s="115">
        <f t="shared" si="22"/>
        <v>0</v>
      </c>
      <c r="AS80" s="63"/>
      <c r="AT80" s="63"/>
      <c r="AU80" s="63"/>
      <c r="AV80" s="63"/>
      <c r="AW80" s="16"/>
      <c r="BA80" s="145"/>
    </row>
    <row r="81" spans="1:55" ht="12.75" customHeight="1" x14ac:dyDescent="0.2">
      <c r="A81" s="5">
        <f t="shared" si="23"/>
        <v>40</v>
      </c>
      <c r="B81" s="278"/>
      <c r="C81" s="279"/>
      <c r="D81" s="17"/>
      <c r="E81" s="79"/>
      <c r="F81" s="80">
        <f t="shared" si="2"/>
        <v>0</v>
      </c>
      <c r="G81" s="79"/>
      <c r="H81" s="80">
        <f t="shared" si="3"/>
        <v>0</v>
      </c>
      <c r="I81" s="124"/>
      <c r="J81" s="80">
        <f t="shared" si="4"/>
        <v>0</v>
      </c>
      <c r="K81" s="79"/>
      <c r="L81" s="80">
        <f t="shared" si="5"/>
        <v>0</v>
      </c>
      <c r="M81" s="79"/>
      <c r="N81" s="80">
        <f t="shared" si="6"/>
        <v>0</v>
      </c>
      <c r="O81" s="79"/>
      <c r="P81" s="80">
        <f t="shared" si="7"/>
        <v>0</v>
      </c>
      <c r="Q81" s="79"/>
      <c r="R81" s="80">
        <f t="shared" si="8"/>
        <v>0</v>
      </c>
      <c r="S81" s="79"/>
      <c r="T81" s="80">
        <f t="shared" si="9"/>
        <v>0</v>
      </c>
      <c r="U81" s="79"/>
      <c r="V81" s="79"/>
      <c r="W81" s="79"/>
      <c r="X81" s="79"/>
      <c r="Y81" s="79"/>
      <c r="Z81" s="79"/>
      <c r="AA81" s="79"/>
      <c r="AB81" s="80"/>
      <c r="AC81" s="79"/>
      <c r="AD81" s="5">
        <f t="shared" si="10"/>
        <v>0</v>
      </c>
      <c r="AE81" s="10">
        <f t="shared" si="1"/>
        <v>0</v>
      </c>
      <c r="AF81" s="11">
        <f t="shared" si="11"/>
        <v>0</v>
      </c>
      <c r="AG81" s="5">
        <f t="shared" si="12"/>
        <v>0</v>
      </c>
      <c r="AH81" s="241">
        <f t="shared" si="13"/>
        <v>0</v>
      </c>
      <c r="AI81" s="242">
        <f t="shared" si="14"/>
        <v>0</v>
      </c>
      <c r="AJ81" s="266"/>
      <c r="AK81" s="140">
        <f t="shared" si="15"/>
        <v>0</v>
      </c>
      <c r="AL81" s="5">
        <f t="shared" si="16"/>
        <v>0</v>
      </c>
      <c r="AM81" s="141">
        <f t="shared" si="17"/>
        <v>0</v>
      </c>
      <c r="AN81" s="5">
        <f t="shared" si="18"/>
        <v>0</v>
      </c>
      <c r="AO81" s="104">
        <f t="shared" si="19"/>
        <v>0</v>
      </c>
      <c r="AP81" s="5">
        <f t="shared" si="20"/>
        <v>0</v>
      </c>
      <c r="AQ81" s="142">
        <f t="shared" si="21"/>
        <v>0</v>
      </c>
      <c r="AR81" s="115">
        <f t="shared" si="22"/>
        <v>0</v>
      </c>
      <c r="AS81" s="63"/>
      <c r="AT81" s="63"/>
      <c r="AU81" s="63"/>
      <c r="AV81" s="63"/>
      <c r="AW81" s="16"/>
      <c r="BA81" s="145"/>
    </row>
    <row r="82" spans="1:55" ht="12.75" customHeight="1" x14ac:dyDescent="0.2">
      <c r="A82" s="5">
        <f t="shared" si="23"/>
        <v>41</v>
      </c>
      <c r="B82" s="278"/>
      <c r="C82" s="279"/>
      <c r="D82" s="17"/>
      <c r="E82" s="79"/>
      <c r="F82" s="80">
        <f t="shared" si="2"/>
        <v>0</v>
      </c>
      <c r="G82" s="79"/>
      <c r="H82" s="80">
        <f t="shared" si="3"/>
        <v>0</v>
      </c>
      <c r="I82" s="124"/>
      <c r="J82" s="80">
        <f t="shared" si="4"/>
        <v>0</v>
      </c>
      <c r="K82" s="79"/>
      <c r="L82" s="80">
        <f t="shared" si="5"/>
        <v>0</v>
      </c>
      <c r="M82" s="79"/>
      <c r="N82" s="80">
        <f t="shared" si="6"/>
        <v>0</v>
      </c>
      <c r="O82" s="79"/>
      <c r="P82" s="80">
        <f t="shared" si="7"/>
        <v>0</v>
      </c>
      <c r="Q82" s="79"/>
      <c r="R82" s="80">
        <f t="shared" si="8"/>
        <v>0</v>
      </c>
      <c r="S82" s="79"/>
      <c r="T82" s="80">
        <f t="shared" si="9"/>
        <v>0</v>
      </c>
      <c r="U82" s="79"/>
      <c r="V82" s="79"/>
      <c r="W82" s="79"/>
      <c r="X82" s="79"/>
      <c r="Y82" s="79"/>
      <c r="Z82" s="79"/>
      <c r="AA82" s="79"/>
      <c r="AB82" s="80"/>
      <c r="AC82" s="79"/>
      <c r="AD82" s="5">
        <f t="shared" si="10"/>
        <v>0</v>
      </c>
      <c r="AE82" s="10">
        <f t="shared" si="1"/>
        <v>0</v>
      </c>
      <c r="AF82" s="11">
        <f t="shared" si="11"/>
        <v>0</v>
      </c>
      <c r="AG82" s="5">
        <f t="shared" si="12"/>
        <v>0</v>
      </c>
      <c r="AH82" s="241">
        <f t="shared" si="13"/>
        <v>0</v>
      </c>
      <c r="AI82" s="242">
        <f t="shared" si="14"/>
        <v>0</v>
      </c>
      <c r="AJ82" s="266"/>
      <c r="AK82" s="140">
        <f t="shared" si="15"/>
        <v>0</v>
      </c>
      <c r="AL82" s="5">
        <f t="shared" si="16"/>
        <v>0</v>
      </c>
      <c r="AM82" s="141">
        <f t="shared" si="17"/>
        <v>0</v>
      </c>
      <c r="AN82" s="5">
        <f t="shared" si="18"/>
        <v>0</v>
      </c>
      <c r="AO82" s="104">
        <f t="shared" si="19"/>
        <v>0</v>
      </c>
      <c r="AP82" s="5">
        <f t="shared" si="20"/>
        <v>0</v>
      </c>
      <c r="AQ82" s="142">
        <f t="shared" si="21"/>
        <v>0</v>
      </c>
      <c r="AR82" s="115">
        <f t="shared" si="22"/>
        <v>0</v>
      </c>
      <c r="AS82" s="63"/>
      <c r="AT82" s="63"/>
      <c r="AU82" s="63"/>
      <c r="AV82" s="63"/>
      <c r="AW82" s="16"/>
      <c r="BA82" s="145"/>
    </row>
    <row r="83" spans="1:55" ht="12.75" customHeight="1" x14ac:dyDescent="0.2">
      <c r="A83" s="5">
        <f t="shared" si="23"/>
        <v>42</v>
      </c>
      <c r="B83" s="278"/>
      <c r="C83" s="279"/>
      <c r="D83" s="17"/>
      <c r="E83" s="79"/>
      <c r="F83" s="80">
        <f t="shared" si="2"/>
        <v>0</v>
      </c>
      <c r="G83" s="79"/>
      <c r="H83" s="80">
        <f t="shared" si="3"/>
        <v>0</v>
      </c>
      <c r="I83" s="124"/>
      <c r="J83" s="80">
        <f t="shared" si="4"/>
        <v>0</v>
      </c>
      <c r="K83" s="79"/>
      <c r="L83" s="80">
        <f t="shared" si="5"/>
        <v>0</v>
      </c>
      <c r="M83" s="79"/>
      <c r="N83" s="80">
        <f t="shared" si="6"/>
        <v>0</v>
      </c>
      <c r="O83" s="79"/>
      <c r="P83" s="80">
        <f t="shared" si="7"/>
        <v>0</v>
      </c>
      <c r="Q83" s="79"/>
      <c r="R83" s="80">
        <f t="shared" si="8"/>
        <v>0</v>
      </c>
      <c r="S83" s="79"/>
      <c r="T83" s="80">
        <f t="shared" si="9"/>
        <v>0</v>
      </c>
      <c r="U83" s="79"/>
      <c r="V83" s="79"/>
      <c r="W83" s="79"/>
      <c r="X83" s="79"/>
      <c r="Y83" s="79"/>
      <c r="Z83" s="79"/>
      <c r="AA83" s="79"/>
      <c r="AB83" s="80"/>
      <c r="AC83" s="79"/>
      <c r="AD83" s="5">
        <f t="shared" si="10"/>
        <v>0</v>
      </c>
      <c r="AE83" s="10">
        <f t="shared" si="1"/>
        <v>0</v>
      </c>
      <c r="AF83" s="11">
        <f t="shared" si="11"/>
        <v>0</v>
      </c>
      <c r="AG83" s="5">
        <f t="shared" si="12"/>
        <v>0</v>
      </c>
      <c r="AH83" s="241">
        <f t="shared" si="13"/>
        <v>0</v>
      </c>
      <c r="AI83" s="242">
        <f t="shared" si="14"/>
        <v>0</v>
      </c>
      <c r="AJ83" s="266"/>
      <c r="AK83" s="140">
        <f t="shared" si="15"/>
        <v>0</v>
      </c>
      <c r="AL83" s="5">
        <f t="shared" si="16"/>
        <v>0</v>
      </c>
      <c r="AM83" s="141">
        <f t="shared" si="17"/>
        <v>0</v>
      </c>
      <c r="AN83" s="5">
        <f t="shared" si="18"/>
        <v>0</v>
      </c>
      <c r="AO83" s="104">
        <f t="shared" si="19"/>
        <v>0</v>
      </c>
      <c r="AP83" s="5">
        <f t="shared" si="20"/>
        <v>0</v>
      </c>
      <c r="AQ83" s="142">
        <f t="shared" si="21"/>
        <v>0</v>
      </c>
      <c r="AR83" s="115">
        <f t="shared" si="22"/>
        <v>0</v>
      </c>
      <c r="AS83" s="63"/>
      <c r="AT83" s="63"/>
      <c r="AU83" s="63"/>
      <c r="AV83" s="63"/>
      <c r="AW83" s="16"/>
      <c r="BA83" s="145"/>
    </row>
    <row r="84" spans="1:55" ht="12.75" customHeight="1" x14ac:dyDescent="0.2">
      <c r="A84" s="5">
        <f t="shared" si="23"/>
        <v>43</v>
      </c>
      <c r="B84" s="278"/>
      <c r="C84" s="279"/>
      <c r="D84" s="17"/>
      <c r="E84" s="79"/>
      <c r="F84" s="80">
        <f t="shared" si="2"/>
        <v>0</v>
      </c>
      <c r="G84" s="79"/>
      <c r="H84" s="80">
        <f t="shared" si="3"/>
        <v>0</v>
      </c>
      <c r="I84" s="124"/>
      <c r="J84" s="80">
        <f t="shared" si="4"/>
        <v>0</v>
      </c>
      <c r="K84" s="79"/>
      <c r="L84" s="80">
        <f t="shared" si="5"/>
        <v>0</v>
      </c>
      <c r="M84" s="79"/>
      <c r="N84" s="80">
        <f t="shared" si="6"/>
        <v>0</v>
      </c>
      <c r="O84" s="79"/>
      <c r="P84" s="80">
        <f t="shared" si="7"/>
        <v>0</v>
      </c>
      <c r="Q84" s="79"/>
      <c r="R84" s="80">
        <f t="shared" si="8"/>
        <v>0</v>
      </c>
      <c r="S84" s="79"/>
      <c r="T84" s="80">
        <f t="shared" si="9"/>
        <v>0</v>
      </c>
      <c r="U84" s="79"/>
      <c r="V84" s="79"/>
      <c r="W84" s="79"/>
      <c r="X84" s="79"/>
      <c r="Y84" s="79"/>
      <c r="Z84" s="79"/>
      <c r="AA84" s="79"/>
      <c r="AB84" s="80"/>
      <c r="AC84" s="79"/>
      <c r="AD84" s="5">
        <f t="shared" si="10"/>
        <v>0</v>
      </c>
      <c r="AE84" s="10">
        <f t="shared" si="1"/>
        <v>0</v>
      </c>
      <c r="AF84" s="11">
        <f t="shared" si="11"/>
        <v>0</v>
      </c>
      <c r="AG84" s="5">
        <f t="shared" si="12"/>
        <v>0</v>
      </c>
      <c r="AH84" s="241">
        <f t="shared" si="13"/>
        <v>0</v>
      </c>
      <c r="AI84" s="242">
        <f t="shared" si="14"/>
        <v>0</v>
      </c>
      <c r="AJ84" s="266"/>
      <c r="AK84" s="140">
        <f t="shared" si="15"/>
        <v>0</v>
      </c>
      <c r="AL84" s="5">
        <f t="shared" si="16"/>
        <v>0</v>
      </c>
      <c r="AM84" s="141">
        <f t="shared" si="17"/>
        <v>0</v>
      </c>
      <c r="AN84" s="5">
        <f t="shared" si="18"/>
        <v>0</v>
      </c>
      <c r="AO84" s="104">
        <f t="shared" si="19"/>
        <v>0</v>
      </c>
      <c r="AP84" s="5">
        <f t="shared" si="20"/>
        <v>0</v>
      </c>
      <c r="AQ84" s="142">
        <f t="shared" si="21"/>
        <v>0</v>
      </c>
      <c r="AR84" s="115">
        <f t="shared" si="22"/>
        <v>0</v>
      </c>
      <c r="AS84" s="63"/>
      <c r="AT84" s="63"/>
      <c r="AU84" s="63"/>
      <c r="AV84" s="63"/>
      <c r="AW84" s="16"/>
      <c r="BA84" s="145"/>
      <c r="BB84" s="145"/>
      <c r="BC84" s="145"/>
    </row>
    <row r="85" spans="1:55" ht="12.75" customHeight="1" x14ac:dyDescent="0.2">
      <c r="A85" s="5">
        <f t="shared" si="23"/>
        <v>44</v>
      </c>
      <c r="B85" s="278"/>
      <c r="C85" s="279"/>
      <c r="D85" s="17"/>
      <c r="E85" s="79"/>
      <c r="F85" s="80">
        <f t="shared" si="2"/>
        <v>0</v>
      </c>
      <c r="G85" s="79"/>
      <c r="H85" s="80">
        <f t="shared" si="3"/>
        <v>0</v>
      </c>
      <c r="I85" s="124"/>
      <c r="J85" s="80">
        <f t="shared" si="4"/>
        <v>0</v>
      </c>
      <c r="K85" s="79"/>
      <c r="L85" s="80">
        <f t="shared" si="5"/>
        <v>0</v>
      </c>
      <c r="M85" s="79"/>
      <c r="N85" s="80">
        <f t="shared" si="6"/>
        <v>0</v>
      </c>
      <c r="O85" s="79"/>
      <c r="P85" s="80">
        <f t="shared" si="7"/>
        <v>0</v>
      </c>
      <c r="Q85" s="79"/>
      <c r="R85" s="80">
        <f t="shared" si="8"/>
        <v>0</v>
      </c>
      <c r="S85" s="79"/>
      <c r="T85" s="80">
        <f t="shared" si="9"/>
        <v>0</v>
      </c>
      <c r="U85" s="79"/>
      <c r="V85" s="79"/>
      <c r="W85" s="79"/>
      <c r="X85" s="79"/>
      <c r="Y85" s="79"/>
      <c r="Z85" s="79"/>
      <c r="AA85" s="79"/>
      <c r="AB85" s="80"/>
      <c r="AC85" s="79"/>
      <c r="AD85" s="5">
        <f t="shared" si="10"/>
        <v>0</v>
      </c>
      <c r="AE85" s="10">
        <f t="shared" si="1"/>
        <v>0</v>
      </c>
      <c r="AF85" s="11">
        <f t="shared" si="11"/>
        <v>0</v>
      </c>
      <c r="AG85" s="5">
        <f t="shared" si="12"/>
        <v>0</v>
      </c>
      <c r="AH85" s="241">
        <f t="shared" si="13"/>
        <v>0</v>
      </c>
      <c r="AI85" s="242">
        <f t="shared" si="14"/>
        <v>0</v>
      </c>
      <c r="AJ85" s="266"/>
      <c r="AK85" s="140">
        <f t="shared" si="15"/>
        <v>0</v>
      </c>
      <c r="AL85" s="5">
        <f t="shared" si="16"/>
        <v>0</v>
      </c>
      <c r="AM85" s="141">
        <f t="shared" si="17"/>
        <v>0</v>
      </c>
      <c r="AN85" s="5">
        <f t="shared" si="18"/>
        <v>0</v>
      </c>
      <c r="AO85" s="104">
        <f t="shared" si="19"/>
        <v>0</v>
      </c>
      <c r="AP85" s="5">
        <f t="shared" si="20"/>
        <v>0</v>
      </c>
      <c r="AQ85" s="142">
        <f t="shared" si="21"/>
        <v>0</v>
      </c>
      <c r="AR85" s="115">
        <f t="shared" si="22"/>
        <v>0</v>
      </c>
      <c r="AS85" s="63"/>
      <c r="AT85" s="63"/>
      <c r="AU85" s="63"/>
      <c r="AV85" s="63"/>
      <c r="AW85" s="16"/>
      <c r="AZ85" s="42"/>
      <c r="BA85" s="144" t="str">
        <f>O26</f>
        <v>1) Desarrollo de destrezas de lectura inicial.</v>
      </c>
      <c r="BB85" s="145"/>
      <c r="BC85" s="145"/>
    </row>
    <row r="86" spans="1:55" ht="12.75" customHeight="1" x14ac:dyDescent="0.2">
      <c r="A86" s="5">
        <f t="shared" si="23"/>
        <v>45</v>
      </c>
      <c r="B86" s="278"/>
      <c r="C86" s="279"/>
      <c r="D86" s="17"/>
      <c r="E86" s="79"/>
      <c r="F86" s="80">
        <f t="shared" si="2"/>
        <v>0</v>
      </c>
      <c r="G86" s="79"/>
      <c r="H86" s="80">
        <f t="shared" si="3"/>
        <v>0</v>
      </c>
      <c r="I86" s="124"/>
      <c r="J86" s="80">
        <f t="shared" si="4"/>
        <v>0</v>
      </c>
      <c r="K86" s="79"/>
      <c r="L86" s="80">
        <f t="shared" si="5"/>
        <v>0</v>
      </c>
      <c r="M86" s="79"/>
      <c r="N86" s="80">
        <f t="shared" si="6"/>
        <v>0</v>
      </c>
      <c r="O86" s="79"/>
      <c r="P86" s="80">
        <f t="shared" si="7"/>
        <v>0</v>
      </c>
      <c r="Q86" s="79"/>
      <c r="R86" s="80">
        <f t="shared" si="8"/>
        <v>0</v>
      </c>
      <c r="S86" s="79"/>
      <c r="T86" s="80">
        <f t="shared" si="9"/>
        <v>0</v>
      </c>
      <c r="U86" s="79"/>
      <c r="V86" s="79"/>
      <c r="W86" s="79"/>
      <c r="X86" s="79"/>
      <c r="Y86" s="79"/>
      <c r="Z86" s="79"/>
      <c r="AA86" s="79"/>
      <c r="AB86" s="80"/>
      <c r="AC86" s="79"/>
      <c r="AD86" s="5">
        <f t="shared" si="10"/>
        <v>0</v>
      </c>
      <c r="AE86" s="10">
        <f t="shared" si="1"/>
        <v>0</v>
      </c>
      <c r="AF86" s="11">
        <f t="shared" si="11"/>
        <v>0</v>
      </c>
      <c r="AG86" s="5">
        <f t="shared" si="12"/>
        <v>0</v>
      </c>
      <c r="AH86" s="241">
        <f t="shared" si="13"/>
        <v>0</v>
      </c>
      <c r="AI86" s="242">
        <f t="shared" si="14"/>
        <v>0</v>
      </c>
      <c r="AJ86" s="266"/>
      <c r="AK86" s="140">
        <f t="shared" si="15"/>
        <v>0</v>
      </c>
      <c r="AL86" s="5">
        <f t="shared" si="16"/>
        <v>0</v>
      </c>
      <c r="AM86" s="141">
        <f t="shared" si="17"/>
        <v>0</v>
      </c>
      <c r="AN86" s="5">
        <f t="shared" si="18"/>
        <v>0</v>
      </c>
      <c r="AO86" s="104">
        <f t="shared" si="19"/>
        <v>0</v>
      </c>
      <c r="AP86" s="5">
        <f t="shared" si="20"/>
        <v>0</v>
      </c>
      <c r="AQ86" s="142">
        <f t="shared" si="21"/>
        <v>0</v>
      </c>
      <c r="AR86" s="115">
        <f t="shared" si="22"/>
        <v>0</v>
      </c>
      <c r="AS86" s="63"/>
      <c r="AT86" s="63"/>
      <c r="AU86" s="63"/>
      <c r="AV86" s="63"/>
      <c r="AW86" s="16"/>
      <c r="AZ86" s="42"/>
      <c r="BA86" s="144" t="str">
        <f>O18</f>
        <v>2) Reflexión sobre el texto</v>
      </c>
      <c r="BB86" s="145"/>
      <c r="BC86" s="145"/>
    </row>
    <row r="87" spans="1:55" ht="12.75" customHeight="1" x14ac:dyDescent="0.2">
      <c r="A87" s="5">
        <f t="shared" si="23"/>
        <v>46</v>
      </c>
      <c r="B87" s="278"/>
      <c r="C87" s="279"/>
      <c r="D87" s="17"/>
      <c r="E87" s="79"/>
      <c r="F87" s="80">
        <f t="shared" si="2"/>
        <v>0</v>
      </c>
      <c r="G87" s="79"/>
      <c r="H87" s="80">
        <f t="shared" si="3"/>
        <v>0</v>
      </c>
      <c r="I87" s="124"/>
      <c r="J87" s="80">
        <f t="shared" si="4"/>
        <v>0</v>
      </c>
      <c r="K87" s="79"/>
      <c r="L87" s="80">
        <f t="shared" si="5"/>
        <v>0</v>
      </c>
      <c r="M87" s="79"/>
      <c r="N87" s="80">
        <f t="shared" si="6"/>
        <v>0</v>
      </c>
      <c r="O87" s="79"/>
      <c r="P87" s="80">
        <f t="shared" si="7"/>
        <v>0</v>
      </c>
      <c r="Q87" s="79"/>
      <c r="R87" s="80">
        <f t="shared" si="8"/>
        <v>0</v>
      </c>
      <c r="S87" s="79"/>
      <c r="T87" s="80">
        <f t="shared" si="9"/>
        <v>0</v>
      </c>
      <c r="U87" s="79"/>
      <c r="V87" s="79"/>
      <c r="W87" s="79"/>
      <c r="X87" s="79"/>
      <c r="Y87" s="79"/>
      <c r="Z87" s="79"/>
      <c r="AA87" s="79"/>
      <c r="AB87" s="80"/>
      <c r="AC87" s="79"/>
      <c r="AD87" s="5">
        <f t="shared" si="10"/>
        <v>0</v>
      </c>
      <c r="AE87" s="10">
        <f t="shared" si="1"/>
        <v>0</v>
      </c>
      <c r="AF87" s="11">
        <f t="shared" si="11"/>
        <v>0</v>
      </c>
      <c r="AG87" s="5">
        <f t="shared" si="12"/>
        <v>0</v>
      </c>
      <c r="AH87" s="241">
        <f t="shared" si="13"/>
        <v>0</v>
      </c>
      <c r="AI87" s="242">
        <f t="shared" si="14"/>
        <v>0</v>
      </c>
      <c r="AJ87" s="266"/>
      <c r="AK87" s="140">
        <f t="shared" si="15"/>
        <v>0</v>
      </c>
      <c r="AL87" s="5">
        <f t="shared" si="16"/>
        <v>0</v>
      </c>
      <c r="AM87" s="141">
        <f t="shared" si="17"/>
        <v>0</v>
      </c>
      <c r="AN87" s="5">
        <f t="shared" si="18"/>
        <v>0</v>
      </c>
      <c r="AO87" s="104">
        <f t="shared" si="19"/>
        <v>0</v>
      </c>
      <c r="AP87" s="5">
        <f t="shared" si="20"/>
        <v>0</v>
      </c>
      <c r="AQ87" s="142">
        <f t="shared" si="21"/>
        <v>0</v>
      </c>
      <c r="AR87" s="115">
        <f t="shared" si="22"/>
        <v>0</v>
      </c>
      <c r="AS87" s="63"/>
      <c r="AT87" s="63"/>
      <c r="AU87" s="63"/>
      <c r="AV87" s="63"/>
      <c r="AW87" s="16"/>
      <c r="AZ87" s="42"/>
      <c r="BA87" s="144" t="str">
        <f>O22</f>
        <v>3) Extracción de información explícita.</v>
      </c>
      <c r="BB87" s="145"/>
      <c r="BC87" s="145"/>
    </row>
    <row r="88" spans="1:55" ht="12.75" customHeight="1" thickBot="1" x14ac:dyDescent="0.25">
      <c r="A88" s="5">
        <v>47</v>
      </c>
      <c r="B88" s="278"/>
      <c r="C88" s="279"/>
      <c r="D88" s="17"/>
      <c r="E88" s="79"/>
      <c r="F88" s="80">
        <f t="shared" si="2"/>
        <v>0</v>
      </c>
      <c r="G88" s="79"/>
      <c r="H88" s="80">
        <f t="shared" si="3"/>
        <v>0</v>
      </c>
      <c r="I88" s="124"/>
      <c r="J88" s="80">
        <f t="shared" si="4"/>
        <v>0</v>
      </c>
      <c r="K88" s="79"/>
      <c r="L88" s="80">
        <f t="shared" si="5"/>
        <v>0</v>
      </c>
      <c r="M88" s="79"/>
      <c r="N88" s="80">
        <f t="shared" si="6"/>
        <v>0</v>
      </c>
      <c r="O88" s="79"/>
      <c r="P88" s="80">
        <f t="shared" si="7"/>
        <v>0</v>
      </c>
      <c r="Q88" s="79"/>
      <c r="R88" s="80">
        <f t="shared" si="8"/>
        <v>0</v>
      </c>
      <c r="S88" s="79"/>
      <c r="T88" s="80">
        <f t="shared" si="9"/>
        <v>0</v>
      </c>
      <c r="U88" s="79"/>
      <c r="V88" s="79"/>
      <c r="W88" s="79"/>
      <c r="X88" s="79"/>
      <c r="Y88" s="79"/>
      <c r="Z88" s="79"/>
      <c r="AA88" s="79"/>
      <c r="AB88" s="80"/>
      <c r="AC88" s="79"/>
      <c r="AD88" s="5">
        <f t="shared" si="10"/>
        <v>0</v>
      </c>
      <c r="AE88" s="10">
        <f t="shared" si="1"/>
        <v>0</v>
      </c>
      <c r="AF88" s="11">
        <f t="shared" si="11"/>
        <v>0</v>
      </c>
      <c r="AG88" s="5">
        <f t="shared" si="12"/>
        <v>0</v>
      </c>
      <c r="AH88" s="241">
        <f t="shared" si="13"/>
        <v>0</v>
      </c>
      <c r="AI88" s="242">
        <f t="shared" si="14"/>
        <v>0</v>
      </c>
      <c r="AJ88" s="266"/>
      <c r="AK88" s="262">
        <f t="shared" si="15"/>
        <v>0</v>
      </c>
      <c r="AL88" s="116">
        <f t="shared" si="16"/>
        <v>0</v>
      </c>
      <c r="AM88" s="263">
        <f t="shared" si="17"/>
        <v>0</v>
      </c>
      <c r="AN88" s="116">
        <f t="shared" si="18"/>
        <v>0</v>
      </c>
      <c r="AO88" s="117">
        <f t="shared" si="19"/>
        <v>0</v>
      </c>
      <c r="AP88" s="116">
        <f t="shared" si="20"/>
        <v>0</v>
      </c>
      <c r="AQ88" s="264">
        <f t="shared" si="21"/>
        <v>0</v>
      </c>
      <c r="AR88" s="118">
        <f t="shared" si="22"/>
        <v>0</v>
      </c>
      <c r="AS88" s="63"/>
      <c r="AT88" s="63"/>
      <c r="AU88" s="63"/>
      <c r="AV88" s="63"/>
      <c r="AW88" s="16"/>
      <c r="AZ88" s="42"/>
      <c r="BA88" s="144" t="str">
        <f>O19</f>
        <v>4) Extracción de información implícita.</v>
      </c>
      <c r="BB88" s="145"/>
      <c r="BC88" s="145"/>
    </row>
    <row r="89" spans="1:55" ht="12.75" customHeight="1" x14ac:dyDescent="0.2">
      <c r="A89" s="8"/>
      <c r="B89" s="290"/>
      <c r="C89" s="290"/>
      <c r="D89" s="21"/>
      <c r="E89" s="197">
        <v>1</v>
      </c>
      <c r="F89" s="198"/>
      <c r="G89" s="197">
        <v>2</v>
      </c>
      <c r="H89" s="197"/>
      <c r="I89" s="197">
        <v>3</v>
      </c>
      <c r="J89" s="197"/>
      <c r="K89" s="197">
        <v>4</v>
      </c>
      <c r="L89" s="197"/>
      <c r="M89" s="197">
        <v>5</v>
      </c>
      <c r="N89" s="197"/>
      <c r="O89" s="197">
        <v>6</v>
      </c>
      <c r="P89" s="197"/>
      <c r="Q89" s="197">
        <v>7</v>
      </c>
      <c r="R89" s="197"/>
      <c r="S89" s="197">
        <v>8</v>
      </c>
      <c r="T89" s="197"/>
      <c r="U89" s="197">
        <v>9</v>
      </c>
      <c r="V89" s="197"/>
      <c r="W89" s="197">
        <v>10</v>
      </c>
      <c r="X89" s="197"/>
      <c r="Y89" s="197">
        <v>11</v>
      </c>
      <c r="Z89" s="197"/>
      <c r="AA89" s="197">
        <v>12</v>
      </c>
      <c r="AB89" s="197"/>
      <c r="AC89" s="197">
        <v>13</v>
      </c>
      <c r="AD89" s="8"/>
      <c r="AE89" s="9"/>
      <c r="AF89" s="9"/>
      <c r="AG89" s="8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Z89" s="42"/>
      <c r="BA89" s="146"/>
    </row>
    <row r="90" spans="1:55" ht="12.75" customHeight="1" x14ac:dyDescent="0.2">
      <c r="A90" s="3"/>
      <c r="B90" s="291" t="s">
        <v>3</v>
      </c>
      <c r="C90" s="292"/>
      <c r="D90" s="293"/>
      <c r="E90" s="101">
        <f>SUMIF($D$42:$D$88,"=P",F42:F88)</f>
        <v>0</v>
      </c>
      <c r="F90" s="101"/>
      <c r="G90" s="101">
        <f>SUMIF($D$42:$D$88,"=P",H42:H88)</f>
        <v>0</v>
      </c>
      <c r="H90" s="101"/>
      <c r="I90" s="100">
        <f>SUMIF($D$42:$D$88,"=P",J42:J88)</f>
        <v>0</v>
      </c>
      <c r="J90" s="100"/>
      <c r="K90" s="101">
        <f>SUMIF($D$42:$D$88,"=P",L42:L88)</f>
        <v>0</v>
      </c>
      <c r="L90" s="101"/>
      <c r="M90" s="102">
        <f>SUMIF($D$42:$D$88,"=P",N42:N88)</f>
        <v>0</v>
      </c>
      <c r="N90" s="102"/>
      <c r="O90" s="102">
        <f>SUMIF($D$42:$D$88,"=P",P42:P88)</f>
        <v>0</v>
      </c>
      <c r="P90" s="102"/>
      <c r="Q90" s="102">
        <f>SUMIF($D$42:$D$88,"=P",R42:R88)</f>
        <v>0</v>
      </c>
      <c r="R90" s="102"/>
      <c r="S90" s="101">
        <f>SUMIF($D$42:$D$88,"=P",T42:T88)</f>
        <v>0</v>
      </c>
      <c r="T90" s="101"/>
      <c r="U90" s="101">
        <f>SUMIF($D$42:$D$88,"=P",U42:U88)</f>
        <v>0</v>
      </c>
      <c r="V90" s="101"/>
      <c r="W90" s="100">
        <f>SUMIF($D$42:$D$88,"=P",W42:W88)</f>
        <v>0</v>
      </c>
      <c r="X90" s="100"/>
      <c r="Y90" s="102">
        <f>SUMIF($D$42:$D$88,"=P",Y42:Y88)</f>
        <v>0</v>
      </c>
      <c r="Z90" s="102"/>
      <c r="AA90" s="101">
        <f>SUMIF($D$42:$D$88,"=P",AA42:AA88)</f>
        <v>0</v>
      </c>
      <c r="AB90" s="101"/>
      <c r="AC90" s="100">
        <f>SUMIF($D$42:$D$88,"=P",AC42:AC88)</f>
        <v>0</v>
      </c>
      <c r="AD90" s="130"/>
      <c r="AE90" s="12" t="s">
        <v>28</v>
      </c>
      <c r="AF90" s="12" t="s">
        <v>27</v>
      </c>
      <c r="AG90" s="7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Z90" s="42"/>
      <c r="BA90" s="42"/>
    </row>
    <row r="91" spans="1:55" ht="12.75" customHeight="1" x14ac:dyDescent="0.2">
      <c r="A91" s="3"/>
      <c r="B91" s="294" t="s">
        <v>32</v>
      </c>
      <c r="C91" s="294"/>
      <c r="D91" s="294"/>
      <c r="E91" s="10" t="e">
        <f>(E90*100)/(B18*E11)</f>
        <v>#DIV/0!</v>
      </c>
      <c r="F91" s="49"/>
      <c r="G91" s="10" t="e">
        <f>(G90*100)/(B19*E11)</f>
        <v>#DIV/0!</v>
      </c>
      <c r="H91" s="10"/>
      <c r="I91" s="10" t="e">
        <f>(I90*100)/(B20*E11)</f>
        <v>#DIV/0!</v>
      </c>
      <c r="J91" s="10"/>
      <c r="K91" s="10" t="e">
        <f>(K90*100)/(B21*E11)</f>
        <v>#DIV/0!</v>
      </c>
      <c r="L91" s="10"/>
      <c r="M91" s="10" t="e">
        <f>(M90*100)/(B22*E11)</f>
        <v>#DIV/0!</v>
      </c>
      <c r="N91" s="10"/>
      <c r="O91" s="10" t="e">
        <f>(O90*100)/(B23*E11)</f>
        <v>#DIV/0!</v>
      </c>
      <c r="P91" s="10"/>
      <c r="Q91" s="10" t="e">
        <f>(Q90*100)/(B24*E11)</f>
        <v>#DIV/0!</v>
      </c>
      <c r="R91" s="10"/>
      <c r="S91" s="10" t="e">
        <f>(S90*100)/(B25*E11)</f>
        <v>#DIV/0!</v>
      </c>
      <c r="T91" s="10"/>
      <c r="U91" s="10" t="e">
        <f>(U90*100)/(B26*E11)</f>
        <v>#DIV/0!</v>
      </c>
      <c r="V91" s="10"/>
      <c r="W91" s="10" t="e">
        <f>(W90*100)/(B27*E11)</f>
        <v>#DIV/0!</v>
      </c>
      <c r="X91" s="10"/>
      <c r="Y91" s="10" t="e">
        <f>(Y90*100)/(B28*E11)</f>
        <v>#DIV/0!</v>
      </c>
      <c r="Z91" s="10"/>
      <c r="AA91" s="10" t="e">
        <f>(AA90*100)/(B29*E11)</f>
        <v>#DIV/0!</v>
      </c>
      <c r="AB91" s="10"/>
      <c r="AC91" s="10" t="e">
        <f>(AC90*100)/(B30*E11)</f>
        <v>#DIV/0!</v>
      </c>
      <c r="AD91" s="153"/>
      <c r="AE91" s="13" t="e">
        <f>SUM(AE42:AE88)/COUNTIF(AE42:AE88,"&gt;0")</f>
        <v>#DIV/0!</v>
      </c>
      <c r="AF91" s="14" t="e">
        <f>SUMIF($D$42:$D$88,"=P",$AF$42:$AF$88)/COUNTIF($D$42:$D$88,"=P")</f>
        <v>#DIV/0!</v>
      </c>
      <c r="AG91" s="7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</row>
    <row r="92" spans="1:55" s="42" customFormat="1" ht="12.75" customHeight="1" x14ac:dyDescent="0.2">
      <c r="B92" s="285"/>
      <c r="C92" s="286"/>
      <c r="D92" s="286"/>
      <c r="E92" s="43"/>
      <c r="F92" s="16"/>
      <c r="G92" s="16"/>
      <c r="H92" s="16"/>
      <c r="I92" s="16"/>
      <c r="J92" s="16"/>
      <c r="K92" s="16"/>
      <c r="L92" s="41"/>
      <c r="M92" s="348"/>
      <c r="N92" s="349"/>
      <c r="O92" s="349"/>
      <c r="P92" s="349"/>
      <c r="Q92" s="349"/>
      <c r="R92" s="41"/>
      <c r="S92" s="44"/>
      <c r="T92" s="41"/>
      <c r="U92" s="348"/>
      <c r="V92" s="349"/>
      <c r="W92" s="349"/>
      <c r="X92" s="349"/>
      <c r="Y92" s="349"/>
      <c r="Z92" s="41"/>
      <c r="AA92" s="44"/>
      <c r="AB92" s="16"/>
      <c r="AC92" s="16"/>
      <c r="AE92" s="16"/>
      <c r="AF92" s="16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</row>
    <row r="93" spans="1:55" ht="12.75" customHeight="1" x14ac:dyDescent="0.25">
      <c r="B93" s="340" t="s">
        <v>36</v>
      </c>
      <c r="C93" s="341"/>
      <c r="D93" s="342"/>
      <c r="E93" s="52" t="e">
        <f>AVERAGE(E91)</f>
        <v>#DIV/0!</v>
      </c>
      <c r="F93" s="52"/>
      <c r="G93" s="52" t="e">
        <f>AVERAGE(G91)</f>
        <v>#DIV/0!</v>
      </c>
      <c r="H93" s="52"/>
      <c r="I93" s="52" t="e">
        <f>AVERAGE(I91,O91)</f>
        <v>#DIV/0!</v>
      </c>
      <c r="J93" s="52"/>
      <c r="K93" s="52" t="e">
        <f>AVERAGE(K91)</f>
        <v>#DIV/0!</v>
      </c>
      <c r="L93" s="52"/>
      <c r="M93" s="52" t="e">
        <f>AVERAGE(M91)</f>
        <v>#DIV/0!</v>
      </c>
      <c r="N93" s="52"/>
      <c r="O93" s="52" t="e">
        <f>AVERAGE(Q91)</f>
        <v>#DIV/0!</v>
      </c>
      <c r="P93" s="52"/>
      <c r="Q93" s="52" t="e">
        <f>AVERAGE(S91)</f>
        <v>#DIV/0!</v>
      </c>
      <c r="R93" s="52"/>
      <c r="S93" s="52" t="e">
        <f>AVERAGE(U91)</f>
        <v>#DIV/0!</v>
      </c>
      <c r="T93" s="52"/>
      <c r="U93" s="52" t="e">
        <f>AVERAGE(W91)</f>
        <v>#DIV/0!</v>
      </c>
      <c r="V93" s="52"/>
      <c r="W93" s="52" t="e">
        <f>AVERAGE(Y91)</f>
        <v>#DIV/0!</v>
      </c>
      <c r="X93" s="52"/>
      <c r="Y93" s="52" t="e">
        <f>AVERAGE(AA91)</f>
        <v>#DIV/0!</v>
      </c>
      <c r="Z93" s="52"/>
      <c r="AA93" s="52" t="e">
        <f>AVERAGE(AC91)</f>
        <v>#DIV/0!</v>
      </c>
      <c r="AB93" s="147"/>
      <c r="AC93" s="148"/>
      <c r="AG93" s="81"/>
      <c r="AH93" s="81"/>
      <c r="AI93" s="81"/>
      <c r="AJ93" s="81"/>
      <c r="AK93" s="379"/>
      <c r="AL93" s="380"/>
      <c r="AM93" s="380"/>
      <c r="AN93" s="380"/>
      <c r="AO93" s="380"/>
      <c r="AP93" s="380"/>
      <c r="AQ93" s="380"/>
      <c r="AR93" s="380"/>
    </row>
    <row r="94" spans="1:55" ht="12.75" customHeight="1" x14ac:dyDescent="0.25">
      <c r="B94" s="54"/>
      <c r="C94" s="54"/>
      <c r="D94" s="55"/>
      <c r="E94" s="350"/>
      <c r="F94" s="350"/>
      <c r="G94" s="350"/>
      <c r="H94" s="56"/>
      <c r="I94" s="55"/>
      <c r="J94" s="55"/>
      <c r="K94" s="55"/>
      <c r="L94" s="55"/>
      <c r="M94" s="55"/>
      <c r="N94" s="55"/>
      <c r="O94" s="57"/>
      <c r="P94" s="57"/>
      <c r="Q94" s="57"/>
      <c r="R94" s="57"/>
      <c r="S94" s="57"/>
      <c r="T94" s="57"/>
      <c r="U94" s="57"/>
      <c r="V94" s="51"/>
      <c r="W94" s="51"/>
      <c r="AG94" s="81"/>
      <c r="AH94" s="81"/>
      <c r="AI94" s="81"/>
      <c r="AJ94" s="81"/>
      <c r="AK94" s="381"/>
      <c r="AL94" s="381"/>
      <c r="AM94" s="381"/>
      <c r="AN94" s="381"/>
      <c r="AO94" s="381"/>
      <c r="AP94" s="381"/>
      <c r="AQ94" s="249"/>
      <c r="AR94" s="249"/>
    </row>
    <row r="95" spans="1:55" ht="12.75" customHeight="1" x14ac:dyDescent="0.25">
      <c r="B95" s="340" t="s">
        <v>43</v>
      </c>
      <c r="C95" s="341"/>
      <c r="D95" s="342"/>
      <c r="E95" s="52" t="e">
        <f>AVERAGE(U91:AC91)</f>
        <v>#DIV/0!</v>
      </c>
      <c r="F95" s="53"/>
      <c r="G95" s="52" t="e">
        <f>AVERAGE(E91)</f>
        <v>#DIV/0!</v>
      </c>
      <c r="H95" s="52"/>
      <c r="I95" s="52" t="e">
        <f>AVERAGE(I91,M91,Q91)</f>
        <v>#DIV/0!</v>
      </c>
      <c r="J95" s="52"/>
      <c r="K95" s="52" t="e">
        <f>AVERAGE(G91,K91,O91,S91)</f>
        <v>#DIV/0!</v>
      </c>
      <c r="L95" s="147"/>
      <c r="M95" s="148"/>
      <c r="N95" s="57"/>
      <c r="O95" s="148"/>
      <c r="P95" s="57"/>
      <c r="Q95" s="148"/>
      <c r="R95" s="55"/>
      <c r="S95" s="55"/>
      <c r="T95" s="55"/>
      <c r="U95" s="55"/>
      <c r="V95" s="51"/>
      <c r="W95" s="51"/>
      <c r="AG95" s="81"/>
      <c r="AH95" s="81"/>
      <c r="AI95" s="81"/>
      <c r="AJ95" s="81"/>
      <c r="AK95" s="381"/>
      <c r="AL95" s="381"/>
      <c r="AM95" s="381"/>
      <c r="AN95" s="381"/>
      <c r="AO95" s="381"/>
      <c r="AP95" s="381"/>
      <c r="AQ95" s="249"/>
      <c r="AR95" s="249"/>
    </row>
    <row r="96" spans="1:55" ht="12.75" customHeight="1" x14ac:dyDescent="0.25">
      <c r="AG96" s="81"/>
      <c r="AH96" s="81"/>
      <c r="AI96" s="81"/>
      <c r="AJ96" s="81"/>
      <c r="AK96" s="381"/>
      <c r="AL96" s="381"/>
      <c r="AM96" s="381"/>
      <c r="AN96" s="381"/>
      <c r="AO96" s="381"/>
      <c r="AP96" s="381"/>
      <c r="AQ96" s="249"/>
      <c r="AR96" s="249"/>
    </row>
    <row r="97" spans="33:44" ht="12.75" customHeight="1" x14ac:dyDescent="0.2">
      <c r="AG97" s="82"/>
      <c r="AH97" s="82"/>
      <c r="AI97" s="82"/>
      <c r="AJ97" s="82"/>
      <c r="AK97" s="83"/>
      <c r="AL97" s="83"/>
      <c r="AM97" s="83"/>
      <c r="AN97" s="83"/>
      <c r="AO97" s="83"/>
      <c r="AP97" s="83"/>
      <c r="AQ97" s="83"/>
      <c r="AR97" s="83"/>
    </row>
    <row r="98" spans="33:44" ht="12.75" customHeight="1" x14ac:dyDescent="0.25">
      <c r="AG98" s="378"/>
      <c r="AH98" s="378"/>
      <c r="AI98" s="378"/>
      <c r="AJ98" s="378"/>
      <c r="AK98" s="84"/>
      <c r="AL98" s="85"/>
      <c r="AM98" s="84"/>
      <c r="AN98" s="85"/>
      <c r="AO98" s="84"/>
      <c r="AP98" s="85"/>
      <c r="AQ98" s="85"/>
      <c r="AR98" s="85"/>
    </row>
    <row r="99" spans="33:44" ht="12.75" customHeight="1" x14ac:dyDescent="0.25">
      <c r="AG99" s="378"/>
      <c r="AH99" s="378"/>
      <c r="AI99" s="378"/>
      <c r="AJ99" s="378"/>
      <c r="AK99" s="84"/>
      <c r="AL99" s="85"/>
      <c r="AM99" s="84"/>
      <c r="AN99" s="85"/>
      <c r="AO99" s="84"/>
      <c r="AP99" s="85"/>
      <c r="AQ99" s="85"/>
      <c r="AR99" s="85"/>
    </row>
    <row r="100" spans="33:44" ht="12.75" customHeight="1" x14ac:dyDescent="0.25">
      <c r="AG100" s="378"/>
      <c r="AH100" s="378"/>
      <c r="AI100" s="378"/>
      <c r="AJ100" s="378"/>
      <c r="AK100" s="84"/>
      <c r="AL100" s="85"/>
      <c r="AM100" s="84"/>
      <c r="AN100" s="85"/>
      <c r="AO100" s="84"/>
      <c r="AP100" s="85"/>
      <c r="AQ100" s="85"/>
      <c r="AR100" s="85"/>
    </row>
    <row r="101" spans="33:44" ht="12.75" customHeight="1" x14ac:dyDescent="0.25">
      <c r="AG101" s="378"/>
      <c r="AH101" s="378"/>
      <c r="AI101" s="378"/>
      <c r="AJ101" s="378"/>
      <c r="AK101" s="84"/>
      <c r="AL101" s="85"/>
      <c r="AM101" s="84"/>
      <c r="AN101" s="85"/>
      <c r="AO101" s="84"/>
      <c r="AP101" s="85"/>
      <c r="AQ101" s="85"/>
      <c r="AR101" s="85"/>
    </row>
  </sheetData>
  <sheetProtection password="88B8" sheet="1" scenarios="1" selectLockedCells="1"/>
  <dataConsolidate/>
  <mergeCells count="135">
    <mergeCell ref="AG99:AJ99"/>
    <mergeCell ref="AG100:AJ100"/>
    <mergeCell ref="AG101:AJ101"/>
    <mergeCell ref="E94:G94"/>
    <mergeCell ref="AK94:AL96"/>
    <mergeCell ref="AM94:AN96"/>
    <mergeCell ref="B87:C87"/>
    <mergeCell ref="B88:C88"/>
    <mergeCell ref="B89:C89"/>
    <mergeCell ref="B90:D90"/>
    <mergeCell ref="AO94:AP96"/>
    <mergeCell ref="B95:D95"/>
    <mergeCell ref="AG98:AJ98"/>
    <mergeCell ref="B91:D91"/>
    <mergeCell ref="B92:D92"/>
    <mergeCell ref="M92:Q92"/>
    <mergeCell ref="U92:Y92"/>
    <mergeCell ref="B93:D93"/>
    <mergeCell ref="AK93:AR93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AV69:AV72"/>
    <mergeCell ref="B70:C70"/>
    <mergeCell ref="B71:C71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68:C68"/>
    <mergeCell ref="B69:C69"/>
    <mergeCell ref="AT69:AT72"/>
    <mergeCell ref="AU69:AU72"/>
    <mergeCell ref="B58:C58"/>
    <mergeCell ref="BN58:BP58"/>
    <mergeCell ref="B59:C59"/>
    <mergeCell ref="BN59:BP59"/>
    <mergeCell ref="B60:C60"/>
    <mergeCell ref="BN60:BP60"/>
    <mergeCell ref="B61:C61"/>
    <mergeCell ref="BN61:BP61"/>
    <mergeCell ref="B62:C62"/>
    <mergeCell ref="BN62:BP62"/>
    <mergeCell ref="B51:C51"/>
    <mergeCell ref="B52:C52"/>
    <mergeCell ref="B53:C53"/>
    <mergeCell ref="B54:C54"/>
    <mergeCell ref="B55:C55"/>
    <mergeCell ref="B56:C56"/>
    <mergeCell ref="BN56:BP56"/>
    <mergeCell ref="B57:C57"/>
    <mergeCell ref="BN57:BP57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C30:M30"/>
    <mergeCell ref="O30:AC30"/>
    <mergeCell ref="C34:D34"/>
    <mergeCell ref="C35:D35"/>
    <mergeCell ref="AK37:AR37"/>
    <mergeCell ref="E38:AC38"/>
    <mergeCell ref="AD38:AD41"/>
    <mergeCell ref="AE38:AE41"/>
    <mergeCell ref="AF38:AF41"/>
    <mergeCell ref="AG38:AG41"/>
    <mergeCell ref="AH38:AH41"/>
    <mergeCell ref="AI38:AI41"/>
    <mergeCell ref="AK38:AL40"/>
    <mergeCell ref="AM38:AN40"/>
    <mergeCell ref="AO38:AP40"/>
    <mergeCell ref="AQ38:AR40"/>
    <mergeCell ref="B41:C41"/>
    <mergeCell ref="C24:M24"/>
    <mergeCell ref="O24:AC24"/>
    <mergeCell ref="C25:M25"/>
    <mergeCell ref="O25:AC25"/>
    <mergeCell ref="AK25:AR26"/>
    <mergeCell ref="C26:M26"/>
    <mergeCell ref="O26:AC28"/>
    <mergeCell ref="C27:M27"/>
    <mergeCell ref="AK27:AL29"/>
    <mergeCell ref="AM27:AN29"/>
    <mergeCell ref="AO27:AP29"/>
    <mergeCell ref="AQ27:AR29"/>
    <mergeCell ref="C28:M28"/>
    <mergeCell ref="C29:M29"/>
    <mergeCell ref="O29:AC29"/>
    <mergeCell ref="C19:M19"/>
    <mergeCell ref="O19:AC19"/>
    <mergeCell ref="C20:M20"/>
    <mergeCell ref="O20:AC20"/>
    <mergeCell ref="C21:M21"/>
    <mergeCell ref="O21:AC21"/>
    <mergeCell ref="C22:M22"/>
    <mergeCell ref="O22:AC22"/>
    <mergeCell ref="C23:M23"/>
    <mergeCell ref="O23:AC23"/>
    <mergeCell ref="B11:D11"/>
    <mergeCell ref="E11:G11"/>
    <mergeCell ref="B12:D12"/>
    <mergeCell ref="E12:G12"/>
    <mergeCell ref="A16:AC16"/>
    <mergeCell ref="C17:M17"/>
    <mergeCell ref="O17:AC17"/>
    <mergeCell ref="AD17:AE17"/>
    <mergeCell ref="C18:M18"/>
    <mergeCell ref="O18:AC18"/>
    <mergeCell ref="B2:M2"/>
    <mergeCell ref="B3:M3"/>
    <mergeCell ref="B5:M5"/>
    <mergeCell ref="C7:G7"/>
    <mergeCell ref="M7:O7"/>
    <mergeCell ref="C8:G8"/>
    <mergeCell ref="C9:G9"/>
    <mergeCell ref="B10:D10"/>
    <mergeCell ref="E10:G10"/>
  </mergeCells>
  <conditionalFormatting sqref="AF91">
    <cfRule type="cellIs" dxfId="37" priority="27" stopIfTrue="1" operator="greaterThanOrEqual">
      <formula>3.95</formula>
    </cfRule>
    <cfRule type="cellIs" dxfId="36" priority="28" stopIfTrue="1" operator="between">
      <formula>2.05</formula>
      <formula>3.94</formula>
    </cfRule>
    <cfRule type="cellIs" dxfId="35" priority="29" stopIfTrue="1" operator="lessThanOrEqual">
      <formula>2</formula>
    </cfRule>
  </conditionalFormatting>
  <conditionalFormatting sqref="G42:G88">
    <cfRule type="cellIs" dxfId="34" priority="30" stopIfTrue="1" operator="equal">
      <formula>$G$39</formula>
    </cfRule>
    <cfRule type="cellIs" dxfId="33" priority="31" stopIfTrue="1" operator="notEqual">
      <formula>$G$39</formula>
    </cfRule>
  </conditionalFormatting>
  <conditionalFormatting sqref="AC42:AC88">
    <cfRule type="cellIs" dxfId="32" priority="32" stopIfTrue="1" operator="equal">
      <formula>$J$11</formula>
    </cfRule>
    <cfRule type="cellIs" dxfId="31" priority="33" stopIfTrue="1" operator="notEqual">
      <formula>$J$11</formula>
    </cfRule>
  </conditionalFormatting>
  <conditionalFormatting sqref="I42:I88">
    <cfRule type="cellIs" dxfId="30" priority="25" stopIfTrue="1" operator="equal">
      <formula>$I$39</formula>
    </cfRule>
    <cfRule type="cellIs" dxfId="29" priority="26" stopIfTrue="1" operator="notEqual">
      <formula>$I$39</formula>
    </cfRule>
  </conditionalFormatting>
  <conditionalFormatting sqref="M42:M88">
    <cfRule type="cellIs" dxfId="28" priority="23" stopIfTrue="1" operator="equal">
      <formula>$M$39</formula>
    </cfRule>
    <cfRule type="cellIs" dxfId="27" priority="24" stopIfTrue="1" operator="notEqual">
      <formula>$M$39</formula>
    </cfRule>
  </conditionalFormatting>
  <conditionalFormatting sqref="O42:O88">
    <cfRule type="cellIs" dxfId="26" priority="21" stopIfTrue="1" operator="equal">
      <formula>$O$39</formula>
    </cfRule>
    <cfRule type="cellIs" dxfId="25" priority="22" stopIfTrue="1" operator="notEqual">
      <formula>$O$39</formula>
    </cfRule>
  </conditionalFormatting>
  <conditionalFormatting sqref="Q42:Q88">
    <cfRule type="cellIs" dxfId="24" priority="19" stopIfTrue="1" operator="equal">
      <formula>$Q$39</formula>
    </cfRule>
    <cfRule type="cellIs" dxfId="23" priority="20" stopIfTrue="1" operator="notEqual">
      <formula>$Q$39</formula>
    </cfRule>
  </conditionalFormatting>
  <conditionalFormatting sqref="U42:U88">
    <cfRule type="cellIs" dxfId="22" priority="17" stopIfTrue="1" operator="equal">
      <formula>$J$10</formula>
    </cfRule>
    <cfRule type="cellIs" dxfId="21" priority="18" stopIfTrue="1" operator="notEqual">
      <formula>$J$10</formula>
    </cfRule>
  </conditionalFormatting>
  <conditionalFormatting sqref="W42:W88">
    <cfRule type="cellIs" dxfId="20" priority="15" stopIfTrue="1" operator="equal">
      <formula>$J$10</formula>
    </cfRule>
    <cfRule type="cellIs" dxfId="19" priority="16" stopIfTrue="1" operator="notEqual">
      <formula>$J$10</formula>
    </cfRule>
  </conditionalFormatting>
  <conditionalFormatting sqref="Y42:Y88">
    <cfRule type="cellIs" dxfId="18" priority="13" stopIfTrue="1" operator="equal">
      <formula>$J$10</formula>
    </cfRule>
    <cfRule type="cellIs" dxfId="17" priority="14" stopIfTrue="1" operator="notEqual">
      <formula>$J$10</formula>
    </cfRule>
  </conditionalFormatting>
  <conditionalFormatting sqref="K42:K88">
    <cfRule type="cellIs" dxfId="16" priority="11" stopIfTrue="1" operator="equal">
      <formula>$G$39</formula>
    </cfRule>
    <cfRule type="cellIs" dxfId="15" priority="12" stopIfTrue="1" operator="notEqual">
      <formula>$G$39</formula>
    </cfRule>
  </conditionalFormatting>
  <conditionalFormatting sqref="S42:S88">
    <cfRule type="cellIs" dxfId="14" priority="9" stopIfTrue="1" operator="equal">
      <formula>$S$39</formula>
    </cfRule>
    <cfRule type="cellIs" dxfId="13" priority="10" stopIfTrue="1" operator="notEqual">
      <formula>$S$39</formula>
    </cfRule>
  </conditionalFormatting>
  <conditionalFormatting sqref="E42:E88">
    <cfRule type="cellIs" dxfId="12" priority="7" stopIfTrue="1" operator="equal">
      <formula>$E$39</formula>
    </cfRule>
    <cfRule type="cellIs" dxfId="11" priority="8" stopIfTrue="1" operator="notEqual">
      <formula>$E$39</formula>
    </cfRule>
  </conditionalFormatting>
  <conditionalFormatting sqref="AA42:AA88">
    <cfRule type="cellIs" dxfId="10" priority="5" stopIfTrue="1" operator="equal">
      <formula>$J$10</formula>
    </cfRule>
    <cfRule type="cellIs" dxfId="9" priority="6" stopIfTrue="1" operator="notEqual">
      <formula>$J$10</formula>
    </cfRule>
  </conditionalFormatting>
  <conditionalFormatting sqref="AF42:AF88">
    <cfRule type="cellIs" dxfId="8" priority="2" stopIfTrue="1" operator="greaterThanOrEqual">
      <formula>3.95</formula>
    </cfRule>
    <cfRule type="cellIs" dxfId="7" priority="3" stopIfTrue="1" operator="between">
      <formula>2</formula>
      <formula>3.94</formula>
    </cfRule>
    <cfRule type="cellIs" dxfId="6" priority="4" stopIfTrue="1" operator="lessThan">
      <formula>2</formula>
    </cfRule>
  </conditionalFormatting>
  <conditionalFormatting sqref="AG42:AI88">
    <cfRule type="cellIs" dxfId="5" priority="1" stopIfTrue="1" operator="equal">
      <formula>0</formula>
    </cfRule>
  </conditionalFormatting>
  <dataValidations count="7">
    <dataValidation type="decimal" allowBlank="1" showInputMessage="1" showErrorMessage="1" errorTitle="ERROR" error="Sólo se admiten valores decimales entre 0 y 2. Ingresar valores con coma decimal y no con punto, por ejemplo: 2,5 y no 2.5" sqref="X42:X88 Z42:Z88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J42:J88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V42:V88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D42:D88">
      <formula1>$BA$14:$BA$15</formula1>
    </dataValidation>
    <dataValidation type="list" allowBlank="1" showInputMessage="1" showErrorMessage="1" errorTitle="ERROR" error="SOLO SE ADMITEN LAS ALTERNATIVAS: A, B, C y D." sqref="Q42:Q88 E42:E88 S42:S88 I42:I88 O42:O88 M42:M88 K42:K88 G42:G88">
      <formula1>$I$8:$I$11</formula1>
    </dataValidation>
    <dataValidation type="list" allowBlank="1" showInputMessage="1" showErrorMessage="1" errorTitle="ERROR" error="SOLO SE ADMITEN LAS RESPUESTAS NUMÉRICAS: 0, 1 y 2." sqref="U42:U88 AA42:AA88 Y42:Y88 W42:W88">
      <formula1>$J$8:$J$10</formula1>
    </dataValidation>
    <dataValidation type="list" allowBlank="1" showInputMessage="1" showErrorMessage="1" errorTitle="ERROR" error="SOLO SE ADMITEN LAS RESPUESTAS NUMÉRICAS: 0, 1, 2 y 3." sqref="AC42:AC88">
      <formula1>$J$8:$J$11</formula1>
    </dataValidation>
  </dataValidations>
  <printOptions horizontalCentered="1" verticalCentered="1"/>
  <pageMargins left="0.15748031496062992" right="0.15748031496062992" top="0.19685039370078741" bottom="0.19685039370078741" header="0.15748031496062992" footer="0.27559055118110237"/>
  <pageSetup paperSize="258" scale="70" orientation="landscape" horizontalDpi="300" verticalDpi="300" r:id="rId1"/>
  <headerFooter alignWithMargins="0">
    <oddHeader>&amp;C[Imagen]</oddHeader>
  </headerFooter>
  <rowBreaks count="2" manualBreakCount="2">
    <brk id="36" max="73" man="1"/>
    <brk id="96" max="73" man="1"/>
  </rowBreaks>
  <colBreaks count="2" manualBreakCount="2">
    <brk id="34" max="95" man="1"/>
    <brk id="55" max="9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0099"/>
  </sheetPr>
  <dimension ref="B2:BH98"/>
  <sheetViews>
    <sheetView showGridLines="0" topLeftCell="A2" zoomScale="61" zoomScaleNormal="61" zoomScalePageLayoutView="59" workbookViewId="0">
      <selection activeCell="D7" sqref="D7:G7"/>
    </sheetView>
  </sheetViews>
  <sheetFormatPr baseColWidth="10" defaultColWidth="9.140625" defaultRowHeight="12.75" x14ac:dyDescent="0.2"/>
  <cols>
    <col min="2" max="2" width="24" customWidth="1"/>
    <col min="3" max="4" width="22.28515625" customWidth="1"/>
    <col min="5" max="5" width="22.28515625" style="20" customWidth="1"/>
    <col min="6" max="6" width="7.28515625" customWidth="1"/>
    <col min="7" max="7" width="7.7109375" customWidth="1"/>
    <col min="8" max="8" width="7.5703125" customWidth="1"/>
    <col min="9" max="9" width="13.28515625" customWidth="1"/>
    <col min="10" max="10" width="13.140625" style="20" customWidth="1"/>
    <col min="11" max="11" width="13.5703125" style="20" customWidth="1"/>
    <col min="12" max="12" width="8.5703125" style="20" customWidth="1"/>
    <col min="13" max="13" width="8.140625" customWidth="1"/>
    <col min="14" max="17" width="5.42578125" customWidth="1"/>
    <col min="18" max="18" width="5.7109375" customWidth="1"/>
    <col min="19" max="19" width="7.85546875" customWidth="1"/>
    <col min="20" max="20" width="8" customWidth="1"/>
    <col min="21" max="21" width="10.85546875" customWidth="1"/>
    <col min="22" max="22" width="12" customWidth="1"/>
    <col min="23" max="23" width="12.5703125" style="58" customWidth="1"/>
    <col min="24" max="27" width="8.140625" style="58" customWidth="1"/>
    <col min="28" max="28" width="29.85546875" style="58" customWidth="1"/>
    <col min="29" max="30" width="8.140625" style="58" customWidth="1"/>
    <col min="31" max="31" width="12.28515625" style="58" customWidth="1"/>
    <col min="32" max="32" width="13.42578125" style="162" customWidth="1"/>
    <col min="33" max="35" width="14.28515625" style="58" customWidth="1"/>
    <col min="36" max="39" width="8.140625" style="58" customWidth="1"/>
    <col min="40" max="40" width="8.28515625" style="58" customWidth="1"/>
    <col min="41" max="41" width="11.7109375" style="58" bestFit="1" customWidth="1"/>
    <col min="42" max="43" width="12.42578125" style="58" bestFit="1" customWidth="1"/>
    <col min="44" max="46" width="17.42578125" customWidth="1"/>
    <col min="47" max="47" width="13.42578125" customWidth="1"/>
    <col min="48" max="48" width="5.5703125" customWidth="1"/>
    <col min="52" max="52" width="25.5703125" customWidth="1"/>
    <col min="53" max="60" width="9.85546875" customWidth="1"/>
  </cols>
  <sheetData>
    <row r="2" spans="2:60" ht="12.75" customHeight="1" x14ac:dyDescent="0.2">
      <c r="C2" s="322"/>
      <c r="D2" s="322"/>
      <c r="E2" s="322"/>
      <c r="F2" s="322"/>
      <c r="G2" s="322"/>
      <c r="H2" s="322"/>
      <c r="I2" s="322"/>
      <c r="J2" s="322"/>
    </row>
    <row r="3" spans="2:60" ht="12.75" customHeight="1" x14ac:dyDescent="0.2">
      <c r="C3" s="287"/>
      <c r="D3" s="288"/>
      <c r="E3" s="288"/>
      <c r="F3" s="288"/>
      <c r="G3" s="288"/>
      <c r="H3" s="288"/>
      <c r="I3" s="288"/>
      <c r="J3" s="288"/>
    </row>
    <row r="4" spans="2:60" ht="12.75" customHeight="1" x14ac:dyDescent="0.2">
      <c r="C4" s="1"/>
      <c r="D4" s="1"/>
      <c r="E4" s="1"/>
      <c r="F4" s="1"/>
      <c r="G4" s="1"/>
      <c r="H4" s="1"/>
      <c r="I4" s="1"/>
      <c r="J4" s="1"/>
    </row>
    <row r="5" spans="2:60" ht="23.25" customHeight="1" thickBot="1" x14ac:dyDescent="0.25">
      <c r="C5" s="393" t="s">
        <v>91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AY5" s="164"/>
      <c r="AZ5" s="164"/>
      <c r="BA5" s="184"/>
      <c r="BB5" s="184"/>
      <c r="BC5" s="184"/>
      <c r="BD5" s="184"/>
      <c r="BE5" s="184"/>
      <c r="BF5" s="184"/>
      <c r="BG5" s="184"/>
      <c r="BH5" s="184"/>
    </row>
    <row r="6" spans="2:60" ht="58.5" customHeight="1" x14ac:dyDescent="0.2">
      <c r="C6" s="2"/>
      <c r="D6" s="2"/>
      <c r="E6" s="18"/>
      <c r="F6" s="2"/>
      <c r="G6" s="2"/>
      <c r="I6" s="16"/>
      <c r="J6" s="41"/>
      <c r="K6" s="41"/>
      <c r="AE6" s="413" t="s">
        <v>102</v>
      </c>
      <c r="AF6" s="414"/>
      <c r="AY6" s="164"/>
      <c r="AZ6" s="164"/>
      <c r="BA6" s="394" t="s">
        <v>88</v>
      </c>
      <c r="BB6" s="395"/>
      <c r="BC6" s="395"/>
      <c r="BD6" s="395"/>
      <c r="BE6" s="395"/>
      <c r="BF6" s="395"/>
      <c r="BG6" s="395"/>
      <c r="BH6" s="396"/>
    </row>
    <row r="7" spans="2:60" ht="25.5" customHeight="1" thickBot="1" x14ac:dyDescent="0.25">
      <c r="B7" s="3"/>
      <c r="C7" s="213" t="s">
        <v>89</v>
      </c>
      <c r="D7" s="400"/>
      <c r="E7" s="400"/>
      <c r="F7" s="400"/>
      <c r="G7" s="400"/>
      <c r="H7" s="74"/>
      <c r="I7" s="38"/>
      <c r="J7" s="38"/>
      <c r="K7" s="157"/>
      <c r="L7" s="38"/>
      <c r="AE7" s="223" t="s">
        <v>101</v>
      </c>
      <c r="AF7" s="223" t="s">
        <v>66</v>
      </c>
      <c r="AY7" s="164"/>
      <c r="AZ7" s="169"/>
      <c r="BA7" s="397"/>
      <c r="BB7" s="398"/>
      <c r="BC7" s="398"/>
      <c r="BD7" s="398"/>
      <c r="BE7" s="398"/>
      <c r="BF7" s="398"/>
      <c r="BG7" s="398"/>
      <c r="BH7" s="399"/>
    </row>
    <row r="8" spans="2:60" ht="27" customHeight="1" x14ac:dyDescent="0.2">
      <c r="B8" s="3"/>
      <c r="C8" s="213" t="s">
        <v>1</v>
      </c>
      <c r="D8" s="404"/>
      <c r="E8" s="405"/>
      <c r="F8" s="405"/>
      <c r="G8" s="406"/>
      <c r="H8" s="114" t="s">
        <v>0</v>
      </c>
      <c r="I8" s="38"/>
      <c r="J8" s="38"/>
      <c r="K8" s="157"/>
      <c r="L8" s="38"/>
      <c r="M8" s="37"/>
      <c r="N8" s="37"/>
      <c r="O8" s="37"/>
      <c r="P8" s="37"/>
      <c r="Q8" s="37"/>
      <c r="R8" s="37"/>
      <c r="AE8" s="223">
        <v>1</v>
      </c>
      <c r="AF8" s="235" t="e">
        <f>AVERAGE('1º básico A'!E91,'1º básico B'!E91,'1º básico C'!E91)</f>
        <v>#DIV/0!</v>
      </c>
      <c r="AY8" s="199"/>
      <c r="AZ8" s="200"/>
      <c r="BA8" s="453" t="str">
        <f>C46</f>
        <v>1) Desarrollo de destrezas de lectura inicial.</v>
      </c>
      <c r="BB8" s="454"/>
      <c r="BC8" s="415" t="str">
        <f>C43</f>
        <v>2) Reflexión sobre el texto</v>
      </c>
      <c r="BD8" s="416"/>
      <c r="BE8" s="407" t="str">
        <f>C45</f>
        <v>3) Extracción de información explícita.</v>
      </c>
      <c r="BF8" s="407"/>
      <c r="BG8" s="409" t="str">
        <f>C44</f>
        <v>4) Extracción de información implícita.</v>
      </c>
      <c r="BH8" s="410"/>
    </row>
    <row r="9" spans="2:60" ht="27" customHeight="1" x14ac:dyDescent="0.2">
      <c r="B9" s="3"/>
      <c r="C9" s="213" t="s">
        <v>5</v>
      </c>
      <c r="D9" s="401"/>
      <c r="E9" s="402"/>
      <c r="F9" s="402"/>
      <c r="G9" s="403"/>
      <c r="H9" s="114" t="s">
        <v>23</v>
      </c>
      <c r="I9" s="38"/>
      <c r="J9" s="38"/>
      <c r="K9" s="157"/>
      <c r="L9" s="38"/>
      <c r="M9" s="37"/>
      <c r="N9" s="37"/>
      <c r="O9" s="37"/>
      <c r="P9" s="37"/>
      <c r="Q9" s="37"/>
      <c r="R9" s="37"/>
      <c r="AE9" s="223">
        <v>2</v>
      </c>
      <c r="AF9" s="235" t="e">
        <f>AVERAGE('1º básico A'!G91,'1º básico B'!G91,'1º básico C'!G91)</f>
        <v>#DIV/0!</v>
      </c>
      <c r="AY9" s="199"/>
      <c r="AZ9" s="200"/>
      <c r="BA9" s="455"/>
      <c r="BB9" s="456"/>
      <c r="BC9" s="417"/>
      <c r="BD9" s="418"/>
      <c r="BE9" s="408"/>
      <c r="BF9" s="408"/>
      <c r="BG9" s="411"/>
      <c r="BH9" s="412"/>
    </row>
    <row r="10" spans="2:60" ht="27" customHeight="1" thickBot="1" x14ac:dyDescent="0.25">
      <c r="B10" s="3"/>
      <c r="C10" s="429" t="s">
        <v>90</v>
      </c>
      <c r="D10" s="430"/>
      <c r="E10" s="431"/>
      <c r="F10" s="427">
        <f>SUM('1º básico A'!E10:G10,'1º básico B'!E10:G10,'1º básico C'!E10:G10)</f>
        <v>90</v>
      </c>
      <c r="G10" s="428"/>
      <c r="H10" s="176"/>
      <c r="I10" s="38"/>
      <c r="J10" s="38"/>
      <c r="K10" s="157"/>
      <c r="L10" s="38"/>
      <c r="M10" s="37"/>
      <c r="N10" s="37"/>
      <c r="O10" s="37"/>
      <c r="P10" s="37"/>
      <c r="Q10" s="37"/>
      <c r="R10" s="37"/>
      <c r="AE10" s="223">
        <v>3</v>
      </c>
      <c r="AF10" s="235" t="e">
        <f>AVERAGE('1º básico A'!I91,'1º básico B'!I91,'1º básico C'!I91)</f>
        <v>#DIV/0!</v>
      </c>
      <c r="AY10" s="199"/>
      <c r="AZ10" s="200"/>
      <c r="BA10" s="455"/>
      <c r="BB10" s="456"/>
      <c r="BC10" s="417"/>
      <c r="BD10" s="418"/>
      <c r="BE10" s="408"/>
      <c r="BF10" s="408"/>
      <c r="BG10" s="411"/>
      <c r="BH10" s="412"/>
    </row>
    <row r="11" spans="2:60" ht="53.25" customHeight="1" thickBot="1" x14ac:dyDescent="0.25">
      <c r="B11" s="3"/>
      <c r="C11" s="429" t="s">
        <v>50</v>
      </c>
      <c r="D11" s="430"/>
      <c r="E11" s="431"/>
      <c r="F11" s="427">
        <f>SUM('1º básico A'!E11:G11,'1º básico B'!E11:G11,'1º básico C'!E11:G11)</f>
        <v>1</v>
      </c>
      <c r="G11" s="428"/>
      <c r="H11" s="114" t="s">
        <v>25</v>
      </c>
      <c r="I11" s="38" t="s">
        <v>40</v>
      </c>
      <c r="J11" s="38"/>
      <c r="K11" s="38"/>
      <c r="L11" s="3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59"/>
      <c r="X11" s="59"/>
      <c r="Y11" s="59"/>
      <c r="Z11" s="59"/>
      <c r="AA11" s="59"/>
      <c r="AB11" s="59"/>
      <c r="AC11" s="59"/>
      <c r="AD11" s="59"/>
      <c r="AE11" s="223">
        <v>4</v>
      </c>
      <c r="AF11" s="235" t="e">
        <f>AVERAGE('1º básico A'!K91,'1º básico B'!K91,'1º básico C'!K91)</f>
        <v>#DIV/0!</v>
      </c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Y11" s="199"/>
      <c r="AZ11" s="200"/>
      <c r="BA11" s="271" t="s">
        <v>30</v>
      </c>
      <c r="BB11" s="272" t="s">
        <v>31</v>
      </c>
      <c r="BC11" s="273" t="s">
        <v>30</v>
      </c>
      <c r="BD11" s="274" t="s">
        <v>31</v>
      </c>
      <c r="BE11" s="224" t="s">
        <v>30</v>
      </c>
      <c r="BF11" s="225" t="s">
        <v>31</v>
      </c>
      <c r="BG11" s="275" t="s">
        <v>30</v>
      </c>
      <c r="BH11" s="276" t="s">
        <v>31</v>
      </c>
    </row>
    <row r="12" spans="2:60" ht="18" customHeight="1" x14ac:dyDescent="0.2">
      <c r="B12" s="3"/>
      <c r="C12" s="429" t="s">
        <v>13</v>
      </c>
      <c r="D12" s="430"/>
      <c r="E12" s="431"/>
      <c r="F12" s="427">
        <f>SUM('1º básico A'!E12:G12,'1º básico B'!E12:G12,'1º básico C'!E12:G12)</f>
        <v>89</v>
      </c>
      <c r="G12" s="428"/>
      <c r="H12" s="50"/>
      <c r="I12" s="38"/>
      <c r="J12" s="38"/>
      <c r="K12" s="38"/>
      <c r="L12" s="3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59"/>
      <c r="X12" s="59"/>
      <c r="Y12" s="59"/>
      <c r="Z12" s="59"/>
      <c r="AA12" s="59"/>
      <c r="AB12" s="59"/>
      <c r="AC12" s="59"/>
      <c r="AD12" s="59"/>
      <c r="AE12" s="223">
        <v>5</v>
      </c>
      <c r="AF12" s="235" t="e">
        <f>AVERAGE('1º básico A'!M91,'1º básico B'!M91,'1º básico C'!M91)</f>
        <v>#DIV/0!</v>
      </c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Y12" s="457" t="s">
        <v>92</v>
      </c>
      <c r="AZ12" s="458"/>
      <c r="BA12" s="226">
        <f>SUM('1º básico A'!AK31,'1º básico B'!AK31,'1º básico C'!AK31)</f>
        <v>1</v>
      </c>
      <c r="BB12" s="227">
        <f>BA12/$F$11</f>
        <v>1</v>
      </c>
      <c r="BC12" s="226">
        <f>SUM('1º básico A'!AM31,'1º básico B'!AM31,'1º básico C'!AM31)</f>
        <v>1</v>
      </c>
      <c r="BD12" s="228">
        <f>BC12/$F$11</f>
        <v>1</v>
      </c>
      <c r="BE12" s="229">
        <f>SUM('1º básico A'!AO31,'1º básico B'!AO31,'1º básico C'!AO31)</f>
        <v>1</v>
      </c>
      <c r="BF12" s="227">
        <f>BE12/$F$11</f>
        <v>1</v>
      </c>
      <c r="BG12" s="267">
        <f>SUM('1º básico A'!AQ31,'1º básico B'!AQ31,'1º básico C'!AQ31)</f>
        <v>1</v>
      </c>
      <c r="BH12" s="228">
        <f>BG12/$F$11</f>
        <v>1</v>
      </c>
    </row>
    <row r="13" spans="2:60" ht="18" customHeight="1" x14ac:dyDescent="0.2">
      <c r="C13" s="8"/>
      <c r="D13" s="8"/>
      <c r="E13" s="19"/>
      <c r="F13" s="8"/>
      <c r="G13" s="8"/>
      <c r="I13" s="38"/>
      <c r="J13" s="38"/>
      <c r="K13" s="38"/>
      <c r="L13" s="38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59"/>
      <c r="X13" s="59"/>
      <c r="Y13" s="59"/>
      <c r="Z13" s="59"/>
      <c r="AA13" s="59"/>
      <c r="AB13" s="59"/>
      <c r="AC13" s="59"/>
      <c r="AD13" s="59"/>
      <c r="AE13" s="223">
        <v>6</v>
      </c>
      <c r="AF13" s="235" t="e">
        <f>AVERAGE('1º básico A'!O91,'1º básico B'!O91,'1º básico C'!O91)</f>
        <v>#DIV/0!</v>
      </c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U13" s="24"/>
      <c r="AY13" s="459" t="s">
        <v>93</v>
      </c>
      <c r="AZ13" s="460"/>
      <c r="BA13" s="214">
        <f>SUM('1º básico A'!AK32,'1º básico B'!AK32,'1º básico C'!AK32)</f>
        <v>0</v>
      </c>
      <c r="BB13" s="215">
        <f>BA13/$F$11</f>
        <v>0</v>
      </c>
      <c r="BC13" s="214">
        <f>SUM('1º básico A'!AM32,'1º básico B'!AM32,'1º básico C'!AM32)</f>
        <v>0</v>
      </c>
      <c r="BD13" s="216">
        <f>BC13/$F$11</f>
        <v>0</v>
      </c>
      <c r="BE13" s="217">
        <f>SUM('1º básico A'!AO32,'1º básico B'!AO32,'1º básico C'!AO32)</f>
        <v>0</v>
      </c>
      <c r="BF13" s="215">
        <f>BE13/$F$11</f>
        <v>0</v>
      </c>
      <c r="BG13" s="268">
        <f>SUM('1º básico A'!AQ32,'1º básico B'!AQ32,'1º básico C'!AQ32)</f>
        <v>0</v>
      </c>
      <c r="BH13" s="216">
        <f>BG13/$F$11</f>
        <v>0</v>
      </c>
    </row>
    <row r="14" spans="2:60" ht="18" customHeight="1" x14ac:dyDescent="0.2">
      <c r="AE14" s="223">
        <v>7</v>
      </c>
      <c r="AF14" s="235" t="e">
        <f>AVERAGE('1º básico A'!Q91,'1º básico B'!Q91,'1º básico C'!Q91)</f>
        <v>#DIV/0!</v>
      </c>
      <c r="AU14" s="46" t="s">
        <v>0</v>
      </c>
      <c r="AY14" s="459" t="s">
        <v>94</v>
      </c>
      <c r="AZ14" s="460"/>
      <c r="BA14" s="214">
        <f>SUM('1º básico A'!AK33,'1º básico B'!AK33,'1º básico C'!AK33)</f>
        <v>0</v>
      </c>
      <c r="BB14" s="215">
        <f>BA14/$F$11</f>
        <v>0</v>
      </c>
      <c r="BC14" s="214">
        <f>SUM('1º básico A'!AM33,'1º básico B'!AM33,'1º básico C'!AM33)</f>
        <v>0</v>
      </c>
      <c r="BD14" s="216">
        <f>BC14/$F$11</f>
        <v>0</v>
      </c>
      <c r="BE14" s="217">
        <f>SUM('1º básico A'!AO33,'1º básico B'!AO33,'1º básico C'!AO33)</f>
        <v>0</v>
      </c>
      <c r="BF14" s="215">
        <f>BE14/$F$11</f>
        <v>0</v>
      </c>
      <c r="BG14" s="268">
        <f>SUM('1º básico A'!AQ33,'1º básico B'!AQ33,'1º básico C'!AQ33)</f>
        <v>0</v>
      </c>
      <c r="BH14" s="216">
        <f>BG14/$F$11</f>
        <v>0</v>
      </c>
    </row>
    <row r="15" spans="2:60" ht="18" customHeight="1" thickBot="1" x14ac:dyDescent="0.25">
      <c r="B15" s="16"/>
      <c r="C15" s="16"/>
      <c r="D15" s="16" t="s">
        <v>40</v>
      </c>
      <c r="AE15" s="223">
        <v>8</v>
      </c>
      <c r="AF15" s="235" t="e">
        <f>AVERAGE('1º básico A'!S91,'1º básico B'!S91,'1º básico C'!S91)</f>
        <v>#DIV/0!</v>
      </c>
      <c r="AU15" s="46" t="s">
        <v>4</v>
      </c>
      <c r="AY15" s="461" t="s">
        <v>95</v>
      </c>
      <c r="AZ15" s="462"/>
      <c r="BA15" s="218">
        <f>SUM('1º básico A'!AK34,'1º básico B'!AK34,'1º básico C'!AK34)</f>
        <v>0</v>
      </c>
      <c r="BB15" s="219">
        <f>BA15/$F$11</f>
        <v>0</v>
      </c>
      <c r="BC15" s="218">
        <f>SUM('1º básico A'!AM34,'1º básico B'!AM34,'1º básico C'!AM34)</f>
        <v>0</v>
      </c>
      <c r="BD15" s="220">
        <f>BC15/$F$11</f>
        <v>0</v>
      </c>
      <c r="BE15" s="221">
        <f>SUM('1º básico A'!AO34,'1º básico B'!AO34,'1º básico C'!AO34)</f>
        <v>0</v>
      </c>
      <c r="BF15" s="219">
        <f>BE15/$F$11</f>
        <v>0</v>
      </c>
      <c r="BG15" s="269">
        <f>SUM('1º básico A'!AQ34,'1º básico B'!AQ34,'1º básico C'!AQ34)</f>
        <v>0</v>
      </c>
      <c r="BH15" s="220">
        <f>BG15/$F$11</f>
        <v>0</v>
      </c>
    </row>
    <row r="16" spans="2:60" ht="18" customHeight="1" thickBot="1" x14ac:dyDescent="0.25">
      <c r="B16" s="432" t="s">
        <v>67</v>
      </c>
      <c r="C16" s="433"/>
      <c r="D16" s="433"/>
      <c r="E16" s="433"/>
      <c r="F16" s="433"/>
      <c r="G16" s="433"/>
      <c r="H16" s="433"/>
      <c r="I16" s="433"/>
      <c r="J16" s="433"/>
      <c r="K16" s="434"/>
      <c r="L16" s="156"/>
      <c r="M16" s="75"/>
      <c r="N16" s="75"/>
      <c r="O16" s="75"/>
      <c r="P16" s="75"/>
      <c r="Q16" s="75"/>
      <c r="R16" s="75"/>
      <c r="S16" s="42"/>
      <c r="T16" s="42"/>
      <c r="U16" s="42"/>
      <c r="AE16" s="223">
        <v>9</v>
      </c>
      <c r="AF16" s="235" t="e">
        <f>AVERAGE('1º básico A'!U91,'1º básico B'!U91,'1º básico C'!U91)</f>
        <v>#DIV/0!</v>
      </c>
      <c r="AU16" s="37"/>
    </row>
    <row r="17" spans="2:43" ht="18" customHeight="1" thickBot="1" x14ac:dyDescent="0.3">
      <c r="B17" s="208" t="s">
        <v>2</v>
      </c>
      <c r="C17" s="419" t="s">
        <v>12</v>
      </c>
      <c r="D17" s="420"/>
      <c r="E17" s="420"/>
      <c r="F17" s="420"/>
      <c r="G17" s="420"/>
      <c r="H17" s="420"/>
      <c r="I17" s="420"/>
      <c r="J17" s="420"/>
      <c r="K17" s="207" t="s">
        <v>66</v>
      </c>
      <c r="U17" s="42"/>
      <c r="AE17" s="223">
        <v>10</v>
      </c>
      <c r="AF17" s="235" t="e">
        <f>AVERAGE('1º básico A'!W91,'1º básico B'!W91,'1º básico C'!W91)</f>
        <v>#DIV/0!</v>
      </c>
      <c r="AN17" s="60"/>
      <c r="AO17" s="60"/>
      <c r="AP17" s="60"/>
      <c r="AQ17" s="60"/>
    </row>
    <row r="18" spans="2:43" ht="18" customHeight="1" x14ac:dyDescent="0.2">
      <c r="B18" s="201">
        <v>1</v>
      </c>
      <c r="C18" s="421" t="s">
        <v>74</v>
      </c>
      <c r="D18" s="422"/>
      <c r="E18" s="422"/>
      <c r="F18" s="422"/>
      <c r="G18" s="422"/>
      <c r="H18" s="422"/>
      <c r="I18" s="422"/>
      <c r="J18" s="423"/>
      <c r="K18" s="202" t="e">
        <f>AVERAGE('1º básico A'!E91,'1º básico B'!E91,'1º básico C'!E91)</f>
        <v>#DIV/0!</v>
      </c>
      <c r="L18" s="196"/>
      <c r="U18" s="42"/>
      <c r="AE18" s="223">
        <v>11</v>
      </c>
      <c r="AF18" s="235" t="e">
        <f>AVERAGE('1º básico A'!Y91,'1º básico B'!Y91,'1º básico C'!Y91)</f>
        <v>#DIV/0!</v>
      </c>
      <c r="AN18" s="60"/>
      <c r="AO18" s="60"/>
      <c r="AP18" s="60"/>
      <c r="AQ18" s="60"/>
    </row>
    <row r="19" spans="2:43" ht="18" customHeight="1" x14ac:dyDescent="0.2">
      <c r="B19" s="203">
        <f>B18+1</f>
        <v>2</v>
      </c>
      <c r="C19" s="424" t="s">
        <v>73</v>
      </c>
      <c r="D19" s="425"/>
      <c r="E19" s="425"/>
      <c r="F19" s="425"/>
      <c r="G19" s="425"/>
      <c r="H19" s="425"/>
      <c r="I19" s="425"/>
      <c r="J19" s="426"/>
      <c r="K19" s="204" t="e">
        <f>AVERAGE('1º básico A'!G91,'1º básico B'!G91,'1º básico C'!G91)</f>
        <v>#DIV/0!</v>
      </c>
      <c r="L19" s="196"/>
      <c r="U19" s="42"/>
      <c r="AE19" s="223">
        <v>12</v>
      </c>
      <c r="AF19" s="235" t="e">
        <f>AVERAGE('1º básico A'!AA91,'1º básico B'!AA91,'1º básico C'!AA91)</f>
        <v>#DIV/0!</v>
      </c>
      <c r="AN19" s="60"/>
      <c r="AO19" s="60"/>
      <c r="AP19" s="60"/>
      <c r="AQ19" s="60"/>
    </row>
    <row r="20" spans="2:43" ht="18" customHeight="1" x14ac:dyDescent="0.2">
      <c r="B20" s="203" t="s">
        <v>72</v>
      </c>
      <c r="C20" s="424" t="s">
        <v>75</v>
      </c>
      <c r="D20" s="425"/>
      <c r="E20" s="425"/>
      <c r="F20" s="425"/>
      <c r="G20" s="425"/>
      <c r="H20" s="425"/>
      <c r="I20" s="425"/>
      <c r="J20" s="426"/>
      <c r="K20" s="204" t="e">
        <f>AVERAGE('1º básico A'!I91,'1º básico A'!O91,'1º básico B'!I91,'1º básico B'!O91,'1º básico C'!I91,'1º básico C'!O91)</f>
        <v>#DIV/0!</v>
      </c>
      <c r="L20" s="196"/>
      <c r="U20" s="42"/>
      <c r="AE20" s="223">
        <v>13</v>
      </c>
      <c r="AF20" s="235" t="e">
        <f>AVERAGE('1º básico A'!AC91,'1º básico B'!AC91,'1º básico C'!AC91)</f>
        <v>#DIV/0!</v>
      </c>
      <c r="AN20" s="60"/>
      <c r="AO20" s="60"/>
      <c r="AP20" s="60"/>
      <c r="AQ20" s="60"/>
    </row>
    <row r="21" spans="2:43" ht="18" customHeight="1" x14ac:dyDescent="0.2">
      <c r="B21" s="203">
        <v>4</v>
      </c>
      <c r="C21" s="424" t="s">
        <v>76</v>
      </c>
      <c r="D21" s="425"/>
      <c r="E21" s="425"/>
      <c r="F21" s="425"/>
      <c r="G21" s="425"/>
      <c r="H21" s="425"/>
      <c r="I21" s="425"/>
      <c r="J21" s="426"/>
      <c r="K21" s="204" t="e">
        <f>AVERAGE('1º básico A'!K91,'1º básico B'!K91,'1º básico C'!K91)</f>
        <v>#DIV/0!</v>
      </c>
      <c r="L21" s="196"/>
      <c r="U21" s="42"/>
      <c r="AE21" s="161"/>
      <c r="AN21" s="60"/>
      <c r="AO21" s="60"/>
      <c r="AP21" s="60"/>
      <c r="AQ21" s="60"/>
    </row>
    <row r="22" spans="2:43" ht="18" customHeight="1" x14ac:dyDescent="0.2">
      <c r="B22" s="203">
        <f>B21+1</f>
        <v>5</v>
      </c>
      <c r="C22" s="424" t="s">
        <v>77</v>
      </c>
      <c r="D22" s="425"/>
      <c r="E22" s="425"/>
      <c r="F22" s="425"/>
      <c r="G22" s="425"/>
      <c r="H22" s="425"/>
      <c r="I22" s="425"/>
      <c r="J22" s="426"/>
      <c r="K22" s="204" t="e">
        <f>AVERAGE('1º básico A'!M91,'1º básico B'!M91,'1º básico C'!M91)</f>
        <v>#DIV/0!</v>
      </c>
      <c r="L22" s="196"/>
      <c r="U22" s="42"/>
      <c r="AE22" s="161"/>
      <c r="AN22" s="60"/>
      <c r="AO22" s="60"/>
      <c r="AP22" s="60"/>
      <c r="AQ22" s="60"/>
    </row>
    <row r="23" spans="2:43" ht="18" customHeight="1" x14ac:dyDescent="0.2">
      <c r="B23" s="203">
        <v>7</v>
      </c>
      <c r="C23" s="424" t="s">
        <v>78</v>
      </c>
      <c r="D23" s="425"/>
      <c r="E23" s="425"/>
      <c r="F23" s="425"/>
      <c r="G23" s="425"/>
      <c r="H23" s="425"/>
      <c r="I23" s="425"/>
      <c r="J23" s="426"/>
      <c r="K23" s="204" t="e">
        <f>AVERAGE('1º básico A'!Q91,'1º básico B'!Q91,'1º básico C'!Q91)</f>
        <v>#DIV/0!</v>
      </c>
      <c r="L23" s="196"/>
      <c r="U23" s="42"/>
      <c r="AE23" s="161"/>
      <c r="AN23" s="61"/>
      <c r="AO23" s="61"/>
      <c r="AP23" s="61"/>
      <c r="AQ23" s="61"/>
    </row>
    <row r="24" spans="2:43" ht="27" customHeight="1" x14ac:dyDescent="0.2">
      <c r="B24" s="203">
        <v>8</v>
      </c>
      <c r="C24" s="424" t="s">
        <v>79</v>
      </c>
      <c r="D24" s="425"/>
      <c r="E24" s="425"/>
      <c r="F24" s="425"/>
      <c r="G24" s="425"/>
      <c r="H24" s="425"/>
      <c r="I24" s="425"/>
      <c r="J24" s="426"/>
      <c r="K24" s="204" t="e">
        <f>AVERAGE('1º básico A'!S91,'1º básico B'!S91,'1º básico C'!S91)</f>
        <v>#DIV/0!</v>
      </c>
      <c r="L24" s="196"/>
      <c r="U24" s="42"/>
      <c r="AE24" s="161"/>
      <c r="AN24" s="61"/>
      <c r="AO24" s="61"/>
      <c r="AP24" s="61"/>
      <c r="AQ24" s="61"/>
    </row>
    <row r="25" spans="2:43" ht="18" customHeight="1" x14ac:dyDescent="0.2">
      <c r="B25" s="203">
        <v>9</v>
      </c>
      <c r="C25" s="424" t="s">
        <v>80</v>
      </c>
      <c r="D25" s="425"/>
      <c r="E25" s="425"/>
      <c r="F25" s="425"/>
      <c r="G25" s="425"/>
      <c r="H25" s="425"/>
      <c r="I25" s="425"/>
      <c r="J25" s="426"/>
      <c r="K25" s="204" t="e">
        <f>AVERAGE('1º básico A'!U91,'1º básico B'!U91,'1º básico C'!U91)</f>
        <v>#DIV/0!</v>
      </c>
      <c r="L25" s="196"/>
      <c r="U25" s="42"/>
      <c r="AE25" s="161"/>
      <c r="AN25" s="61"/>
      <c r="AO25" s="61"/>
      <c r="AP25" s="61"/>
      <c r="AQ25" s="61"/>
    </row>
    <row r="26" spans="2:43" ht="18" customHeight="1" x14ac:dyDescent="0.2">
      <c r="B26" s="203">
        <v>10</v>
      </c>
      <c r="C26" s="424" t="s">
        <v>81</v>
      </c>
      <c r="D26" s="425"/>
      <c r="E26" s="425"/>
      <c r="F26" s="425"/>
      <c r="G26" s="425"/>
      <c r="H26" s="425"/>
      <c r="I26" s="425"/>
      <c r="J26" s="426"/>
      <c r="K26" s="204" t="e">
        <f>AVERAGE('1º básico A'!W91,'1º básico B'!W91,'1º básico C'!W91)</f>
        <v>#DIV/0!</v>
      </c>
      <c r="L26" s="196"/>
      <c r="U26" s="42"/>
      <c r="AE26" s="161"/>
      <c r="AN26" s="61"/>
      <c r="AO26" s="61"/>
      <c r="AP26" s="61"/>
      <c r="AQ26" s="61"/>
    </row>
    <row r="27" spans="2:43" ht="18" customHeight="1" x14ac:dyDescent="0.2">
      <c r="B27" s="203">
        <v>11</v>
      </c>
      <c r="C27" s="424" t="s">
        <v>82</v>
      </c>
      <c r="D27" s="425"/>
      <c r="E27" s="425"/>
      <c r="F27" s="425"/>
      <c r="G27" s="425"/>
      <c r="H27" s="425"/>
      <c r="I27" s="425"/>
      <c r="J27" s="426"/>
      <c r="K27" s="204" t="e">
        <f>AVERAGE('1º básico A'!Y91,'1º básico B'!Y91,'1º básico C'!Y91)</f>
        <v>#DIV/0!</v>
      </c>
      <c r="L27" s="196"/>
      <c r="U27" s="42"/>
      <c r="AE27" s="161"/>
      <c r="AN27" s="61"/>
      <c r="AO27" s="61"/>
      <c r="AP27" s="61"/>
      <c r="AQ27" s="61"/>
    </row>
    <row r="28" spans="2:43" ht="28.5" customHeight="1" x14ac:dyDescent="0.2">
      <c r="B28" s="203">
        <v>12</v>
      </c>
      <c r="C28" s="424" t="s">
        <v>83</v>
      </c>
      <c r="D28" s="425"/>
      <c r="E28" s="425"/>
      <c r="F28" s="425"/>
      <c r="G28" s="425"/>
      <c r="H28" s="425"/>
      <c r="I28" s="425"/>
      <c r="J28" s="426"/>
      <c r="K28" s="204" t="e">
        <f>AVERAGE('1º básico A'!AA91,'1º básico B'!AA91,'1º básico C'!AA91)</f>
        <v>#DIV/0!</v>
      </c>
      <c r="L28" s="196"/>
      <c r="U28" s="42"/>
      <c r="AE28" s="161"/>
      <c r="AN28" s="61"/>
      <c r="AO28" s="61"/>
      <c r="AP28" s="61"/>
      <c r="AQ28" s="61"/>
    </row>
    <row r="29" spans="2:43" ht="30" customHeight="1" thickBot="1" x14ac:dyDescent="0.25">
      <c r="B29" s="205">
        <v>13</v>
      </c>
      <c r="C29" s="475" t="s">
        <v>84</v>
      </c>
      <c r="D29" s="476"/>
      <c r="E29" s="476"/>
      <c r="F29" s="476"/>
      <c r="G29" s="476"/>
      <c r="H29" s="476"/>
      <c r="I29" s="476"/>
      <c r="J29" s="477"/>
      <c r="K29" s="206" t="e">
        <f>AVERAGE('1º básico A'!AC91,'1º básico B'!AC91,'1º básico C'!AC91)</f>
        <v>#DIV/0!</v>
      </c>
      <c r="L29" s="196"/>
      <c r="U29" s="42"/>
      <c r="AN29" s="41"/>
      <c r="AO29" s="41"/>
      <c r="AP29" s="41"/>
      <c r="AQ29" s="41"/>
    </row>
    <row r="30" spans="2:43" ht="46.5" customHeight="1" x14ac:dyDescent="0.2">
      <c r="B30" s="230"/>
      <c r="C30" s="233"/>
      <c r="D30" s="233"/>
      <c r="E30" s="233"/>
      <c r="F30" s="233"/>
      <c r="G30" s="233"/>
      <c r="H30" s="233"/>
      <c r="I30" s="233"/>
      <c r="J30" s="233"/>
      <c r="K30" s="234"/>
      <c r="L30" s="196"/>
      <c r="U30" s="42"/>
      <c r="AN30" s="41"/>
      <c r="AO30" s="41"/>
      <c r="AP30" s="41"/>
      <c r="AQ30" s="41"/>
    </row>
    <row r="31" spans="2:43" ht="57" customHeight="1" x14ac:dyDescent="0.2">
      <c r="B31" s="159"/>
      <c r="C31" s="16"/>
      <c r="H31" s="76"/>
      <c r="I31" s="76"/>
      <c r="J31" s="76"/>
      <c r="K31" s="158"/>
      <c r="U31" s="42"/>
      <c r="AN31" s="41"/>
      <c r="AO31" s="41"/>
      <c r="AP31" s="41"/>
      <c r="AQ31" s="41"/>
    </row>
    <row r="32" spans="2:43" ht="30" customHeight="1" thickBot="1" x14ac:dyDescent="0.25">
      <c r="B32" s="159"/>
      <c r="C32" s="16"/>
      <c r="H32" s="76"/>
      <c r="I32" s="76"/>
      <c r="J32" s="76"/>
      <c r="K32" s="158"/>
      <c r="U32" s="42"/>
      <c r="AG32" s="172" t="s">
        <v>85</v>
      </c>
      <c r="AH32" s="172" t="s">
        <v>86</v>
      </c>
      <c r="AI32" s="172" t="s">
        <v>87</v>
      </c>
      <c r="AN32" s="41"/>
      <c r="AO32" s="41"/>
      <c r="AP32" s="41"/>
      <c r="AQ32" s="41"/>
    </row>
    <row r="33" spans="2:44" s="164" customFormat="1" ht="30" customHeight="1" thickBot="1" x14ac:dyDescent="0.25">
      <c r="C33" s="481" t="s">
        <v>96</v>
      </c>
      <c r="D33" s="482"/>
      <c r="E33" s="483"/>
      <c r="H33" s="166"/>
      <c r="I33" s="166"/>
      <c r="J33" s="166"/>
      <c r="K33" s="167"/>
      <c r="L33" s="165"/>
      <c r="U33" s="168"/>
      <c r="W33" s="169"/>
      <c r="X33" s="169"/>
      <c r="Y33" s="169"/>
      <c r="Z33" s="169"/>
      <c r="AA33" s="169"/>
      <c r="AB33" s="169"/>
      <c r="AC33" s="169"/>
      <c r="AD33" s="169"/>
      <c r="AE33" s="169"/>
      <c r="AF33" s="170"/>
      <c r="AG33" s="463" t="s">
        <v>39</v>
      </c>
      <c r="AH33" s="466" t="s">
        <v>37</v>
      </c>
      <c r="AI33" s="469" t="s">
        <v>38</v>
      </c>
      <c r="AJ33" s="169"/>
      <c r="AK33" s="169"/>
      <c r="AL33" s="169"/>
      <c r="AM33" s="169"/>
      <c r="AN33" s="171"/>
      <c r="AO33" s="171"/>
      <c r="AP33" s="171"/>
      <c r="AQ33" s="171"/>
    </row>
    <row r="34" spans="2:44" s="164" customFormat="1" ht="63" customHeight="1" thickBot="1" x14ac:dyDescent="0.25">
      <c r="B34" s="237" t="s">
        <v>97</v>
      </c>
      <c r="C34" s="244" t="s">
        <v>103</v>
      </c>
      <c r="D34" s="238" t="s">
        <v>104</v>
      </c>
      <c r="E34" s="238" t="s">
        <v>105</v>
      </c>
      <c r="H34" s="166"/>
      <c r="I34" s="166"/>
      <c r="J34" s="166"/>
      <c r="K34" s="167"/>
      <c r="L34" s="165"/>
      <c r="U34" s="168"/>
      <c r="W34" s="169"/>
      <c r="X34" s="169"/>
      <c r="Y34" s="169"/>
      <c r="Z34" s="169"/>
      <c r="AA34" s="169"/>
      <c r="AB34" s="169"/>
      <c r="AC34" s="169"/>
      <c r="AD34" s="169"/>
      <c r="AE34" s="169"/>
      <c r="AF34" s="170"/>
      <c r="AG34" s="464"/>
      <c r="AH34" s="467"/>
      <c r="AI34" s="470"/>
      <c r="AJ34" s="169"/>
      <c r="AK34" s="169"/>
      <c r="AL34" s="169"/>
      <c r="AM34" s="169"/>
      <c r="AN34" s="171"/>
      <c r="AO34" s="171"/>
      <c r="AP34" s="171"/>
      <c r="AQ34" s="171"/>
    </row>
    <row r="35" spans="2:44" s="164" customFormat="1" ht="30" customHeight="1" x14ac:dyDescent="0.2">
      <c r="B35" s="236" t="s">
        <v>98</v>
      </c>
      <c r="C35" s="245" t="e">
        <f>'1º básico A'!AE91/100</f>
        <v>#DIV/0!</v>
      </c>
      <c r="D35" s="247">
        <f>'1º básico A'!$AF$91</f>
        <v>2</v>
      </c>
      <c r="E35" s="239">
        <f>SQRT('1º básico A'!AJ42/'1º básico A'!E11:G11)</f>
        <v>0</v>
      </c>
      <c r="H35" s="166"/>
      <c r="I35" s="166"/>
      <c r="J35" s="166"/>
      <c r="K35" s="167"/>
      <c r="L35" s="165"/>
      <c r="U35" s="168"/>
      <c r="W35" s="169"/>
      <c r="X35" s="169"/>
      <c r="Y35" s="169"/>
      <c r="Z35" s="169"/>
      <c r="AA35" s="169"/>
      <c r="AB35" s="169"/>
      <c r="AC35" s="169"/>
      <c r="AD35" s="169"/>
      <c r="AE35" s="169"/>
      <c r="AF35" s="170"/>
      <c r="AG35" s="464"/>
      <c r="AH35" s="467"/>
      <c r="AI35" s="470"/>
      <c r="AJ35" s="169"/>
      <c r="AK35" s="169"/>
      <c r="AL35" s="169"/>
      <c r="AM35" s="169"/>
      <c r="AN35" s="171"/>
      <c r="AO35" s="171"/>
      <c r="AP35" s="171"/>
      <c r="AQ35" s="171"/>
    </row>
    <row r="36" spans="2:44" s="164" customFormat="1" ht="30" customHeight="1" thickBot="1" x14ac:dyDescent="0.25">
      <c r="B36" s="222" t="s">
        <v>99</v>
      </c>
      <c r="C36" s="245" t="e">
        <f>'1º básico B'!AE91/100</f>
        <v>#DIV/0!</v>
      </c>
      <c r="D36" s="247" t="e">
        <f>'1º básico B'!$AF$91</f>
        <v>#DIV/0!</v>
      </c>
      <c r="E36" s="240" t="e">
        <f>SQRT('1º básico B'!AJ42/'1º básico B'!E11:G11)</f>
        <v>#DIV/0!</v>
      </c>
      <c r="H36" s="166"/>
      <c r="I36" s="166"/>
      <c r="J36" s="166"/>
      <c r="K36" s="167"/>
      <c r="L36" s="165"/>
      <c r="U36" s="168"/>
      <c r="W36" s="169"/>
      <c r="X36" s="169"/>
      <c r="Y36" s="169"/>
      <c r="Z36" s="169"/>
      <c r="AA36" s="169"/>
      <c r="AB36" s="169"/>
      <c r="AC36" s="169"/>
      <c r="AD36" s="169"/>
      <c r="AE36" s="169"/>
      <c r="AF36" s="170"/>
      <c r="AG36" s="465"/>
      <c r="AH36" s="468"/>
      <c r="AI36" s="471"/>
      <c r="AJ36" s="169"/>
      <c r="AK36" s="169"/>
      <c r="AL36" s="169"/>
      <c r="AM36" s="169"/>
      <c r="AN36" s="171"/>
      <c r="AO36" s="171"/>
      <c r="AP36" s="171"/>
      <c r="AQ36" s="171"/>
    </row>
    <row r="37" spans="2:44" ht="30" customHeight="1" thickBot="1" x14ac:dyDescent="0.25">
      <c r="B37" s="231" t="s">
        <v>100</v>
      </c>
      <c r="C37" s="245" t="e">
        <f>'1º básico C'!AE91/100</f>
        <v>#DIV/0!</v>
      </c>
      <c r="D37" s="247" t="e">
        <f>'1º básico C'!$AF$91</f>
        <v>#DIV/0!</v>
      </c>
      <c r="E37" s="270" t="e">
        <f>SQRT('1º básico C'!AJ42/'1º básico C'!E11:G11)</f>
        <v>#DIV/0!</v>
      </c>
      <c r="H37" s="76"/>
      <c r="I37" s="76"/>
      <c r="J37" s="76"/>
      <c r="K37" s="158"/>
      <c r="U37" s="42"/>
      <c r="AG37" s="178">
        <f>SUM('1º básico A'!AT73,'1º básico B'!AT73,'1º básico C'!AT73)</f>
        <v>1</v>
      </c>
      <c r="AH37" s="179">
        <f>SUM('1º básico A'!AU73,'1º básico B'!AU73,'1º básico C'!AU73)</f>
        <v>0</v>
      </c>
      <c r="AI37" s="180">
        <f>SUM('1º básico A'!AV73,'1º básico B'!AV73,'1º básico C'!AV73)</f>
        <v>0</v>
      </c>
      <c r="AJ37" s="177">
        <f>SUM(AG37,AH37,AI37)</f>
        <v>1</v>
      </c>
      <c r="AN37" s="41"/>
      <c r="AO37" s="41"/>
      <c r="AP37" s="41"/>
      <c r="AQ37" s="41"/>
    </row>
    <row r="38" spans="2:44" ht="36" customHeight="1" thickBot="1" x14ac:dyDescent="0.25">
      <c r="B38" s="232" t="s">
        <v>66</v>
      </c>
      <c r="C38" s="246" t="e">
        <f>AVERAGEIF(C35:C37,"&gt;0")</f>
        <v>#DIV/0!</v>
      </c>
      <c r="D38" s="248">
        <f>AVERAGEIF(D35:D37,"&gt;0")</f>
        <v>2</v>
      </c>
      <c r="H38" s="76"/>
      <c r="I38" s="76"/>
      <c r="J38" s="76"/>
      <c r="K38" s="158"/>
      <c r="L38" s="158"/>
      <c r="M38" s="76"/>
      <c r="N38" s="42"/>
      <c r="O38" s="42"/>
      <c r="P38" s="42"/>
      <c r="Q38" s="42"/>
      <c r="R38" s="42"/>
      <c r="S38" s="42"/>
      <c r="T38" s="42"/>
      <c r="U38" s="42"/>
      <c r="V38" s="42"/>
      <c r="W38" s="62"/>
      <c r="X38" s="62"/>
      <c r="Y38" s="62"/>
      <c r="AG38" s="181">
        <f>AG37*1/$AJ$37</f>
        <v>1</v>
      </c>
      <c r="AH38" s="182">
        <f>AH37*1/$AJ$37</f>
        <v>0</v>
      </c>
      <c r="AI38" s="183">
        <f>AI37*1/$AJ$37</f>
        <v>0</v>
      </c>
    </row>
    <row r="39" spans="2:44" ht="21" customHeight="1" x14ac:dyDescent="0.2">
      <c r="B39" s="230"/>
      <c r="L39" s="158"/>
      <c r="M39" s="76"/>
      <c r="N39" s="42"/>
      <c r="O39" s="42"/>
      <c r="P39" s="42"/>
      <c r="Q39" s="42"/>
      <c r="R39" s="42"/>
      <c r="S39" s="42"/>
      <c r="T39" s="42"/>
      <c r="U39" s="42"/>
      <c r="V39" s="42"/>
      <c r="W39" s="62"/>
      <c r="X39" s="62"/>
      <c r="Y39" s="62"/>
      <c r="AG39" s="163"/>
      <c r="AH39" s="163"/>
      <c r="AI39" s="163"/>
    </row>
    <row r="40" spans="2:44" ht="37.5" customHeight="1" thickBot="1" x14ac:dyDescent="0.25">
      <c r="L40" s="158"/>
      <c r="M40" s="76"/>
      <c r="S40" s="42"/>
      <c r="AG40" s="163"/>
      <c r="AH40" s="163"/>
      <c r="AI40" s="163"/>
    </row>
    <row r="41" spans="2:44" ht="18.75" customHeight="1" thickBot="1" x14ac:dyDescent="0.25">
      <c r="B41" s="432" t="s">
        <v>68</v>
      </c>
      <c r="C41" s="433"/>
      <c r="D41" s="433"/>
      <c r="E41" s="433"/>
      <c r="F41" s="433"/>
      <c r="G41" s="433"/>
      <c r="H41" s="433"/>
      <c r="I41" s="433"/>
      <c r="J41" s="433"/>
      <c r="K41" s="434"/>
      <c r="L41" s="195"/>
      <c r="M41" s="76"/>
      <c r="S41" s="42"/>
      <c r="AG41" s="163"/>
      <c r="AH41" s="163"/>
      <c r="AI41" s="163"/>
    </row>
    <row r="42" spans="2:44" ht="18.75" customHeight="1" thickBot="1" x14ac:dyDescent="0.3">
      <c r="B42" s="212" t="s">
        <v>2</v>
      </c>
      <c r="C42" s="478" t="s">
        <v>41</v>
      </c>
      <c r="D42" s="479"/>
      <c r="E42" s="479"/>
      <c r="F42" s="479"/>
      <c r="G42" s="479"/>
      <c r="H42" s="479"/>
      <c r="I42" s="479"/>
      <c r="J42" s="480"/>
      <c r="K42" s="243" t="s">
        <v>66</v>
      </c>
      <c r="L42" s="195"/>
      <c r="M42" s="76"/>
      <c r="S42" s="42"/>
      <c r="AG42" s="163"/>
      <c r="AH42" s="163"/>
      <c r="AI42" s="163"/>
    </row>
    <row r="43" spans="2:44" ht="28.5" customHeight="1" x14ac:dyDescent="0.2">
      <c r="B43" s="201">
        <v>1</v>
      </c>
      <c r="C43" s="440" t="s">
        <v>108</v>
      </c>
      <c r="D43" s="441"/>
      <c r="E43" s="441"/>
      <c r="F43" s="441"/>
      <c r="G43" s="441"/>
      <c r="H43" s="441"/>
      <c r="I43" s="441"/>
      <c r="J43" s="442"/>
      <c r="K43" s="209" t="e">
        <f>AVERAGE('1º básico A'!E91,'1º básico B'!E91,'1º básico C'!E91)</f>
        <v>#DIV/0!</v>
      </c>
      <c r="L43" s="158"/>
      <c r="M43" s="76"/>
      <c r="S43" s="16"/>
      <c r="T43" s="16"/>
      <c r="U43" s="16"/>
      <c r="V43" s="16"/>
      <c r="W43" s="16"/>
      <c r="AG43" s="163"/>
      <c r="AH43" s="163"/>
      <c r="AI43" s="163"/>
      <c r="AN43" s="16"/>
      <c r="AO43" s="16"/>
      <c r="AP43" s="16"/>
      <c r="AQ43" s="16"/>
    </row>
    <row r="44" spans="2:44" ht="28.5" customHeight="1" x14ac:dyDescent="0.2">
      <c r="B44" s="203" t="s">
        <v>69</v>
      </c>
      <c r="C44" s="443" t="s">
        <v>110</v>
      </c>
      <c r="D44" s="444"/>
      <c r="E44" s="444"/>
      <c r="F44" s="444"/>
      <c r="G44" s="444"/>
      <c r="H44" s="444"/>
      <c r="I44" s="444"/>
      <c r="J44" s="445"/>
      <c r="K44" s="210" t="e">
        <f>AVERAGE('1º básico A'!G91,'1º básico A'!K91,'1º básico A'!O91,'1º básico A'!S91,'1º básico B'!G91,'1º básico B'!K91,'1º básico B'!O91,'1º básico B'!S91,'1º básico C'!G91,'1º básico C'!K91,'1º básico C'!O91,'1º básico C'!S91)</f>
        <v>#DIV/0!</v>
      </c>
      <c r="L44" s="158"/>
      <c r="M44" s="76"/>
      <c r="S44" s="42"/>
      <c r="T44" s="42"/>
      <c r="U44" s="42"/>
      <c r="AG44" s="63"/>
      <c r="AH44" s="63"/>
      <c r="AI44" s="63"/>
      <c r="AN44" s="63"/>
      <c r="AQ44" s="62"/>
      <c r="AR44" s="42"/>
    </row>
    <row r="45" spans="2:44" ht="28.5" customHeight="1" x14ac:dyDescent="0.2">
      <c r="B45" s="203" t="s">
        <v>70</v>
      </c>
      <c r="C45" s="446" t="s">
        <v>42</v>
      </c>
      <c r="D45" s="447"/>
      <c r="E45" s="447"/>
      <c r="F45" s="447"/>
      <c r="G45" s="447"/>
      <c r="H45" s="447"/>
      <c r="I45" s="447"/>
      <c r="J45" s="448"/>
      <c r="K45" s="210" t="e">
        <f>AVERAGE('1º básico A'!I91,'1º básico A'!M91,'1º básico A'!Q91,'1º básico B'!I91,'1º básico B'!M91,'1º básico B'!Q91,'1º básico C'!I91,'1º básico C'!M91,'1º básico C'!Q91)</f>
        <v>#DIV/0!</v>
      </c>
      <c r="L45" s="158"/>
      <c r="M45" s="76"/>
      <c r="S45" s="42"/>
      <c r="T45" s="42"/>
      <c r="U45" s="42"/>
      <c r="V45" s="42"/>
      <c r="W45" s="63"/>
      <c r="X45" s="126"/>
      <c r="Y45" s="63"/>
      <c r="Z45" s="126"/>
      <c r="AA45" s="63"/>
      <c r="AB45" s="126"/>
      <c r="AC45" s="126"/>
      <c r="AD45" s="126"/>
      <c r="AE45" s="63"/>
      <c r="AF45" s="127"/>
      <c r="AG45" s="129"/>
      <c r="AH45" s="129"/>
      <c r="AI45" s="129"/>
      <c r="AJ45" s="126"/>
      <c r="AK45" s="63"/>
      <c r="AL45" s="126"/>
      <c r="AM45" s="63"/>
      <c r="AN45" s="63"/>
      <c r="AO45" s="63"/>
      <c r="AP45" s="63"/>
      <c r="AQ45" s="63"/>
    </row>
    <row r="46" spans="2:44" ht="40.5" customHeight="1" thickBot="1" x14ac:dyDescent="0.25">
      <c r="B46" s="205" t="s">
        <v>71</v>
      </c>
      <c r="C46" s="437" t="s">
        <v>109</v>
      </c>
      <c r="D46" s="438"/>
      <c r="E46" s="438"/>
      <c r="F46" s="438"/>
      <c r="G46" s="438"/>
      <c r="H46" s="438"/>
      <c r="I46" s="438"/>
      <c r="J46" s="439"/>
      <c r="K46" s="211" t="e">
        <f>AVERAGE('1º básico A'!U91:AC91,'1º básico B'!U91:AC91,'1º básico C'!U91:AC91)</f>
        <v>#DIV/0!</v>
      </c>
      <c r="L46" s="158"/>
      <c r="M46" s="76"/>
      <c r="S46" s="42"/>
      <c r="T46" s="42"/>
      <c r="U46" s="42"/>
      <c r="V46" s="42"/>
      <c r="W46" s="63"/>
      <c r="X46" s="126"/>
      <c r="Y46" s="63"/>
      <c r="Z46" s="126"/>
      <c r="AA46" s="63"/>
      <c r="AB46" s="126"/>
      <c r="AC46" s="126"/>
      <c r="AD46" s="126"/>
      <c r="AE46" s="63"/>
      <c r="AF46" s="127"/>
      <c r="AJ46" s="126"/>
      <c r="AK46" s="63"/>
      <c r="AL46" s="126"/>
      <c r="AM46" s="63"/>
      <c r="AN46" s="63"/>
      <c r="AO46" s="63"/>
      <c r="AP46" s="63"/>
      <c r="AQ46" s="63"/>
    </row>
    <row r="47" spans="2:44" ht="12.75" customHeight="1" x14ac:dyDescent="0.2">
      <c r="B47" s="16"/>
      <c r="C47" s="16"/>
      <c r="H47" s="76"/>
      <c r="I47" s="76"/>
      <c r="J47" s="76"/>
      <c r="K47" s="158"/>
      <c r="L47" s="158"/>
      <c r="M47" s="76"/>
      <c r="S47" s="42"/>
      <c r="T47" s="42"/>
      <c r="U47" s="42"/>
      <c r="V47" s="42"/>
      <c r="W47" s="63"/>
      <c r="X47" s="126"/>
      <c r="Y47" s="63"/>
      <c r="Z47" s="126"/>
      <c r="AA47" s="63"/>
      <c r="AB47" s="126"/>
      <c r="AC47" s="126"/>
      <c r="AD47" s="126"/>
      <c r="AE47" s="63"/>
      <c r="AF47" s="127"/>
      <c r="AJ47" s="126"/>
      <c r="AK47" s="63"/>
      <c r="AL47" s="126"/>
      <c r="AM47" s="63"/>
      <c r="AN47" s="63"/>
      <c r="AO47" s="63"/>
      <c r="AP47" s="63"/>
      <c r="AQ47" s="63"/>
    </row>
    <row r="48" spans="2:44" ht="12.75" customHeight="1" x14ac:dyDescent="0.2">
      <c r="B48" s="16"/>
      <c r="C48" s="16"/>
      <c r="H48" s="76"/>
      <c r="I48" s="76"/>
      <c r="J48" s="76"/>
      <c r="K48" s="158"/>
      <c r="L48" s="158"/>
      <c r="M48" s="76"/>
      <c r="S48" s="42"/>
      <c r="T48" s="42"/>
      <c r="U48" s="42"/>
      <c r="V48" s="42"/>
      <c r="W48" s="63"/>
      <c r="X48" s="126"/>
      <c r="Y48" s="63"/>
      <c r="Z48" s="126"/>
      <c r="AA48" s="63"/>
      <c r="AB48" s="126"/>
      <c r="AC48" s="126"/>
      <c r="AD48" s="126"/>
      <c r="AE48" s="63"/>
      <c r="AF48" s="127"/>
      <c r="AJ48" s="126"/>
      <c r="AK48" s="63"/>
      <c r="AL48" s="126"/>
      <c r="AM48" s="63"/>
      <c r="AN48" s="63"/>
      <c r="AO48" s="63"/>
      <c r="AP48" s="63"/>
      <c r="AQ48" s="63"/>
    </row>
    <row r="49" spans="2:60" ht="12.75" customHeight="1" x14ac:dyDescent="0.2">
      <c r="B49" s="16"/>
      <c r="C49" s="16"/>
      <c r="H49" s="76"/>
      <c r="I49" s="76"/>
      <c r="J49" s="76"/>
      <c r="K49" s="158"/>
      <c r="L49" s="158"/>
      <c r="M49" s="76"/>
      <c r="S49" s="42"/>
      <c r="T49" s="42"/>
      <c r="U49" s="42"/>
      <c r="V49" s="42"/>
      <c r="W49" s="63"/>
      <c r="X49" s="126"/>
      <c r="Y49" s="63"/>
      <c r="Z49" s="126"/>
      <c r="AA49" s="63"/>
      <c r="AB49" s="126"/>
      <c r="AC49" s="126"/>
      <c r="AD49" s="126"/>
      <c r="AE49" s="63"/>
      <c r="AF49" s="127"/>
      <c r="AJ49" s="126"/>
      <c r="AK49" s="63"/>
      <c r="AL49" s="126"/>
      <c r="AM49" s="63"/>
      <c r="AN49" s="63"/>
      <c r="AO49" s="63"/>
      <c r="AP49" s="63"/>
      <c r="AQ49" s="63"/>
    </row>
    <row r="50" spans="2:60" ht="12.75" customHeight="1" x14ac:dyDescent="0.2">
      <c r="L50" s="158"/>
      <c r="M50" s="76"/>
      <c r="S50" s="42"/>
      <c r="T50" s="42"/>
      <c r="U50" s="42"/>
      <c r="V50" s="42"/>
      <c r="W50" s="63"/>
      <c r="X50" s="126"/>
      <c r="Y50" s="63"/>
      <c r="Z50" s="126"/>
      <c r="AA50" s="63"/>
      <c r="AB50" s="126"/>
      <c r="AC50" s="126"/>
      <c r="AD50" s="126"/>
      <c r="AE50" s="63"/>
      <c r="AF50" s="127"/>
      <c r="AJ50" s="126"/>
      <c r="AK50" s="63"/>
      <c r="AL50" s="126"/>
      <c r="AM50" s="63"/>
      <c r="AN50" s="63"/>
      <c r="AO50" s="63"/>
      <c r="AP50" s="63"/>
      <c r="AQ50" s="63"/>
    </row>
    <row r="51" spans="2:60" ht="12.75" customHeight="1" x14ac:dyDescent="0.2">
      <c r="L51" s="158"/>
      <c r="M51" s="76"/>
      <c r="S51" s="42"/>
      <c r="T51" s="42"/>
      <c r="U51" s="42"/>
      <c r="V51" s="42"/>
      <c r="W51" s="63"/>
      <c r="X51" s="126"/>
      <c r="Y51" s="63"/>
      <c r="Z51" s="126"/>
      <c r="AA51" s="63"/>
      <c r="AB51" s="126"/>
      <c r="AC51" s="126"/>
      <c r="AD51" s="126"/>
      <c r="AE51" s="63"/>
      <c r="AF51" s="127"/>
      <c r="AJ51" s="126"/>
      <c r="AK51" s="63"/>
      <c r="AL51" s="126"/>
      <c r="AM51" s="63"/>
      <c r="AN51" s="63"/>
      <c r="AO51" s="63"/>
      <c r="AP51" s="63"/>
      <c r="AQ51" s="63"/>
    </row>
    <row r="52" spans="2:60" ht="12.75" customHeight="1" x14ac:dyDescent="0.2">
      <c r="L52" s="158"/>
      <c r="M52" s="76"/>
      <c r="S52" s="42"/>
      <c r="T52" s="42"/>
      <c r="U52" s="42"/>
      <c r="V52" s="42"/>
      <c r="W52" s="63"/>
      <c r="X52" s="126"/>
      <c r="Y52" s="63"/>
      <c r="Z52" s="126"/>
      <c r="AA52" s="63"/>
      <c r="AB52" s="126"/>
      <c r="AC52" s="126"/>
      <c r="AD52" s="126"/>
      <c r="AE52" s="63"/>
      <c r="AF52" s="127"/>
      <c r="AJ52" s="126"/>
      <c r="AK52" s="63"/>
      <c r="AL52" s="126"/>
      <c r="AM52" s="63"/>
      <c r="AN52" s="63"/>
      <c r="AO52" s="63"/>
      <c r="AP52" s="63"/>
      <c r="AQ52" s="63"/>
    </row>
    <row r="53" spans="2:60" ht="12.75" customHeight="1" x14ac:dyDescent="0.2">
      <c r="L53" s="158"/>
      <c r="M53" s="76"/>
      <c r="S53" s="42"/>
      <c r="T53" s="42"/>
      <c r="U53" s="42"/>
      <c r="V53" s="42"/>
      <c r="W53" s="63"/>
      <c r="X53" s="126"/>
      <c r="Y53" s="63"/>
      <c r="Z53" s="126"/>
      <c r="AA53" s="63"/>
      <c r="AB53" s="126"/>
      <c r="AC53" s="126"/>
      <c r="AD53" s="126"/>
      <c r="AE53" s="63"/>
      <c r="AF53" s="127"/>
      <c r="AJ53" s="126"/>
      <c r="AK53" s="63"/>
      <c r="AL53" s="126"/>
      <c r="AM53" s="63"/>
      <c r="AN53" s="63"/>
      <c r="AO53" s="63"/>
      <c r="AP53" s="63"/>
      <c r="AQ53" s="63"/>
      <c r="BG53" s="64"/>
      <c r="BH53" s="64"/>
    </row>
    <row r="54" spans="2:60" ht="12.75" customHeight="1" x14ac:dyDescent="0.2">
      <c r="L54" s="158"/>
      <c r="M54" s="76"/>
      <c r="S54" s="63"/>
      <c r="T54" s="128"/>
      <c r="U54" s="129"/>
      <c r="V54" s="63"/>
      <c r="W54" s="63"/>
      <c r="X54" s="126"/>
      <c r="Y54" s="63"/>
      <c r="BG54" s="64"/>
      <c r="BH54" s="64"/>
    </row>
    <row r="55" spans="2:60" ht="12.75" customHeight="1" x14ac:dyDescent="0.2">
      <c r="L55" s="158"/>
      <c r="M55" s="76"/>
      <c r="S55" s="63"/>
      <c r="T55" s="128"/>
      <c r="U55" s="129"/>
      <c r="V55" s="63"/>
      <c r="W55" s="63"/>
      <c r="X55" s="126"/>
      <c r="Y55" s="63"/>
      <c r="BG55" s="64"/>
      <c r="BH55" s="64"/>
    </row>
    <row r="56" spans="2:60" ht="12.75" customHeight="1" x14ac:dyDescent="0.2">
      <c r="B56" s="16"/>
      <c r="C56" s="16"/>
      <c r="H56" s="76"/>
      <c r="I56" s="76"/>
      <c r="J56" s="76"/>
      <c r="K56" s="158"/>
      <c r="L56" s="158"/>
      <c r="M56" s="76"/>
      <c r="S56" s="63"/>
      <c r="T56" s="128"/>
      <c r="U56" s="129"/>
      <c r="V56" s="63"/>
      <c r="W56" s="63"/>
      <c r="X56" s="126"/>
      <c r="Y56" s="63"/>
      <c r="BG56" s="64"/>
      <c r="BH56" s="64"/>
    </row>
    <row r="57" spans="2:60" ht="12.75" customHeight="1" x14ac:dyDescent="0.2">
      <c r="B57" s="16"/>
      <c r="C57" s="16"/>
      <c r="H57" s="76"/>
      <c r="I57" s="76"/>
      <c r="J57" s="76"/>
      <c r="K57" s="158"/>
      <c r="L57" s="158"/>
      <c r="M57" s="76"/>
      <c r="S57" s="42"/>
      <c r="V57" s="63"/>
      <c r="W57" s="63"/>
      <c r="X57" s="126"/>
      <c r="Y57" s="63"/>
      <c r="BG57" s="64"/>
      <c r="BH57" s="64"/>
    </row>
    <row r="58" spans="2:60" ht="12.75" customHeight="1" x14ac:dyDescent="0.2">
      <c r="B58" s="16"/>
      <c r="C58" s="16"/>
      <c r="H58" s="76"/>
      <c r="I58" s="76"/>
      <c r="J58" s="76"/>
      <c r="K58" s="158"/>
      <c r="L58" s="158"/>
      <c r="M58" s="76"/>
      <c r="S58" s="42"/>
      <c r="V58" s="63"/>
      <c r="W58" s="63"/>
      <c r="X58" s="126"/>
      <c r="Y58" s="63"/>
      <c r="BG58" s="64"/>
      <c r="BH58" s="64"/>
    </row>
    <row r="59" spans="2:60" ht="12.75" customHeight="1" x14ac:dyDescent="0.2">
      <c r="B59" s="16"/>
      <c r="C59" s="16"/>
      <c r="H59" s="76"/>
      <c r="I59" s="76"/>
      <c r="J59" s="76"/>
      <c r="K59" s="158"/>
      <c r="L59" s="158"/>
      <c r="M59" s="76"/>
      <c r="S59" s="42"/>
      <c r="T59" s="16"/>
      <c r="U59" s="16"/>
      <c r="V59" s="63"/>
      <c r="W59" s="63"/>
      <c r="X59" s="126"/>
      <c r="Y59" s="63"/>
      <c r="BG59" s="60"/>
      <c r="BH59" s="64"/>
    </row>
    <row r="60" spans="2:60" ht="12.75" customHeight="1" x14ac:dyDescent="0.2">
      <c r="B60" s="16"/>
      <c r="C60" s="16"/>
      <c r="H60" s="76"/>
      <c r="I60" s="76"/>
      <c r="J60" s="76"/>
      <c r="K60" s="158"/>
      <c r="L60" s="158"/>
      <c r="M60" s="76"/>
      <c r="S60" s="42"/>
      <c r="V60" s="63"/>
      <c r="W60" s="63"/>
      <c r="X60" s="126"/>
      <c r="Y60" s="63"/>
    </row>
    <row r="61" spans="2:60" ht="12.75" customHeight="1" x14ac:dyDescent="0.2">
      <c r="B61" s="16"/>
      <c r="C61" s="16"/>
      <c r="H61" s="76"/>
      <c r="I61" s="76"/>
      <c r="J61" s="76"/>
      <c r="K61" s="158"/>
      <c r="L61" s="158"/>
      <c r="M61" s="76"/>
      <c r="S61" s="42"/>
      <c r="V61" s="63"/>
      <c r="W61" s="63"/>
      <c r="X61" s="126"/>
      <c r="Y61" s="63"/>
    </row>
    <row r="62" spans="2:60" ht="12.75" customHeight="1" x14ac:dyDescent="0.2">
      <c r="B62" s="16"/>
      <c r="C62" s="16"/>
      <c r="H62" s="76"/>
      <c r="I62" s="76"/>
      <c r="J62" s="76"/>
      <c r="K62" s="158"/>
      <c r="L62" s="158"/>
      <c r="M62" s="76"/>
      <c r="S62" s="42"/>
      <c r="V62" s="63"/>
      <c r="W62" s="63"/>
      <c r="X62" s="126"/>
      <c r="Y62" s="63"/>
    </row>
    <row r="63" spans="2:60" ht="12.75" customHeight="1" x14ac:dyDescent="0.2">
      <c r="B63" s="16"/>
      <c r="C63" s="16"/>
      <c r="H63" s="76"/>
      <c r="I63" s="76"/>
      <c r="J63" s="76"/>
      <c r="K63" s="158"/>
      <c r="L63" s="158"/>
      <c r="M63" s="76"/>
      <c r="S63" s="42"/>
      <c r="V63" s="63"/>
      <c r="W63" s="63"/>
      <c r="X63" s="126"/>
      <c r="Y63" s="63"/>
      <c r="Z63" s="126"/>
      <c r="AA63" s="63"/>
      <c r="AB63" s="126"/>
      <c r="AC63" s="126"/>
      <c r="AD63" s="126"/>
      <c r="AE63" s="63"/>
      <c r="AF63" s="127"/>
      <c r="AG63" s="63"/>
      <c r="AH63" s="127"/>
      <c r="AI63" s="63"/>
      <c r="AJ63" s="126"/>
      <c r="AK63" s="63"/>
      <c r="AL63" s="126"/>
      <c r="AM63" s="63"/>
      <c r="AN63" s="63"/>
      <c r="AO63" s="63"/>
      <c r="AP63" s="63"/>
      <c r="AQ63" s="63"/>
    </row>
    <row r="64" spans="2:60" ht="12.75" customHeight="1" x14ac:dyDescent="0.2">
      <c r="B64" s="16"/>
      <c r="C64" s="16"/>
      <c r="H64" s="76"/>
      <c r="I64" s="76"/>
      <c r="J64" s="76"/>
      <c r="K64" s="158"/>
      <c r="L64" s="158"/>
      <c r="M64" s="76"/>
      <c r="S64" s="63"/>
      <c r="T64" s="128"/>
      <c r="U64" s="129"/>
      <c r="V64" s="63"/>
      <c r="W64" s="63"/>
      <c r="X64" s="126"/>
      <c r="Y64" s="63"/>
      <c r="Z64" s="126"/>
      <c r="AA64" s="63"/>
      <c r="AB64" s="126"/>
      <c r="AC64" s="126"/>
      <c r="AD64" s="126"/>
      <c r="AE64" s="63"/>
      <c r="AF64" s="185"/>
      <c r="AG64" s="130"/>
      <c r="AH64" s="185"/>
      <c r="AI64" s="130"/>
      <c r="AJ64" s="186"/>
      <c r="AK64" s="130"/>
      <c r="AL64" s="186"/>
      <c r="AM64" s="130"/>
      <c r="AN64" s="130"/>
      <c r="AO64" s="130"/>
      <c r="AP64" s="130"/>
      <c r="AQ64" s="130"/>
      <c r="AR64" s="187"/>
      <c r="AS64" s="187"/>
      <c r="AT64" s="187"/>
      <c r="AU64" s="187"/>
    </row>
    <row r="65" spans="2:47" ht="12.75" customHeight="1" x14ac:dyDescent="0.2">
      <c r="B65" s="16"/>
      <c r="C65" s="16"/>
      <c r="H65" s="76"/>
      <c r="I65" s="76"/>
      <c r="J65" s="76"/>
      <c r="K65" s="158"/>
      <c r="L65" s="158"/>
      <c r="M65" s="76"/>
      <c r="S65" s="63"/>
      <c r="T65" s="128"/>
      <c r="U65" s="129"/>
      <c r="V65" s="63"/>
      <c r="Z65" s="126"/>
      <c r="AA65" s="63"/>
      <c r="AB65" s="126"/>
      <c r="AC65" s="126"/>
      <c r="AD65" s="126"/>
      <c r="AE65" s="63"/>
      <c r="AF65" s="188"/>
      <c r="AG65" s="188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</row>
    <row r="66" spans="2:47" ht="12.75" customHeight="1" x14ac:dyDescent="0.2">
      <c r="B66" s="16"/>
      <c r="C66" s="16"/>
      <c r="H66" s="76"/>
      <c r="I66" s="76"/>
      <c r="J66" s="76"/>
      <c r="K66" s="158"/>
      <c r="L66" s="158"/>
      <c r="M66" s="76"/>
      <c r="S66" s="63"/>
      <c r="T66" s="128"/>
      <c r="U66" s="129"/>
      <c r="V66" s="63"/>
      <c r="Z66" s="126"/>
      <c r="AA66" s="63"/>
      <c r="AB66" s="126"/>
      <c r="AC66" s="126"/>
      <c r="AD66" s="126"/>
      <c r="AE66" s="63"/>
      <c r="AF66" s="188"/>
      <c r="AG66" s="188"/>
      <c r="AH66" s="436"/>
      <c r="AI66" s="436"/>
      <c r="AJ66" s="436"/>
      <c r="AK66" s="436"/>
      <c r="AL66" s="436"/>
      <c r="AM66" s="436"/>
      <c r="AN66" s="436"/>
      <c r="AO66" s="436"/>
      <c r="AP66" s="473"/>
      <c r="AQ66" s="473"/>
      <c r="AR66" s="435"/>
      <c r="AS66" s="435"/>
      <c r="AT66" s="473"/>
      <c r="AU66" s="473"/>
    </row>
    <row r="67" spans="2:47" ht="12.75" customHeight="1" x14ac:dyDescent="0.2">
      <c r="B67" s="16"/>
      <c r="C67" s="16"/>
      <c r="H67" s="76"/>
      <c r="I67" s="76"/>
      <c r="J67" s="76"/>
      <c r="K67" s="158"/>
      <c r="L67" s="158"/>
      <c r="M67" s="76"/>
      <c r="S67" s="63"/>
      <c r="T67" s="128"/>
      <c r="U67" s="129"/>
      <c r="V67" s="63"/>
      <c r="Z67" s="126"/>
      <c r="AA67" s="63"/>
      <c r="AB67" s="126"/>
      <c r="AC67" s="126"/>
      <c r="AD67" s="126"/>
      <c r="AE67" s="63"/>
      <c r="AF67" s="188"/>
      <c r="AG67" s="188"/>
      <c r="AH67" s="436"/>
      <c r="AI67" s="436"/>
      <c r="AJ67" s="436"/>
      <c r="AK67" s="436"/>
      <c r="AL67" s="436"/>
      <c r="AM67" s="436"/>
      <c r="AN67" s="436"/>
      <c r="AO67" s="436"/>
      <c r="AP67" s="473"/>
      <c r="AQ67" s="473"/>
      <c r="AR67" s="435"/>
      <c r="AS67" s="435"/>
      <c r="AT67" s="473"/>
      <c r="AU67" s="473"/>
    </row>
    <row r="68" spans="2:47" ht="12.75" customHeight="1" x14ac:dyDescent="0.2">
      <c r="B68" s="16"/>
      <c r="C68" s="16"/>
      <c r="H68" s="76"/>
      <c r="I68" s="76"/>
      <c r="J68" s="76"/>
      <c r="K68" s="158"/>
      <c r="L68" s="158"/>
      <c r="M68" s="76"/>
      <c r="S68" s="63"/>
      <c r="T68" s="128"/>
      <c r="U68" s="129"/>
      <c r="V68" s="63"/>
      <c r="Z68" s="126"/>
      <c r="AA68" s="63"/>
      <c r="AB68" s="126"/>
      <c r="AC68" s="126"/>
      <c r="AD68" s="126"/>
      <c r="AE68" s="63"/>
      <c r="AF68" s="188"/>
      <c r="AG68" s="188"/>
      <c r="AH68" s="436"/>
      <c r="AI68" s="436"/>
      <c r="AJ68" s="436"/>
      <c r="AK68" s="436"/>
      <c r="AL68" s="436"/>
      <c r="AM68" s="436"/>
      <c r="AN68" s="436"/>
      <c r="AO68" s="436"/>
      <c r="AP68" s="473"/>
      <c r="AQ68" s="473"/>
      <c r="AR68" s="435"/>
      <c r="AS68" s="435"/>
      <c r="AT68" s="473"/>
      <c r="AU68" s="473"/>
    </row>
    <row r="69" spans="2:47" ht="12.75" customHeight="1" x14ac:dyDescent="0.2">
      <c r="B69" s="16"/>
      <c r="C69" s="16"/>
      <c r="H69" s="76"/>
      <c r="I69" s="76"/>
      <c r="J69" s="76"/>
      <c r="K69" s="158"/>
      <c r="L69" s="158"/>
      <c r="M69" s="76"/>
      <c r="S69" s="63"/>
      <c r="T69" s="128"/>
      <c r="U69" s="129"/>
      <c r="V69" s="63"/>
      <c r="Z69" s="126"/>
      <c r="AA69" s="63"/>
      <c r="AB69" s="126"/>
      <c r="AC69" s="126"/>
      <c r="AD69" s="126"/>
      <c r="AE69" s="63"/>
      <c r="AF69" s="188"/>
      <c r="AG69" s="188"/>
      <c r="AH69" s="189"/>
      <c r="AI69" s="189"/>
      <c r="AJ69" s="190"/>
      <c r="AK69" s="190"/>
      <c r="AL69" s="189"/>
      <c r="AM69" s="189"/>
      <c r="AN69" s="189"/>
      <c r="AO69" s="189"/>
      <c r="AP69" s="160"/>
      <c r="AQ69" s="160"/>
      <c r="AR69" s="191"/>
      <c r="AS69" s="191"/>
      <c r="AT69" s="191"/>
      <c r="AU69" s="191"/>
    </row>
    <row r="70" spans="2:47" ht="12.75" customHeight="1" x14ac:dyDescent="0.25">
      <c r="B70" s="16"/>
      <c r="C70" s="16"/>
      <c r="H70" s="76"/>
      <c r="I70" s="76"/>
      <c r="J70" s="76"/>
      <c r="K70" s="158"/>
      <c r="L70" s="158"/>
      <c r="M70" s="76"/>
      <c r="S70" s="63"/>
      <c r="T70" s="128"/>
      <c r="U70" s="129"/>
      <c r="V70" s="63"/>
      <c r="Z70" s="126"/>
      <c r="AA70" s="63"/>
      <c r="AB70" s="126"/>
      <c r="AC70" s="126"/>
      <c r="AD70" s="126"/>
      <c r="AE70" s="63"/>
      <c r="AF70" s="449"/>
      <c r="AG70" s="450"/>
      <c r="AH70" s="192"/>
      <c r="AI70" s="193"/>
      <c r="AJ70" s="192"/>
      <c r="AK70" s="193"/>
      <c r="AL70" s="192"/>
      <c r="AM70" s="193"/>
      <c r="AN70" s="194"/>
      <c r="AO70" s="193"/>
      <c r="AP70" s="194"/>
      <c r="AQ70" s="193"/>
      <c r="AR70" s="192"/>
      <c r="AS70" s="193"/>
      <c r="AT70" s="192"/>
      <c r="AU70" s="193"/>
    </row>
    <row r="71" spans="2:47" ht="12.75" customHeight="1" x14ac:dyDescent="0.25">
      <c r="B71" s="16"/>
      <c r="C71" s="16"/>
      <c r="H71" s="76"/>
      <c r="I71" s="76"/>
      <c r="J71" s="76"/>
      <c r="K71" s="158"/>
      <c r="L71" s="158"/>
      <c r="M71" s="76"/>
      <c r="S71" s="63"/>
      <c r="T71" s="128"/>
      <c r="U71" s="129"/>
      <c r="V71" s="63"/>
      <c r="W71" s="63"/>
      <c r="X71" s="126"/>
      <c r="Y71" s="63"/>
      <c r="Z71" s="126"/>
      <c r="AA71" s="63"/>
      <c r="AB71" s="126"/>
      <c r="AC71" s="126"/>
      <c r="AD71" s="126"/>
      <c r="AE71" s="63"/>
      <c r="AF71" s="449"/>
      <c r="AG71" s="450"/>
      <c r="AH71" s="192"/>
      <c r="AI71" s="193"/>
      <c r="AJ71" s="192"/>
      <c r="AK71" s="193"/>
      <c r="AL71" s="192"/>
      <c r="AM71" s="193"/>
      <c r="AN71" s="194"/>
      <c r="AO71" s="193"/>
      <c r="AP71" s="194"/>
      <c r="AQ71" s="193"/>
      <c r="AR71" s="192"/>
      <c r="AS71" s="193"/>
      <c r="AT71" s="192"/>
      <c r="AU71" s="193"/>
    </row>
    <row r="72" spans="2:47" ht="12.75" customHeight="1" x14ac:dyDescent="0.25">
      <c r="B72" s="16"/>
      <c r="C72" s="16"/>
      <c r="H72" s="76"/>
      <c r="I72" s="76"/>
      <c r="J72" s="76"/>
      <c r="K72" s="158"/>
      <c r="L72" s="158"/>
      <c r="M72" s="76"/>
      <c r="S72" s="63"/>
      <c r="T72" s="128"/>
      <c r="U72" s="129"/>
      <c r="V72" s="63"/>
      <c r="W72" s="63"/>
      <c r="X72" s="126"/>
      <c r="Y72" s="63"/>
      <c r="Z72" s="126"/>
      <c r="AA72" s="63"/>
      <c r="AB72" s="126"/>
      <c r="AC72" s="126"/>
      <c r="AD72" s="126"/>
      <c r="AE72" s="63"/>
      <c r="AF72" s="451"/>
      <c r="AG72" s="452"/>
      <c r="AH72" s="173"/>
      <c r="AI72" s="174"/>
      <c r="AJ72" s="173"/>
      <c r="AK72" s="174"/>
      <c r="AL72" s="173"/>
      <c r="AM72" s="174"/>
      <c r="AN72" s="175"/>
      <c r="AO72" s="174"/>
      <c r="AP72" s="175"/>
      <c r="AQ72" s="174"/>
      <c r="AR72" s="173"/>
      <c r="AS72" s="174"/>
      <c r="AT72" s="173"/>
      <c r="AU72" s="174"/>
    </row>
    <row r="73" spans="2:47" ht="12.75" customHeight="1" x14ac:dyDescent="0.25">
      <c r="B73" s="16"/>
      <c r="C73" s="16"/>
      <c r="H73" s="76"/>
      <c r="I73" s="76"/>
      <c r="J73" s="76"/>
      <c r="K73" s="158"/>
      <c r="L73" s="158"/>
      <c r="M73" s="76"/>
      <c r="S73" s="63"/>
      <c r="T73" s="128"/>
      <c r="U73" s="129"/>
      <c r="V73" s="63"/>
      <c r="W73" s="63"/>
      <c r="X73" s="126"/>
      <c r="Y73" s="63"/>
      <c r="Z73" s="126"/>
      <c r="AA73" s="63"/>
      <c r="AB73" s="126"/>
      <c r="AC73" s="126"/>
      <c r="AD73" s="126"/>
      <c r="AE73" s="63"/>
      <c r="AF73" s="451"/>
      <c r="AG73" s="452"/>
      <c r="AH73" s="173"/>
      <c r="AI73" s="174"/>
      <c r="AJ73" s="173"/>
      <c r="AK73" s="174"/>
      <c r="AL73" s="173"/>
      <c r="AM73" s="174"/>
      <c r="AN73" s="175"/>
      <c r="AO73" s="174"/>
      <c r="AP73" s="175"/>
      <c r="AQ73" s="174"/>
      <c r="AR73" s="173"/>
      <c r="AS73" s="174"/>
      <c r="AT73" s="173"/>
      <c r="AU73" s="174"/>
    </row>
    <row r="74" spans="2:47" ht="12.75" customHeight="1" x14ac:dyDescent="0.2">
      <c r="B74" s="16"/>
      <c r="C74" s="16"/>
      <c r="H74" s="76"/>
      <c r="I74" s="76"/>
      <c r="J74" s="76"/>
      <c r="K74" s="158"/>
      <c r="L74" s="158"/>
      <c r="M74" s="76"/>
      <c r="S74" s="63"/>
      <c r="T74" s="128"/>
      <c r="U74" s="129"/>
      <c r="V74" s="63"/>
      <c r="W74" s="63"/>
      <c r="X74" s="126"/>
      <c r="Y74" s="63"/>
      <c r="Z74" s="126"/>
      <c r="AA74" s="63"/>
      <c r="AB74" s="126"/>
      <c r="AC74" s="126"/>
      <c r="AD74" s="126"/>
      <c r="AE74" s="63"/>
      <c r="AF74" s="127"/>
      <c r="AG74" s="63"/>
      <c r="AH74" s="127"/>
      <c r="AI74" s="63"/>
      <c r="AJ74" s="126"/>
      <c r="AK74" s="63"/>
      <c r="AL74" s="126"/>
      <c r="AM74" s="63"/>
      <c r="AN74" s="63"/>
      <c r="AO74" s="63"/>
      <c r="AP74" s="63"/>
      <c r="AQ74" s="63"/>
    </row>
    <row r="75" spans="2:47" ht="12.75" customHeight="1" x14ac:dyDescent="0.2">
      <c r="B75" s="16"/>
      <c r="C75" s="16"/>
      <c r="H75" s="76"/>
      <c r="I75" s="76"/>
      <c r="J75" s="76"/>
      <c r="K75" s="158"/>
      <c r="L75" s="158"/>
      <c r="M75" s="76"/>
      <c r="S75" s="63"/>
      <c r="T75" s="128"/>
      <c r="U75" s="129"/>
      <c r="V75" s="63"/>
      <c r="W75" s="63"/>
      <c r="X75" s="126"/>
      <c r="Y75" s="63"/>
      <c r="Z75" s="126"/>
      <c r="AA75" s="63"/>
      <c r="AB75" s="126"/>
      <c r="AC75" s="126"/>
      <c r="AD75" s="126"/>
      <c r="AE75" s="63"/>
      <c r="AF75" s="127"/>
      <c r="AG75" s="63"/>
      <c r="AH75" s="127"/>
      <c r="AI75" s="63"/>
      <c r="AJ75" s="126"/>
      <c r="AK75" s="63"/>
      <c r="AL75" s="126"/>
      <c r="AM75" s="63"/>
      <c r="AN75" s="63"/>
      <c r="AO75" s="63"/>
      <c r="AP75" s="63"/>
      <c r="AQ75" s="63"/>
    </row>
    <row r="76" spans="2:47" ht="12.75" customHeight="1" x14ac:dyDescent="0.2">
      <c r="B76" s="16"/>
      <c r="C76" s="16"/>
      <c r="H76" s="76"/>
      <c r="I76" s="76"/>
      <c r="J76" s="76"/>
      <c r="K76" s="158"/>
      <c r="L76" s="158"/>
      <c r="M76" s="76"/>
      <c r="S76" s="63"/>
      <c r="T76" s="128"/>
      <c r="U76" s="129"/>
      <c r="V76" s="63"/>
      <c r="W76" s="63"/>
      <c r="X76" s="126"/>
      <c r="Y76" s="63"/>
      <c r="Z76" s="126"/>
      <c r="AA76" s="63"/>
      <c r="AB76" s="126"/>
      <c r="AC76" s="126"/>
      <c r="AD76" s="126"/>
      <c r="AE76" s="63"/>
      <c r="AF76" s="127"/>
      <c r="AG76" s="63"/>
      <c r="AH76" s="127"/>
      <c r="AI76" s="63"/>
      <c r="AJ76" s="126"/>
      <c r="AK76" s="63"/>
      <c r="AL76" s="126"/>
      <c r="AM76" s="63"/>
      <c r="AN76" s="63"/>
      <c r="AO76" s="63"/>
      <c r="AP76" s="63"/>
      <c r="AQ76" s="63"/>
    </row>
    <row r="77" spans="2:47" ht="12.75" customHeight="1" x14ac:dyDescent="0.2">
      <c r="B77" s="16"/>
      <c r="C77" s="16"/>
      <c r="H77" s="76"/>
      <c r="I77" s="76"/>
      <c r="J77" s="76"/>
      <c r="K77" s="158"/>
      <c r="L77" s="158"/>
      <c r="M77" s="76"/>
      <c r="S77" s="63"/>
      <c r="T77" s="128"/>
      <c r="U77" s="129"/>
      <c r="V77" s="63"/>
      <c r="W77" s="63"/>
      <c r="X77" s="126"/>
      <c r="Y77" s="63"/>
      <c r="Z77" s="126"/>
      <c r="AA77" s="63"/>
      <c r="AB77" s="126"/>
      <c r="AC77" s="126"/>
      <c r="AD77" s="126"/>
      <c r="AE77" s="63"/>
      <c r="AF77" s="127"/>
      <c r="AG77" s="63"/>
      <c r="AH77" s="127"/>
      <c r="AI77" s="63"/>
      <c r="AJ77" s="126"/>
      <c r="AK77" s="63"/>
      <c r="AL77" s="126"/>
      <c r="AM77" s="63"/>
      <c r="AN77" s="63"/>
      <c r="AO77" s="63"/>
      <c r="AP77" s="63"/>
      <c r="AQ77" s="63"/>
    </row>
    <row r="78" spans="2:47" ht="12.75" customHeight="1" x14ac:dyDescent="0.2">
      <c r="B78" s="16"/>
      <c r="C78" s="16"/>
      <c r="H78" s="76"/>
      <c r="I78" s="76"/>
      <c r="J78" s="76"/>
      <c r="K78" s="158"/>
      <c r="L78" s="158"/>
      <c r="M78" s="76"/>
      <c r="S78" s="63"/>
      <c r="T78" s="128"/>
      <c r="U78" s="129"/>
      <c r="V78" s="63"/>
      <c r="W78" s="63"/>
      <c r="X78" s="126"/>
      <c r="Y78" s="63"/>
      <c r="Z78" s="126"/>
      <c r="AA78" s="63"/>
      <c r="AB78" s="126"/>
      <c r="AC78" s="126"/>
      <c r="AD78" s="126"/>
      <c r="AE78" s="63"/>
      <c r="AF78" s="127"/>
      <c r="AG78" s="63"/>
      <c r="AH78" s="127"/>
      <c r="AI78" s="63"/>
      <c r="AJ78" s="126"/>
      <c r="AK78" s="63"/>
      <c r="AL78" s="126"/>
      <c r="AM78" s="63"/>
      <c r="AN78" s="63"/>
      <c r="AO78" s="63"/>
      <c r="AP78" s="63"/>
      <c r="AQ78" s="63"/>
    </row>
    <row r="79" spans="2:47" ht="12.75" customHeight="1" x14ac:dyDescent="0.2">
      <c r="B79" s="16"/>
      <c r="C79" s="16"/>
      <c r="H79" s="76"/>
      <c r="I79" s="76"/>
      <c r="J79" s="76"/>
      <c r="K79" s="158"/>
      <c r="L79" s="158"/>
      <c r="M79" s="76"/>
      <c r="S79" s="63"/>
      <c r="T79" s="128"/>
      <c r="U79" s="129"/>
      <c r="V79" s="63"/>
      <c r="W79" s="63"/>
      <c r="X79" s="126"/>
      <c r="Y79" s="63"/>
      <c r="Z79" s="126"/>
      <c r="AA79" s="63"/>
      <c r="AB79" s="126"/>
      <c r="AC79" s="126"/>
      <c r="AD79" s="126"/>
      <c r="AE79" s="63"/>
      <c r="AF79" s="127"/>
      <c r="AG79" s="63"/>
      <c r="AH79" s="127"/>
      <c r="AI79" s="63"/>
      <c r="AJ79" s="126"/>
      <c r="AK79" s="63"/>
      <c r="AL79" s="126"/>
      <c r="AM79" s="63"/>
      <c r="AN79" s="63"/>
      <c r="AO79" s="63"/>
      <c r="AP79" s="63"/>
      <c r="AQ79" s="63"/>
    </row>
    <row r="80" spans="2:47" ht="12.75" customHeight="1" x14ac:dyDescent="0.2">
      <c r="B80" s="16"/>
      <c r="C80" s="16"/>
      <c r="H80" s="76"/>
      <c r="I80" s="76"/>
      <c r="J80" s="76"/>
      <c r="K80" s="158"/>
      <c r="L80" s="158"/>
      <c r="M80" s="76"/>
      <c r="S80" s="63"/>
      <c r="T80" s="128"/>
      <c r="U80" s="129"/>
      <c r="V80" s="63"/>
      <c r="W80" s="63"/>
      <c r="X80" s="126"/>
      <c r="Y80" s="63"/>
      <c r="Z80" s="126"/>
      <c r="AA80" s="63"/>
      <c r="AB80" s="126"/>
      <c r="AC80" s="126"/>
      <c r="AD80" s="126"/>
      <c r="AE80" s="63"/>
      <c r="AF80" s="127"/>
      <c r="AG80" s="63"/>
      <c r="AH80" s="127"/>
      <c r="AI80" s="63"/>
      <c r="AJ80" s="126"/>
      <c r="AK80" s="63"/>
      <c r="AL80" s="126"/>
      <c r="AM80" s="63"/>
      <c r="AN80" s="63"/>
      <c r="AO80" s="63"/>
      <c r="AP80" s="63"/>
      <c r="AQ80" s="63"/>
    </row>
    <row r="81" spans="2:43" ht="12.75" customHeight="1" x14ac:dyDescent="0.2">
      <c r="B81" s="16"/>
      <c r="C81" s="16"/>
      <c r="H81" s="76"/>
      <c r="I81" s="76"/>
      <c r="J81" s="76"/>
      <c r="K81" s="158"/>
      <c r="L81" s="158"/>
      <c r="M81" s="76"/>
      <c r="S81" s="63"/>
      <c r="T81" s="128"/>
      <c r="U81" s="129"/>
      <c r="V81" s="63"/>
      <c r="W81" s="63"/>
      <c r="X81" s="126"/>
      <c r="Y81" s="63"/>
      <c r="Z81" s="126"/>
      <c r="AA81" s="63"/>
      <c r="AB81" s="126"/>
      <c r="AC81" s="126"/>
      <c r="AD81" s="126"/>
      <c r="AE81" s="63"/>
      <c r="AF81" s="127"/>
      <c r="AG81" s="63"/>
      <c r="AH81" s="127"/>
      <c r="AI81" s="63"/>
      <c r="AJ81" s="126"/>
      <c r="AK81" s="63"/>
      <c r="AL81" s="126"/>
      <c r="AM81" s="63"/>
      <c r="AN81" s="63"/>
      <c r="AO81" s="63"/>
      <c r="AP81" s="63"/>
      <c r="AQ81" s="63"/>
    </row>
    <row r="82" spans="2:43" ht="12.75" customHeight="1" x14ac:dyDescent="0.2">
      <c r="B82" s="16"/>
      <c r="C82" s="16"/>
      <c r="H82" s="76"/>
      <c r="I82" s="76"/>
      <c r="J82" s="76"/>
      <c r="K82" s="158"/>
      <c r="L82" s="158"/>
      <c r="M82" s="76"/>
      <c r="S82" s="63"/>
      <c r="T82" s="128"/>
      <c r="U82" s="129"/>
      <c r="V82" s="63"/>
      <c r="W82" s="63"/>
      <c r="X82" s="126"/>
      <c r="Y82" s="63"/>
      <c r="Z82" s="126"/>
      <c r="AA82" s="63"/>
      <c r="AB82" s="126"/>
      <c r="AC82" s="126"/>
      <c r="AD82" s="126"/>
      <c r="AE82" s="63"/>
      <c r="AF82" s="127"/>
      <c r="AG82" s="63"/>
      <c r="AH82" s="127"/>
      <c r="AI82" s="63"/>
      <c r="AJ82" s="126"/>
      <c r="AK82" s="63"/>
      <c r="AL82" s="126"/>
      <c r="AM82" s="63"/>
      <c r="AN82" s="63"/>
      <c r="AO82" s="63"/>
      <c r="AP82" s="63"/>
      <c r="AQ82" s="63"/>
    </row>
    <row r="83" spans="2:43" ht="12.75" customHeight="1" x14ac:dyDescent="0.2">
      <c r="B83" s="16"/>
      <c r="C83" s="16"/>
      <c r="H83" s="76"/>
      <c r="I83" s="76"/>
      <c r="J83" s="76"/>
      <c r="K83" s="158"/>
      <c r="L83" s="158"/>
      <c r="M83" s="76"/>
      <c r="S83" s="63"/>
      <c r="T83" s="128"/>
      <c r="U83" s="129"/>
      <c r="V83" s="63"/>
      <c r="W83" s="63"/>
      <c r="X83" s="126"/>
      <c r="Y83" s="63"/>
      <c r="Z83" s="126"/>
      <c r="AA83" s="63"/>
      <c r="AB83" s="126"/>
      <c r="AC83" s="126"/>
      <c r="AD83" s="126"/>
      <c r="AE83" s="63"/>
      <c r="AF83" s="127"/>
      <c r="AG83" s="63"/>
      <c r="AH83" s="127"/>
      <c r="AI83" s="63"/>
      <c r="AJ83" s="126"/>
      <c r="AK83" s="63"/>
      <c r="AL83" s="126"/>
      <c r="AM83" s="63"/>
      <c r="AN83" s="63"/>
      <c r="AO83" s="63"/>
      <c r="AP83" s="63"/>
      <c r="AQ83" s="63"/>
    </row>
    <row r="84" spans="2:43" ht="12.75" customHeight="1" x14ac:dyDescent="0.2">
      <c r="B84" s="16"/>
      <c r="C84" s="16"/>
      <c r="H84" s="76"/>
      <c r="I84" s="76"/>
      <c r="J84" s="76"/>
      <c r="K84" s="158"/>
      <c r="L84" s="158"/>
      <c r="M84" s="76"/>
      <c r="S84" s="63"/>
      <c r="T84" s="128"/>
      <c r="U84" s="129"/>
      <c r="V84" s="63"/>
      <c r="W84" s="63"/>
      <c r="X84" s="126"/>
      <c r="Y84" s="63"/>
      <c r="Z84" s="126"/>
      <c r="AA84" s="63"/>
      <c r="AB84" s="126"/>
      <c r="AC84" s="126"/>
      <c r="AD84" s="126"/>
      <c r="AE84" s="63"/>
      <c r="AF84" s="127"/>
      <c r="AG84" s="63"/>
      <c r="AH84" s="127"/>
      <c r="AI84" s="63"/>
      <c r="AJ84" s="126"/>
      <c r="AK84" s="63"/>
      <c r="AL84" s="126"/>
      <c r="AM84" s="63"/>
      <c r="AN84" s="63"/>
      <c r="AO84" s="63"/>
      <c r="AP84" s="63"/>
      <c r="AQ84" s="63"/>
    </row>
    <row r="85" spans="2:43" ht="12.75" customHeight="1" x14ac:dyDescent="0.2">
      <c r="B85" s="16"/>
      <c r="C85" s="16"/>
      <c r="H85" s="76"/>
      <c r="I85" s="76"/>
      <c r="J85" s="76"/>
      <c r="K85" s="158"/>
      <c r="L85" s="158"/>
      <c r="M85" s="76"/>
      <c r="S85" s="63"/>
      <c r="T85" s="128"/>
      <c r="U85" s="129"/>
      <c r="V85" s="63"/>
      <c r="W85" s="63"/>
      <c r="X85" s="126"/>
      <c r="Y85" s="63"/>
      <c r="Z85" s="126"/>
      <c r="AA85" s="63"/>
      <c r="AB85" s="126"/>
      <c r="AC85" s="126"/>
      <c r="AD85" s="126"/>
      <c r="AE85" s="63"/>
      <c r="AF85" s="127"/>
      <c r="AG85" s="63"/>
      <c r="AH85" s="127"/>
      <c r="AI85" s="63"/>
      <c r="AJ85" s="126"/>
      <c r="AK85" s="63"/>
      <c r="AL85" s="126"/>
      <c r="AM85" s="63"/>
      <c r="AN85" s="63"/>
      <c r="AO85" s="63"/>
      <c r="AP85" s="63"/>
      <c r="AQ85" s="63"/>
    </row>
    <row r="86" spans="2:43" ht="12.75" customHeight="1" x14ac:dyDescent="0.2">
      <c r="B86" s="16"/>
      <c r="C86" s="16"/>
      <c r="H86" s="76"/>
      <c r="I86" s="76"/>
      <c r="J86" s="76"/>
      <c r="K86" s="158"/>
      <c r="L86" s="158"/>
      <c r="M86" s="7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41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2:43" ht="12.75" customHeight="1" x14ac:dyDescent="0.2">
      <c r="B87" s="16"/>
      <c r="C87" s="16"/>
      <c r="H87" s="76"/>
      <c r="I87" s="76"/>
      <c r="J87" s="76"/>
      <c r="K87" s="158"/>
      <c r="L87" s="158"/>
      <c r="M87" s="76"/>
      <c r="S87" s="42"/>
      <c r="T87" s="42"/>
      <c r="U87" s="42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41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2:43" ht="12.75" customHeight="1" x14ac:dyDescent="0.2">
      <c r="B88" s="16"/>
      <c r="C88" s="16"/>
      <c r="H88" s="76"/>
      <c r="I88" s="76"/>
      <c r="J88" s="76"/>
      <c r="K88" s="158"/>
      <c r="L88" s="158"/>
      <c r="M88" s="76"/>
      <c r="S88" s="42"/>
      <c r="T88" s="42"/>
      <c r="U88" s="42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41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2:43" s="42" customFormat="1" ht="12.75" customHeight="1" x14ac:dyDescent="0.2">
      <c r="B89" s="16"/>
      <c r="C89" s="16"/>
      <c r="D89"/>
      <c r="E89" s="20"/>
      <c r="F89"/>
      <c r="G89"/>
      <c r="H89" s="76"/>
      <c r="I89" s="76"/>
      <c r="J89" s="76"/>
      <c r="K89" s="158"/>
      <c r="L89" s="158"/>
      <c r="M89" s="76"/>
      <c r="N89"/>
      <c r="O89"/>
      <c r="P89"/>
      <c r="Q89"/>
      <c r="R89"/>
      <c r="W89" s="62"/>
      <c r="X89" s="62"/>
      <c r="Y89" s="62"/>
      <c r="Z89" s="62"/>
      <c r="AA89" s="62"/>
      <c r="AB89" s="62"/>
      <c r="AC89" s="62"/>
      <c r="AD89" s="62"/>
      <c r="AE89" s="62"/>
      <c r="AF89" s="60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</row>
    <row r="90" spans="2:43" ht="12.75" customHeight="1" x14ac:dyDescent="0.25">
      <c r="B90" s="16"/>
      <c r="C90" s="16"/>
      <c r="H90" s="76"/>
      <c r="I90" s="76"/>
      <c r="J90" s="76"/>
      <c r="K90" s="158"/>
      <c r="L90" s="158"/>
      <c r="M90" s="76"/>
      <c r="V90" s="81"/>
      <c r="W90" s="81"/>
      <c r="X90" s="379"/>
      <c r="Y90" s="380"/>
      <c r="Z90" s="380"/>
      <c r="AA90" s="380"/>
      <c r="AB90" s="380"/>
      <c r="AC90" s="380"/>
      <c r="AD90" s="380"/>
      <c r="AE90" s="380"/>
      <c r="AF90" s="380"/>
      <c r="AG90" s="380"/>
      <c r="AH90" s="380"/>
      <c r="AI90" s="380"/>
      <c r="AJ90" s="380"/>
      <c r="AK90" s="380"/>
      <c r="AL90" s="380"/>
      <c r="AM90" s="474"/>
    </row>
    <row r="91" spans="2:43" ht="12.75" customHeight="1" x14ac:dyDescent="0.25">
      <c r="B91" s="16"/>
      <c r="C91" s="16"/>
      <c r="H91" s="76"/>
      <c r="I91" s="76"/>
      <c r="J91" s="76"/>
      <c r="K91" s="158"/>
      <c r="L91" s="158"/>
      <c r="M91" s="76"/>
      <c r="V91" s="81"/>
      <c r="W91" s="81"/>
      <c r="X91" s="381"/>
      <c r="Y91" s="381"/>
      <c r="Z91" s="381"/>
      <c r="AA91" s="381"/>
      <c r="AB91" s="381"/>
      <c r="AC91" s="381"/>
      <c r="AD91" s="381"/>
      <c r="AE91" s="381"/>
      <c r="AF91" s="149"/>
      <c r="AG91" s="125"/>
      <c r="AH91" s="125"/>
      <c r="AI91" s="125"/>
      <c r="AJ91" s="381"/>
      <c r="AK91" s="381"/>
      <c r="AL91" s="381"/>
      <c r="AM91" s="381"/>
    </row>
    <row r="92" spans="2:43" ht="12.75" customHeight="1" x14ac:dyDescent="0.25">
      <c r="B92" s="16"/>
      <c r="C92" s="16"/>
      <c r="H92" s="76"/>
      <c r="I92" s="76"/>
      <c r="J92" s="76"/>
      <c r="K92" s="158"/>
      <c r="L92" s="158"/>
      <c r="M92" s="76"/>
      <c r="V92" s="81"/>
      <c r="W92" s="81"/>
      <c r="X92" s="381"/>
      <c r="Y92" s="381"/>
      <c r="Z92" s="381"/>
      <c r="AA92" s="381"/>
      <c r="AB92" s="381"/>
      <c r="AC92" s="381"/>
      <c r="AD92" s="381"/>
      <c r="AE92" s="381"/>
      <c r="AF92" s="149"/>
      <c r="AG92" s="125"/>
      <c r="AH92" s="125"/>
      <c r="AI92" s="125"/>
      <c r="AJ92" s="381"/>
      <c r="AK92" s="381"/>
      <c r="AL92" s="381"/>
      <c r="AM92" s="381"/>
    </row>
    <row r="93" spans="2:43" ht="12.75" customHeight="1" x14ac:dyDescent="0.25">
      <c r="B93" s="16"/>
      <c r="C93" s="16"/>
      <c r="H93" s="76"/>
      <c r="I93" s="76"/>
      <c r="J93" s="76"/>
      <c r="K93" s="158"/>
      <c r="L93" s="158"/>
      <c r="M93" s="76"/>
      <c r="V93" s="81"/>
      <c r="W93" s="81"/>
      <c r="X93" s="381"/>
      <c r="Y93" s="381"/>
      <c r="Z93" s="381"/>
      <c r="AA93" s="381"/>
      <c r="AB93" s="381"/>
      <c r="AC93" s="381"/>
      <c r="AD93" s="381"/>
      <c r="AE93" s="381"/>
      <c r="AF93" s="149"/>
      <c r="AG93" s="125"/>
      <c r="AH93" s="125"/>
      <c r="AI93" s="125"/>
      <c r="AJ93" s="381"/>
      <c r="AK93" s="381"/>
      <c r="AL93" s="381"/>
      <c r="AM93" s="381"/>
    </row>
    <row r="94" spans="2:43" ht="12.75" customHeight="1" x14ac:dyDescent="0.2">
      <c r="V94" s="82"/>
      <c r="W94" s="82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</row>
    <row r="95" spans="2:43" ht="12.75" customHeight="1" x14ac:dyDescent="0.25">
      <c r="V95" s="378"/>
      <c r="W95" s="378"/>
      <c r="X95" s="84"/>
      <c r="Y95" s="85"/>
      <c r="Z95" s="84"/>
      <c r="AA95" s="85"/>
      <c r="AB95" s="84"/>
      <c r="AC95" s="84"/>
      <c r="AD95" s="84"/>
      <c r="AE95" s="85"/>
      <c r="AF95" s="85"/>
      <c r="AG95" s="85"/>
      <c r="AH95" s="85"/>
      <c r="AI95" s="85"/>
      <c r="AJ95" s="84"/>
      <c r="AK95" s="85"/>
      <c r="AL95" s="84"/>
      <c r="AM95" s="85"/>
    </row>
    <row r="96" spans="2:43" ht="12.75" customHeight="1" x14ac:dyDescent="0.25">
      <c r="V96" s="378"/>
      <c r="W96" s="378"/>
      <c r="X96" s="84"/>
      <c r="Y96" s="85"/>
      <c r="Z96" s="84"/>
      <c r="AA96" s="85"/>
      <c r="AB96" s="84"/>
      <c r="AC96" s="84"/>
      <c r="AD96" s="84"/>
      <c r="AE96" s="85"/>
      <c r="AF96" s="85"/>
      <c r="AG96" s="85"/>
      <c r="AH96" s="85"/>
      <c r="AI96" s="85"/>
      <c r="AJ96" s="84"/>
      <c r="AK96" s="85"/>
      <c r="AL96" s="84"/>
      <c r="AM96" s="85"/>
    </row>
    <row r="97" spans="22:39" ht="12.75" customHeight="1" x14ac:dyDescent="0.25">
      <c r="V97" s="378"/>
      <c r="W97" s="378"/>
      <c r="X97" s="84"/>
      <c r="Y97" s="85"/>
      <c r="Z97" s="84"/>
      <c r="AA97" s="85"/>
      <c r="AB97" s="84"/>
      <c r="AC97" s="84"/>
      <c r="AD97" s="84"/>
      <c r="AE97" s="85"/>
      <c r="AF97" s="85"/>
      <c r="AG97" s="85"/>
      <c r="AH97" s="85"/>
      <c r="AI97" s="85"/>
      <c r="AJ97" s="84"/>
      <c r="AK97" s="85"/>
      <c r="AL97" s="84"/>
      <c r="AM97" s="85"/>
    </row>
    <row r="98" spans="22:39" ht="12.75" customHeight="1" x14ac:dyDescent="0.25">
      <c r="V98" s="378"/>
      <c r="W98" s="378"/>
      <c r="X98" s="84"/>
      <c r="Y98" s="85"/>
      <c r="Z98" s="84"/>
      <c r="AA98" s="85"/>
      <c r="AB98" s="84"/>
      <c r="AC98" s="84"/>
      <c r="AD98" s="84"/>
      <c r="AE98" s="85"/>
      <c r="AF98" s="85"/>
      <c r="AG98" s="85"/>
      <c r="AH98" s="85"/>
      <c r="AI98" s="85"/>
      <c r="AJ98" s="84"/>
      <c r="AK98" s="85"/>
      <c r="AL98" s="84"/>
      <c r="AM98" s="85"/>
    </row>
  </sheetData>
  <sheetProtection password="88B8" sheet="1" selectLockedCells="1"/>
  <mergeCells count="68">
    <mergeCell ref="C28:J28"/>
    <mergeCell ref="C29:J29"/>
    <mergeCell ref="C42:J42"/>
    <mergeCell ref="B41:K41"/>
    <mergeCell ref="C33:E33"/>
    <mergeCell ref="V98:W98"/>
    <mergeCell ref="X91:Y93"/>
    <mergeCell ref="Z91:AA93"/>
    <mergeCell ref="V96:W96"/>
    <mergeCell ref="V97:W97"/>
    <mergeCell ref="AL91:AM93"/>
    <mergeCell ref="X90:AM90"/>
    <mergeCell ref="AB91:AE93"/>
    <mergeCell ref="AJ91:AK93"/>
    <mergeCell ref="V95:W95"/>
    <mergeCell ref="AF70:AG70"/>
    <mergeCell ref="AF71:AG71"/>
    <mergeCell ref="AF72:AG72"/>
    <mergeCell ref="AF73:AG73"/>
    <mergeCell ref="BA8:BB10"/>
    <mergeCell ref="AY12:AZ12"/>
    <mergeCell ref="AY13:AZ13"/>
    <mergeCell ref="AY14:AZ14"/>
    <mergeCell ref="AY15:AZ15"/>
    <mergeCell ref="AG33:AG36"/>
    <mergeCell ref="AH33:AH36"/>
    <mergeCell ref="AI33:AI36"/>
    <mergeCell ref="AH66:AI68"/>
    <mergeCell ref="AH65:AU65"/>
    <mergeCell ref="AT66:AU68"/>
    <mergeCell ref="AP66:AQ68"/>
    <mergeCell ref="AR66:AS68"/>
    <mergeCell ref="C23:J23"/>
    <mergeCell ref="C24:J24"/>
    <mergeCell ref="C20:J20"/>
    <mergeCell ref="C21:J21"/>
    <mergeCell ref="C22:J22"/>
    <mergeCell ref="AN66:AO68"/>
    <mergeCell ref="AL66:AM68"/>
    <mergeCell ref="AJ66:AK68"/>
    <mergeCell ref="C46:J46"/>
    <mergeCell ref="C43:J43"/>
    <mergeCell ref="C44:J44"/>
    <mergeCell ref="C45:J45"/>
    <mergeCell ref="C25:J25"/>
    <mergeCell ref="C26:J26"/>
    <mergeCell ref="C27:J27"/>
    <mergeCell ref="C17:J17"/>
    <mergeCell ref="C18:J18"/>
    <mergeCell ref="C19:J19"/>
    <mergeCell ref="F10:G10"/>
    <mergeCell ref="C11:E11"/>
    <mergeCell ref="F11:G11"/>
    <mergeCell ref="C12:E12"/>
    <mergeCell ref="F12:G12"/>
    <mergeCell ref="C10:E10"/>
    <mergeCell ref="B16:K16"/>
    <mergeCell ref="D9:G9"/>
    <mergeCell ref="D8:G8"/>
    <mergeCell ref="BE8:BF10"/>
    <mergeCell ref="BG8:BH10"/>
    <mergeCell ref="AE6:AF6"/>
    <mergeCell ref="BC8:BD10"/>
    <mergeCell ref="C5:X5"/>
    <mergeCell ref="BA6:BH7"/>
    <mergeCell ref="C2:J2"/>
    <mergeCell ref="C3:J3"/>
    <mergeCell ref="D7:G7"/>
  </mergeCells>
  <conditionalFormatting sqref="T64:T85">
    <cfRule type="cellIs" dxfId="4" priority="9" stopIfTrue="1" operator="equal">
      <formula>0</formula>
    </cfRule>
  </conditionalFormatting>
  <conditionalFormatting sqref="D35:D37">
    <cfRule type="cellIs" dxfId="3" priority="7" stopIfTrue="1" operator="between">
      <formula>1</formula>
      <formula>3.94</formula>
    </cfRule>
    <cfRule type="cellIs" dxfId="2" priority="8" stopIfTrue="1" operator="between">
      <formula>3.95</formula>
      <formula>7</formula>
    </cfRule>
  </conditionalFormatting>
  <conditionalFormatting sqref="D38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count="4">
    <dataValidation type="list" allowBlank="1" showInputMessage="1" showErrorMessage="1" errorTitle="ERROR" error="SOLO SE ADMITEN LAS RESPUESTAS NUMÉRICAS: 0, 1, 2 y 3." sqref="R44">
      <formula1>#REF!</formula1>
    </dataValidation>
    <dataValidation type="list" allowBlank="1" showInputMessage="1" showErrorMessage="1" errorTitle="ERROR" error="SOLO SE ADMITEN LAS RESPUESTAS NUMÉRICAS: 0, 1 y 2." sqref="N44:Q44">
      <formula1>#REF!</formula1>
    </dataValidation>
    <dataValidation type="list" allowBlank="1" showInputMessage="1" showErrorMessage="1" errorTitle="ERROR" error="SOLO SE ADMITEN LAS ALTERNATIVAS: A, B, C y D." sqref="F64:I85">
      <formula1>$H$8:$H$11</formula1>
    </dataValidation>
    <dataValidation type="list" allowBlank="1" showInputMessage="1" showErrorMessage="1" errorTitle="Error" error="DIGITAR &quot;p o P&quot; SI ALUMNO SE ENCUENTRA PRESENTE O BIEN &quot;a o A&quot;  SI ESTÁ AUSENTE." sqref="E64:E85 E47:E49">
      <formula1>$AU$14:$AU$15</formula1>
    </dataValidation>
  </dataValidations>
  <printOptions horizontalCentered="1"/>
  <pageMargins left="0.31496062992125984" right="0.31496062992125984" top="0.78740157480314965" bottom="0.35433070866141736" header="0.31496062992125984" footer="0.31496062992125984"/>
  <pageSetup paperSize="258" scale="41" orientation="landscape" cellComments="atEnd" r:id="rId1"/>
  <headerFooter>
    <oddHeader>&amp;C&amp;12EQUIPO DE MEDICIÓN Y ANÁLISIS
DEM PUERTO MONTT
equipo.medicion.sep@gmail.com</oddHeader>
    <oddFooter>&amp;C&amp;</oddFooter>
  </headerFooter>
  <colBreaks count="2" manualBreakCount="2">
    <brk id="29" max="52" man="1"/>
    <brk id="46" max="52" man="1"/>
  </colBreaks>
  <ignoredErrors>
    <ignoredError sqref="BC12:BC15 BE12:BE15 BG12:BG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1º básico A</vt:lpstr>
      <vt:lpstr>1º básico B</vt:lpstr>
      <vt:lpstr>1º básico C</vt:lpstr>
      <vt:lpstr>INFORME GLOBAL</vt:lpstr>
      <vt:lpstr>'1º básico A'!Área_de_impresión</vt:lpstr>
      <vt:lpstr>'1º básico B'!Área_de_impresión</vt:lpstr>
      <vt:lpstr>'1º básico C'!Área_de_impresión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2015-03-25T09:15:26Z</cp:lastPrinted>
  <dcterms:created xsi:type="dcterms:W3CDTF">2012-03-12T00:55:10Z</dcterms:created>
  <dcterms:modified xsi:type="dcterms:W3CDTF">2016-03-17T14:25:30Z</dcterms:modified>
</cp:coreProperties>
</file>