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240" windowWidth="14115" windowHeight="8550" tabRatio="459"/>
  </bookViews>
  <sheets>
    <sheet name="2º básico A" sheetId="3" r:id="rId1"/>
    <sheet name="2º básico B" sheetId="4" r:id="rId2"/>
    <sheet name="2º básico C" sheetId="5" r:id="rId3"/>
    <sheet name="INFORME GLOBAL" sheetId="6" r:id="rId4"/>
  </sheets>
  <definedNames>
    <definedName name="_xlnm._FilterDatabase" localSheetId="0" hidden="1">'2º básico A'!#REF!</definedName>
    <definedName name="_xlnm._FilterDatabase" localSheetId="1" hidden="1">'2º básico B'!#REF!</definedName>
    <definedName name="_xlnm._FilterDatabase" localSheetId="2" hidden="1">'2º básico C'!#REF!</definedName>
    <definedName name="_xlnm.Print_Area" localSheetId="0">'2º básico A'!$A$1:$CB$103</definedName>
    <definedName name="_xlnm.Print_Area" localSheetId="1">'2º básico B'!$A$1:$CB$103</definedName>
    <definedName name="_xlnm.Print_Area" localSheetId="2">'2º básico C'!$A$1:$CB$103</definedName>
    <definedName name="_xlnm.Print_Area" localSheetId="3">'INFORME GLOBAL'!$A$1:$BL$65</definedName>
  </definedNames>
  <calcPr calcId="145621"/>
</workbook>
</file>

<file path=xl/calcChain.xml><?xml version="1.0" encoding="utf-8"?>
<calcChain xmlns="http://schemas.openxmlformats.org/spreadsheetml/2006/main">
  <c r="BG8" i="6" l="1"/>
  <c r="BE8" i="6"/>
  <c r="BC8" i="6"/>
  <c r="BA8" i="6"/>
  <c r="AU48" i="5"/>
  <c r="AU48" i="4"/>
  <c r="AU48" i="3"/>
  <c r="F11" i="3"/>
  <c r="F10" i="6"/>
  <c r="BB50" i="3"/>
  <c r="BB47" i="3"/>
  <c r="BC47" i="3" s="1"/>
  <c r="AN95" i="5"/>
  <c r="BC93" i="5"/>
  <c r="BB93" i="5"/>
  <c r="BA93" i="5"/>
  <c r="AZ93" i="5"/>
  <c r="AY93" i="5"/>
  <c r="AX93" i="5"/>
  <c r="AW93" i="5"/>
  <c r="AV93" i="5"/>
  <c r="AT93" i="5"/>
  <c r="AS93" i="5"/>
  <c r="AR93" i="5"/>
  <c r="AO93" i="5"/>
  <c r="AM93" i="5"/>
  <c r="AK93" i="5"/>
  <c r="AI93" i="5"/>
  <c r="AG93" i="5"/>
  <c r="AE93" i="5"/>
  <c r="AC93" i="5"/>
  <c r="AA93" i="5"/>
  <c r="Y93" i="5"/>
  <c r="W93" i="5"/>
  <c r="U93" i="5"/>
  <c r="S93" i="5"/>
  <c r="Q93" i="5"/>
  <c r="O93" i="5"/>
  <c r="M93" i="5"/>
  <c r="K93" i="5"/>
  <c r="I93" i="5"/>
  <c r="G93" i="5"/>
  <c r="BC92" i="5"/>
  <c r="BB92" i="5"/>
  <c r="BA92" i="5"/>
  <c r="AZ92" i="5"/>
  <c r="AY92" i="5"/>
  <c r="AX92" i="5"/>
  <c r="AW92" i="5"/>
  <c r="AV92" i="5"/>
  <c r="AT92" i="5"/>
  <c r="AS92" i="5"/>
  <c r="AR92" i="5"/>
  <c r="AO92" i="5"/>
  <c r="AM92" i="5"/>
  <c r="AK92" i="5"/>
  <c r="AI92" i="5"/>
  <c r="AG92" i="5"/>
  <c r="AE92" i="5"/>
  <c r="AC92" i="5"/>
  <c r="AA92" i="5"/>
  <c r="Y92" i="5"/>
  <c r="W92" i="5"/>
  <c r="U92" i="5"/>
  <c r="S92" i="5"/>
  <c r="Q92" i="5"/>
  <c r="O92" i="5"/>
  <c r="M92" i="5"/>
  <c r="K92" i="5"/>
  <c r="I92" i="5"/>
  <c r="G92" i="5"/>
  <c r="BC91" i="5"/>
  <c r="BB91" i="5"/>
  <c r="BA91" i="5"/>
  <c r="AZ91" i="5"/>
  <c r="AY91" i="5"/>
  <c r="AX91" i="5"/>
  <c r="AW91" i="5"/>
  <c r="AV91" i="5"/>
  <c r="AT91" i="5"/>
  <c r="AS91" i="5"/>
  <c r="AR91" i="5"/>
  <c r="AO91" i="5"/>
  <c r="AM91" i="5"/>
  <c r="AK91" i="5"/>
  <c r="AI91" i="5"/>
  <c r="AG91" i="5"/>
  <c r="AE91" i="5"/>
  <c r="AC91" i="5"/>
  <c r="AA91" i="5"/>
  <c r="Y91" i="5"/>
  <c r="W91" i="5"/>
  <c r="U91" i="5"/>
  <c r="S91" i="5"/>
  <c r="Q91" i="5"/>
  <c r="O91" i="5"/>
  <c r="M91" i="5"/>
  <c r="K91" i="5"/>
  <c r="I91" i="5"/>
  <c r="G91" i="5"/>
  <c r="BC90" i="5"/>
  <c r="BB90" i="5"/>
  <c r="BA90" i="5"/>
  <c r="AZ90" i="5"/>
  <c r="AY90" i="5"/>
  <c r="AX90" i="5"/>
  <c r="AW90" i="5"/>
  <c r="AV90" i="5"/>
  <c r="AT90" i="5"/>
  <c r="AS90" i="5"/>
  <c r="AR90" i="5"/>
  <c r="AO90" i="5"/>
  <c r="AM90" i="5"/>
  <c r="AK90" i="5"/>
  <c r="AI90" i="5"/>
  <c r="AG90" i="5"/>
  <c r="AE90" i="5"/>
  <c r="AC90" i="5"/>
  <c r="AA90" i="5"/>
  <c r="Y90" i="5"/>
  <c r="W90" i="5"/>
  <c r="U90" i="5"/>
  <c r="S90" i="5"/>
  <c r="Q90" i="5"/>
  <c r="O90" i="5"/>
  <c r="M90" i="5"/>
  <c r="K90" i="5"/>
  <c r="I90" i="5"/>
  <c r="G90" i="5"/>
  <c r="BC89" i="5"/>
  <c r="BB89" i="5"/>
  <c r="BA89" i="5"/>
  <c r="AZ89" i="5"/>
  <c r="AY89" i="5"/>
  <c r="AX89" i="5"/>
  <c r="AW89" i="5"/>
  <c r="AV89" i="5"/>
  <c r="AT89" i="5"/>
  <c r="AS89" i="5"/>
  <c r="AR89" i="5"/>
  <c r="AO89" i="5"/>
  <c r="AM89" i="5"/>
  <c r="AK89" i="5"/>
  <c r="AI89" i="5"/>
  <c r="AG89" i="5"/>
  <c r="AE89" i="5"/>
  <c r="AC89" i="5"/>
  <c r="AA89" i="5"/>
  <c r="Y89" i="5"/>
  <c r="W89" i="5"/>
  <c r="U89" i="5"/>
  <c r="S89" i="5"/>
  <c r="Q89" i="5"/>
  <c r="O89" i="5"/>
  <c r="M89" i="5"/>
  <c r="K89" i="5"/>
  <c r="I89" i="5"/>
  <c r="G89" i="5"/>
  <c r="BK88" i="5"/>
  <c r="BC88" i="5"/>
  <c r="BB88" i="5"/>
  <c r="BA88" i="5"/>
  <c r="AZ88" i="5"/>
  <c r="AY88" i="5"/>
  <c r="AX88" i="5"/>
  <c r="AW88" i="5"/>
  <c r="AV88" i="5"/>
  <c r="AT88" i="5"/>
  <c r="AS88" i="5"/>
  <c r="AR88" i="5"/>
  <c r="AO88" i="5"/>
  <c r="AM88" i="5"/>
  <c r="AK88" i="5"/>
  <c r="AI88" i="5"/>
  <c r="AG88" i="5"/>
  <c r="AE88" i="5"/>
  <c r="AC88" i="5"/>
  <c r="AA88" i="5"/>
  <c r="Y88" i="5"/>
  <c r="W88" i="5"/>
  <c r="U88" i="5"/>
  <c r="S88" i="5"/>
  <c r="Q88" i="5"/>
  <c r="O88" i="5"/>
  <c r="M88" i="5"/>
  <c r="K88" i="5"/>
  <c r="I88" i="5"/>
  <c r="G88" i="5"/>
  <c r="BK87" i="5"/>
  <c r="BC87" i="5"/>
  <c r="BB87" i="5"/>
  <c r="BA87" i="5"/>
  <c r="AZ87" i="5"/>
  <c r="AY87" i="5"/>
  <c r="AX87" i="5"/>
  <c r="AW87" i="5"/>
  <c r="AV87" i="5"/>
  <c r="AT87" i="5"/>
  <c r="AS87" i="5"/>
  <c r="AR87" i="5"/>
  <c r="AO87" i="5"/>
  <c r="AM87" i="5"/>
  <c r="AK87" i="5"/>
  <c r="AI87" i="5"/>
  <c r="AG87" i="5"/>
  <c r="AE87" i="5"/>
  <c r="AC87" i="5"/>
  <c r="AA87" i="5"/>
  <c r="Y87" i="5"/>
  <c r="W87" i="5"/>
  <c r="U87" i="5"/>
  <c r="S87" i="5"/>
  <c r="Q87" i="5"/>
  <c r="O87" i="5"/>
  <c r="M87" i="5"/>
  <c r="K87" i="5"/>
  <c r="I87" i="5"/>
  <c r="G87" i="5"/>
  <c r="BK86" i="5"/>
  <c r="BC86" i="5"/>
  <c r="BB86" i="5"/>
  <c r="BA86" i="5"/>
  <c r="AZ86" i="5"/>
  <c r="AY86" i="5"/>
  <c r="AX86" i="5"/>
  <c r="AW86" i="5"/>
  <c r="AV86" i="5"/>
  <c r="AT86" i="5"/>
  <c r="AS86" i="5"/>
  <c r="AR86" i="5"/>
  <c r="AO86" i="5"/>
  <c r="AM86" i="5"/>
  <c r="AK86" i="5"/>
  <c r="AI86" i="5"/>
  <c r="AG86" i="5"/>
  <c r="AE86" i="5"/>
  <c r="AC86" i="5"/>
  <c r="AA86" i="5"/>
  <c r="Y86" i="5"/>
  <c r="W86" i="5"/>
  <c r="U86" i="5"/>
  <c r="S86" i="5"/>
  <c r="Q86" i="5"/>
  <c r="O86" i="5"/>
  <c r="M86" i="5"/>
  <c r="K86" i="5"/>
  <c r="I86" i="5"/>
  <c r="G86" i="5"/>
  <c r="BK85" i="5"/>
  <c r="BC85" i="5"/>
  <c r="BB85" i="5"/>
  <c r="BA85" i="5"/>
  <c r="AZ85" i="5"/>
  <c r="AY85" i="5"/>
  <c r="AX85" i="5"/>
  <c r="AW85" i="5"/>
  <c r="AV85" i="5"/>
  <c r="AT85" i="5"/>
  <c r="AS85" i="5"/>
  <c r="AR85" i="5"/>
  <c r="AO85" i="5"/>
  <c r="AM85" i="5"/>
  <c r="AK85" i="5"/>
  <c r="AI85" i="5"/>
  <c r="AG85" i="5"/>
  <c r="AE85" i="5"/>
  <c r="AC85" i="5"/>
  <c r="AA85" i="5"/>
  <c r="Y85" i="5"/>
  <c r="W85" i="5"/>
  <c r="U85" i="5"/>
  <c r="S85" i="5"/>
  <c r="Q85" i="5"/>
  <c r="O85" i="5"/>
  <c r="M85" i="5"/>
  <c r="K85" i="5"/>
  <c r="I85" i="5"/>
  <c r="G85" i="5"/>
  <c r="BC84" i="5"/>
  <c r="BB84" i="5"/>
  <c r="BA84" i="5"/>
  <c r="AZ84" i="5"/>
  <c r="AY84" i="5"/>
  <c r="AX84" i="5"/>
  <c r="AW84" i="5"/>
  <c r="AV84" i="5"/>
  <c r="AT84" i="5"/>
  <c r="AS84" i="5"/>
  <c r="AR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BC83" i="5"/>
  <c r="BB83" i="5"/>
  <c r="BA83" i="5"/>
  <c r="AZ83" i="5"/>
  <c r="AY83" i="5"/>
  <c r="AX83" i="5"/>
  <c r="AW83" i="5"/>
  <c r="AV83" i="5"/>
  <c r="AT83" i="5"/>
  <c r="AS83" i="5"/>
  <c r="AR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BC82" i="5"/>
  <c r="BB82" i="5"/>
  <c r="BA82" i="5"/>
  <c r="AZ82" i="5"/>
  <c r="AY82" i="5"/>
  <c r="AX82" i="5"/>
  <c r="AW82" i="5"/>
  <c r="AV82" i="5"/>
  <c r="AT82" i="5"/>
  <c r="AS82" i="5"/>
  <c r="AR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BC81" i="5"/>
  <c r="BB81" i="5"/>
  <c r="BA81" i="5"/>
  <c r="AZ81" i="5"/>
  <c r="AY81" i="5"/>
  <c r="AX81" i="5"/>
  <c r="AW81" i="5"/>
  <c r="AV81" i="5"/>
  <c r="AT81" i="5"/>
  <c r="AS81" i="5"/>
  <c r="AR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BC80" i="5"/>
  <c r="BB80" i="5"/>
  <c r="BA80" i="5"/>
  <c r="AZ80" i="5"/>
  <c r="AY80" i="5"/>
  <c r="AX80" i="5"/>
  <c r="AW80" i="5"/>
  <c r="AV80" i="5"/>
  <c r="AT80" i="5"/>
  <c r="AS80" i="5"/>
  <c r="AR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80" i="5"/>
  <c r="I80" i="5"/>
  <c r="G80" i="5"/>
  <c r="BC79" i="5"/>
  <c r="BB79" i="5"/>
  <c r="BA79" i="5"/>
  <c r="AZ79" i="5"/>
  <c r="AY79" i="5"/>
  <c r="AX79" i="5"/>
  <c r="AW79" i="5"/>
  <c r="AV79" i="5"/>
  <c r="AT79" i="5"/>
  <c r="AS79" i="5"/>
  <c r="AR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79" i="5"/>
  <c r="I79" i="5"/>
  <c r="G79" i="5"/>
  <c r="BC78" i="5"/>
  <c r="BB78" i="5"/>
  <c r="BA78" i="5"/>
  <c r="AZ78" i="5"/>
  <c r="AY78" i="5"/>
  <c r="AX78" i="5"/>
  <c r="AW78" i="5"/>
  <c r="AV78" i="5"/>
  <c r="AT78" i="5"/>
  <c r="AS78" i="5"/>
  <c r="AR78" i="5"/>
  <c r="AO78" i="5"/>
  <c r="AM78" i="5"/>
  <c r="AK78" i="5"/>
  <c r="AI78" i="5"/>
  <c r="AG78" i="5"/>
  <c r="AE78" i="5"/>
  <c r="AC78" i="5"/>
  <c r="AA78" i="5"/>
  <c r="Y78" i="5"/>
  <c r="W78" i="5"/>
  <c r="U78" i="5"/>
  <c r="S78" i="5"/>
  <c r="Q78" i="5"/>
  <c r="O78" i="5"/>
  <c r="M78" i="5"/>
  <c r="K78" i="5"/>
  <c r="I78" i="5"/>
  <c r="G78" i="5"/>
  <c r="BC77" i="5"/>
  <c r="BB77" i="5"/>
  <c r="BA77" i="5"/>
  <c r="AZ77" i="5"/>
  <c r="AY77" i="5"/>
  <c r="AX77" i="5"/>
  <c r="AW77" i="5"/>
  <c r="AV77" i="5"/>
  <c r="AT77" i="5"/>
  <c r="AS77" i="5"/>
  <c r="AR77" i="5"/>
  <c r="AO77" i="5"/>
  <c r="AM77" i="5"/>
  <c r="AK77" i="5"/>
  <c r="AI77" i="5"/>
  <c r="AG77" i="5"/>
  <c r="AE77" i="5"/>
  <c r="AC77" i="5"/>
  <c r="AA77" i="5"/>
  <c r="Y77" i="5"/>
  <c r="W77" i="5"/>
  <c r="U77" i="5"/>
  <c r="S77" i="5"/>
  <c r="Q77" i="5"/>
  <c r="O77" i="5"/>
  <c r="M77" i="5"/>
  <c r="K77" i="5"/>
  <c r="I77" i="5"/>
  <c r="G77" i="5"/>
  <c r="BC76" i="5"/>
  <c r="BB76" i="5"/>
  <c r="BA76" i="5"/>
  <c r="AZ76" i="5"/>
  <c r="AY76" i="5"/>
  <c r="AX76" i="5"/>
  <c r="AW76" i="5"/>
  <c r="AV76" i="5"/>
  <c r="AT76" i="5"/>
  <c r="AS76" i="5"/>
  <c r="AR76" i="5"/>
  <c r="AO76" i="5"/>
  <c r="AM76" i="5"/>
  <c r="AK76" i="5"/>
  <c r="AI76" i="5"/>
  <c r="AG76" i="5"/>
  <c r="AE76" i="5"/>
  <c r="AC76" i="5"/>
  <c r="AA76" i="5"/>
  <c r="Y76" i="5"/>
  <c r="W76" i="5"/>
  <c r="U76" i="5"/>
  <c r="S76" i="5"/>
  <c r="Q76" i="5"/>
  <c r="O76" i="5"/>
  <c r="M76" i="5"/>
  <c r="K76" i="5"/>
  <c r="I76" i="5"/>
  <c r="G76" i="5"/>
  <c r="BC75" i="5"/>
  <c r="BB75" i="5"/>
  <c r="BA75" i="5"/>
  <c r="AZ75" i="5"/>
  <c r="AY75" i="5"/>
  <c r="AX75" i="5"/>
  <c r="AW75" i="5"/>
  <c r="AV75" i="5"/>
  <c r="AT75" i="5"/>
  <c r="AS75" i="5"/>
  <c r="AR75" i="5"/>
  <c r="AO75" i="5"/>
  <c r="AM75" i="5"/>
  <c r="AK75" i="5"/>
  <c r="AI75" i="5"/>
  <c r="AG75" i="5"/>
  <c r="AE75" i="5"/>
  <c r="AC75" i="5"/>
  <c r="AA75" i="5"/>
  <c r="Y75" i="5"/>
  <c r="W75" i="5"/>
  <c r="U75" i="5"/>
  <c r="S75" i="5"/>
  <c r="Q75" i="5"/>
  <c r="O75" i="5"/>
  <c r="M75" i="5"/>
  <c r="K75" i="5"/>
  <c r="I75" i="5"/>
  <c r="G75" i="5"/>
  <c r="BC74" i="5"/>
  <c r="BB74" i="5"/>
  <c r="BA74" i="5"/>
  <c r="AZ74" i="5"/>
  <c r="AY74" i="5"/>
  <c r="AX74" i="5"/>
  <c r="AW74" i="5"/>
  <c r="AV74" i="5"/>
  <c r="AT74" i="5"/>
  <c r="AS74" i="5"/>
  <c r="AR74" i="5"/>
  <c r="AO74" i="5"/>
  <c r="AM74" i="5"/>
  <c r="AK74" i="5"/>
  <c r="AI74" i="5"/>
  <c r="AG74" i="5"/>
  <c r="AE74" i="5"/>
  <c r="AC74" i="5"/>
  <c r="AA74" i="5"/>
  <c r="Y74" i="5"/>
  <c r="W74" i="5"/>
  <c r="U74" i="5"/>
  <c r="S74" i="5"/>
  <c r="Q74" i="5"/>
  <c r="O74" i="5"/>
  <c r="M74" i="5"/>
  <c r="K74" i="5"/>
  <c r="I74" i="5"/>
  <c r="G74" i="5"/>
  <c r="BC73" i="5"/>
  <c r="BB73" i="5"/>
  <c r="BA73" i="5"/>
  <c r="AZ73" i="5"/>
  <c r="AY73" i="5"/>
  <c r="AX73" i="5"/>
  <c r="AW73" i="5"/>
  <c r="AV73" i="5"/>
  <c r="AT73" i="5"/>
  <c r="AS73" i="5"/>
  <c r="AR73" i="5"/>
  <c r="AO73" i="5"/>
  <c r="AM73" i="5"/>
  <c r="AK73" i="5"/>
  <c r="AI73" i="5"/>
  <c r="AG73" i="5"/>
  <c r="AE73" i="5"/>
  <c r="AC73" i="5"/>
  <c r="AA73" i="5"/>
  <c r="Y73" i="5"/>
  <c r="W73" i="5"/>
  <c r="U73" i="5"/>
  <c r="S73" i="5"/>
  <c r="Q73" i="5"/>
  <c r="O73" i="5"/>
  <c r="M73" i="5"/>
  <c r="K73" i="5"/>
  <c r="I73" i="5"/>
  <c r="G73" i="5"/>
  <c r="BC72" i="5"/>
  <c r="BB72" i="5"/>
  <c r="BA72" i="5"/>
  <c r="AZ72" i="5"/>
  <c r="AY72" i="5"/>
  <c r="AX72" i="5"/>
  <c r="AW72" i="5"/>
  <c r="AV72" i="5"/>
  <c r="AT72" i="5"/>
  <c r="AS72" i="5"/>
  <c r="AR72" i="5"/>
  <c r="AO72" i="5"/>
  <c r="AM72" i="5"/>
  <c r="AK72" i="5"/>
  <c r="AI72" i="5"/>
  <c r="AG72" i="5"/>
  <c r="AE72" i="5"/>
  <c r="AC72" i="5"/>
  <c r="AA72" i="5"/>
  <c r="Y72" i="5"/>
  <c r="W72" i="5"/>
  <c r="U72" i="5"/>
  <c r="S72" i="5"/>
  <c r="Q72" i="5"/>
  <c r="O72" i="5"/>
  <c r="M72" i="5"/>
  <c r="K72" i="5"/>
  <c r="I72" i="5"/>
  <c r="G72" i="5"/>
  <c r="BC71" i="5"/>
  <c r="BB71" i="5"/>
  <c r="BA71" i="5"/>
  <c r="AZ71" i="5"/>
  <c r="AY71" i="5"/>
  <c r="AX71" i="5"/>
  <c r="AW71" i="5"/>
  <c r="AV71" i="5"/>
  <c r="AT71" i="5"/>
  <c r="AS71" i="5"/>
  <c r="AR71" i="5"/>
  <c r="AO71" i="5"/>
  <c r="AM71" i="5"/>
  <c r="AK71" i="5"/>
  <c r="AI71" i="5"/>
  <c r="AG71" i="5"/>
  <c r="AE71" i="5"/>
  <c r="AC71" i="5"/>
  <c r="AA71" i="5"/>
  <c r="Y71" i="5"/>
  <c r="W71" i="5"/>
  <c r="U71" i="5"/>
  <c r="S71" i="5"/>
  <c r="Q71" i="5"/>
  <c r="O71" i="5"/>
  <c r="M71" i="5"/>
  <c r="K71" i="5"/>
  <c r="I71" i="5"/>
  <c r="G71" i="5"/>
  <c r="BC70" i="5"/>
  <c r="BB70" i="5"/>
  <c r="BA70" i="5"/>
  <c r="AZ70" i="5"/>
  <c r="AY70" i="5"/>
  <c r="AX70" i="5"/>
  <c r="AW70" i="5"/>
  <c r="AV70" i="5"/>
  <c r="AT70" i="5"/>
  <c r="AS70" i="5"/>
  <c r="AR70" i="5"/>
  <c r="AO70" i="5"/>
  <c r="AM70" i="5"/>
  <c r="AK70" i="5"/>
  <c r="AI70" i="5"/>
  <c r="AG70" i="5"/>
  <c r="AE70" i="5"/>
  <c r="AC70" i="5"/>
  <c r="AA70" i="5"/>
  <c r="Y70" i="5"/>
  <c r="W70" i="5"/>
  <c r="U70" i="5"/>
  <c r="S70" i="5"/>
  <c r="Q70" i="5"/>
  <c r="O70" i="5"/>
  <c r="M70" i="5"/>
  <c r="K70" i="5"/>
  <c r="I70" i="5"/>
  <c r="G70" i="5"/>
  <c r="BC69" i="5"/>
  <c r="BB69" i="5"/>
  <c r="BA69" i="5"/>
  <c r="AZ69" i="5"/>
  <c r="AY69" i="5"/>
  <c r="AX69" i="5"/>
  <c r="AW69" i="5"/>
  <c r="AV69" i="5"/>
  <c r="AT69" i="5"/>
  <c r="AS69" i="5"/>
  <c r="AR69" i="5"/>
  <c r="AO69" i="5"/>
  <c r="AM69" i="5"/>
  <c r="AK69" i="5"/>
  <c r="AI69" i="5"/>
  <c r="AG69" i="5"/>
  <c r="AE69" i="5"/>
  <c r="AC69" i="5"/>
  <c r="AA69" i="5"/>
  <c r="Y69" i="5"/>
  <c r="W69" i="5"/>
  <c r="U69" i="5"/>
  <c r="S69" i="5"/>
  <c r="Q69" i="5"/>
  <c r="O69" i="5"/>
  <c r="M69" i="5"/>
  <c r="K69" i="5"/>
  <c r="I69" i="5"/>
  <c r="G69" i="5"/>
  <c r="BC68" i="5"/>
  <c r="BB68" i="5"/>
  <c r="BA68" i="5"/>
  <c r="AZ68" i="5"/>
  <c r="AY68" i="5"/>
  <c r="AX68" i="5"/>
  <c r="AW68" i="5"/>
  <c r="AV68" i="5"/>
  <c r="AT68" i="5"/>
  <c r="AS68" i="5"/>
  <c r="AR68" i="5"/>
  <c r="AO68" i="5"/>
  <c r="AM68" i="5"/>
  <c r="AK68" i="5"/>
  <c r="AI68" i="5"/>
  <c r="AG68" i="5"/>
  <c r="AE68" i="5"/>
  <c r="AC68" i="5"/>
  <c r="AA68" i="5"/>
  <c r="Y68" i="5"/>
  <c r="W68" i="5"/>
  <c r="U68" i="5"/>
  <c r="S68" i="5"/>
  <c r="Q68" i="5"/>
  <c r="O68" i="5"/>
  <c r="M68" i="5"/>
  <c r="K68" i="5"/>
  <c r="I68" i="5"/>
  <c r="G68" i="5"/>
  <c r="BC67" i="5"/>
  <c r="BB67" i="5"/>
  <c r="BA67" i="5"/>
  <c r="AZ67" i="5"/>
  <c r="AY67" i="5"/>
  <c r="AX67" i="5"/>
  <c r="AW67" i="5"/>
  <c r="AV67" i="5"/>
  <c r="AT67" i="5"/>
  <c r="AS67" i="5"/>
  <c r="AR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BC66" i="5"/>
  <c r="BB66" i="5"/>
  <c r="BA66" i="5"/>
  <c r="AZ66" i="5"/>
  <c r="AY66" i="5"/>
  <c r="AX66" i="5"/>
  <c r="AW66" i="5"/>
  <c r="AV66" i="5"/>
  <c r="AT66" i="5"/>
  <c r="AS66" i="5"/>
  <c r="AR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BC65" i="5"/>
  <c r="BB65" i="5"/>
  <c r="BA65" i="5"/>
  <c r="AZ65" i="5"/>
  <c r="AY65" i="5"/>
  <c r="AX65" i="5"/>
  <c r="AW65" i="5"/>
  <c r="AV65" i="5"/>
  <c r="AT65" i="5"/>
  <c r="AS65" i="5"/>
  <c r="AR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BC64" i="5"/>
  <c r="BB64" i="5"/>
  <c r="BA64" i="5"/>
  <c r="AZ64" i="5"/>
  <c r="AY64" i="5"/>
  <c r="AX64" i="5"/>
  <c r="AW64" i="5"/>
  <c r="AV64" i="5"/>
  <c r="AT64" i="5"/>
  <c r="AS64" i="5"/>
  <c r="AR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BC63" i="5"/>
  <c r="BB63" i="5"/>
  <c r="BA63" i="5"/>
  <c r="AZ63" i="5"/>
  <c r="AY63" i="5"/>
  <c r="AX63" i="5"/>
  <c r="AW63" i="5"/>
  <c r="AV63" i="5"/>
  <c r="AT63" i="5"/>
  <c r="AS63" i="5"/>
  <c r="AR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BC62" i="5"/>
  <c r="BB62" i="5"/>
  <c r="BA62" i="5"/>
  <c r="AZ62" i="5"/>
  <c r="AY62" i="5"/>
  <c r="AX62" i="5"/>
  <c r="AW62" i="5"/>
  <c r="AV62" i="5"/>
  <c r="AT62" i="5"/>
  <c r="AS62" i="5"/>
  <c r="AR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BC61" i="5"/>
  <c r="BB61" i="5"/>
  <c r="BA61" i="5"/>
  <c r="AZ61" i="5"/>
  <c r="AY61" i="5"/>
  <c r="AX61" i="5"/>
  <c r="AW61" i="5"/>
  <c r="AV61" i="5"/>
  <c r="AT61" i="5"/>
  <c r="AS61" i="5"/>
  <c r="AR61" i="5"/>
  <c r="AO61" i="5"/>
  <c r="AM61" i="5"/>
  <c r="AK61" i="5"/>
  <c r="AI61" i="5"/>
  <c r="AG61" i="5"/>
  <c r="AE61" i="5"/>
  <c r="AC61" i="5"/>
  <c r="AA61" i="5"/>
  <c r="Y61" i="5"/>
  <c r="W61" i="5"/>
  <c r="U61" i="5"/>
  <c r="S61" i="5"/>
  <c r="Q61" i="5"/>
  <c r="O61" i="5"/>
  <c r="M61" i="5"/>
  <c r="K61" i="5"/>
  <c r="I61" i="5"/>
  <c r="G61" i="5"/>
  <c r="BC60" i="5"/>
  <c r="BB60" i="5"/>
  <c r="BA60" i="5"/>
  <c r="AZ60" i="5"/>
  <c r="AY60" i="5"/>
  <c r="AX60" i="5"/>
  <c r="AW60" i="5"/>
  <c r="AV60" i="5"/>
  <c r="AT60" i="5"/>
  <c r="AS60" i="5"/>
  <c r="AR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BC59" i="5"/>
  <c r="BB59" i="5"/>
  <c r="BA59" i="5"/>
  <c r="AZ59" i="5"/>
  <c r="AY59" i="5"/>
  <c r="AX59" i="5"/>
  <c r="AW59" i="5"/>
  <c r="AV59" i="5"/>
  <c r="AT59" i="5"/>
  <c r="AS59" i="5"/>
  <c r="AR59" i="5"/>
  <c r="AO59" i="5"/>
  <c r="AM59" i="5"/>
  <c r="AK59" i="5"/>
  <c r="AI59" i="5"/>
  <c r="AG59" i="5"/>
  <c r="AE59" i="5"/>
  <c r="AC59" i="5"/>
  <c r="AA59" i="5"/>
  <c r="Y59" i="5"/>
  <c r="W59" i="5"/>
  <c r="U59" i="5"/>
  <c r="S59" i="5"/>
  <c r="Q59" i="5"/>
  <c r="O59" i="5"/>
  <c r="M59" i="5"/>
  <c r="K59" i="5"/>
  <c r="I59" i="5"/>
  <c r="G59" i="5"/>
  <c r="BC58" i="5"/>
  <c r="BB58" i="5"/>
  <c r="BA58" i="5"/>
  <c r="AZ58" i="5"/>
  <c r="AY58" i="5"/>
  <c r="AX58" i="5"/>
  <c r="AW58" i="5"/>
  <c r="AV58" i="5"/>
  <c r="AT58" i="5"/>
  <c r="AS58" i="5"/>
  <c r="AR58" i="5"/>
  <c r="AO58" i="5"/>
  <c r="AM58" i="5"/>
  <c r="AK58" i="5"/>
  <c r="AI58" i="5"/>
  <c r="AG58" i="5"/>
  <c r="AE58" i="5"/>
  <c r="AC58" i="5"/>
  <c r="AA58" i="5"/>
  <c r="Y58" i="5"/>
  <c r="W58" i="5"/>
  <c r="U58" i="5"/>
  <c r="S58" i="5"/>
  <c r="Q58" i="5"/>
  <c r="O58" i="5"/>
  <c r="M58" i="5"/>
  <c r="K58" i="5"/>
  <c r="I58" i="5"/>
  <c r="G58" i="5"/>
  <c r="BC57" i="5"/>
  <c r="BB57" i="5"/>
  <c r="BA57" i="5"/>
  <c r="AZ57" i="5"/>
  <c r="AY57" i="5"/>
  <c r="AX57" i="5"/>
  <c r="AW57" i="5"/>
  <c r="AV57" i="5"/>
  <c r="AT57" i="5"/>
  <c r="AS57" i="5"/>
  <c r="AR57" i="5"/>
  <c r="AO57" i="5"/>
  <c r="AM57" i="5"/>
  <c r="AK57" i="5"/>
  <c r="AI57" i="5"/>
  <c r="AG57" i="5"/>
  <c r="AE57" i="5"/>
  <c r="AC57" i="5"/>
  <c r="AA57" i="5"/>
  <c r="Y57" i="5"/>
  <c r="W57" i="5"/>
  <c r="U57" i="5"/>
  <c r="S57" i="5"/>
  <c r="Q57" i="5"/>
  <c r="O57" i="5"/>
  <c r="M57" i="5"/>
  <c r="K57" i="5"/>
  <c r="I57" i="5"/>
  <c r="G57" i="5"/>
  <c r="BC56" i="5"/>
  <c r="BB56" i="5"/>
  <c r="BA56" i="5"/>
  <c r="AZ56" i="5"/>
  <c r="AY56" i="5"/>
  <c r="AX56" i="5"/>
  <c r="AW56" i="5"/>
  <c r="AV56" i="5"/>
  <c r="AT56" i="5"/>
  <c r="AS56" i="5"/>
  <c r="AR56" i="5"/>
  <c r="AO56" i="5"/>
  <c r="AM56" i="5"/>
  <c r="AK56" i="5"/>
  <c r="AI56" i="5"/>
  <c r="AG56" i="5"/>
  <c r="AE56" i="5"/>
  <c r="AC56" i="5"/>
  <c r="AA56" i="5"/>
  <c r="Y56" i="5"/>
  <c r="W56" i="5"/>
  <c r="U56" i="5"/>
  <c r="S56" i="5"/>
  <c r="Q56" i="5"/>
  <c r="O56" i="5"/>
  <c r="M56" i="5"/>
  <c r="K56" i="5"/>
  <c r="I56" i="5"/>
  <c r="G56" i="5"/>
  <c r="BC55" i="5"/>
  <c r="BB55" i="5"/>
  <c r="BA55" i="5"/>
  <c r="AZ55" i="5"/>
  <c r="AY55" i="5"/>
  <c r="AX55" i="5"/>
  <c r="AW55" i="5"/>
  <c r="AV55" i="5"/>
  <c r="AT55" i="5"/>
  <c r="AS55" i="5"/>
  <c r="AR55" i="5"/>
  <c r="AO55" i="5"/>
  <c r="AM55" i="5"/>
  <c r="AK55" i="5"/>
  <c r="AI55" i="5"/>
  <c r="AG55" i="5"/>
  <c r="AE55" i="5"/>
  <c r="AC55" i="5"/>
  <c r="AA55" i="5"/>
  <c r="Y55" i="5"/>
  <c r="W55" i="5"/>
  <c r="U55" i="5"/>
  <c r="S55" i="5"/>
  <c r="Q55" i="5"/>
  <c r="O55" i="5"/>
  <c r="M55" i="5"/>
  <c r="K55" i="5"/>
  <c r="I55" i="5"/>
  <c r="G55" i="5"/>
  <c r="BC54" i="5"/>
  <c r="BB54" i="5"/>
  <c r="BA54" i="5"/>
  <c r="AZ54" i="5"/>
  <c r="AY54" i="5"/>
  <c r="AX54" i="5"/>
  <c r="AW54" i="5"/>
  <c r="AV54" i="5"/>
  <c r="AT54" i="5"/>
  <c r="AS54" i="5"/>
  <c r="AR54" i="5"/>
  <c r="AO54" i="5"/>
  <c r="AM54" i="5"/>
  <c r="AK54" i="5"/>
  <c r="AI54" i="5"/>
  <c r="AG54" i="5"/>
  <c r="AE54" i="5"/>
  <c r="AC54" i="5"/>
  <c r="AA54" i="5"/>
  <c r="Y54" i="5"/>
  <c r="W54" i="5"/>
  <c r="U54" i="5"/>
  <c r="S54" i="5"/>
  <c r="Q54" i="5"/>
  <c r="O54" i="5"/>
  <c r="M54" i="5"/>
  <c r="K54" i="5"/>
  <c r="I54" i="5"/>
  <c r="G54" i="5"/>
  <c r="BC53" i="5"/>
  <c r="BB53" i="5"/>
  <c r="BA53" i="5"/>
  <c r="AZ53" i="5"/>
  <c r="AY53" i="5"/>
  <c r="AX53" i="5"/>
  <c r="AW53" i="5"/>
  <c r="AV53" i="5"/>
  <c r="AT53" i="5"/>
  <c r="AS53" i="5"/>
  <c r="AR53" i="5"/>
  <c r="AO53" i="5"/>
  <c r="AM53" i="5"/>
  <c r="AK53" i="5"/>
  <c r="AI53" i="5"/>
  <c r="AG53" i="5"/>
  <c r="AE53" i="5"/>
  <c r="AC53" i="5"/>
  <c r="AA53" i="5"/>
  <c r="Y53" i="5"/>
  <c r="W53" i="5"/>
  <c r="U53" i="5"/>
  <c r="S53" i="5"/>
  <c r="Q53" i="5"/>
  <c r="O53" i="5"/>
  <c r="M53" i="5"/>
  <c r="K53" i="5"/>
  <c r="I53" i="5"/>
  <c r="G53" i="5"/>
  <c r="BB52" i="5"/>
  <c r="BC52" i="5"/>
  <c r="AM52" i="5"/>
  <c r="AK52" i="5"/>
  <c r="AI52" i="5"/>
  <c r="AG52" i="5"/>
  <c r="AE52" i="5"/>
  <c r="AC52" i="5"/>
  <c r="AA52" i="5"/>
  <c r="Y52" i="5"/>
  <c r="W52" i="5"/>
  <c r="U52" i="5"/>
  <c r="S52" i="5"/>
  <c r="Q52" i="5"/>
  <c r="O52" i="5"/>
  <c r="M52" i="5"/>
  <c r="K52" i="5"/>
  <c r="AZ52" i="5"/>
  <c r="BA52" i="5"/>
  <c r="I52" i="5"/>
  <c r="AX52" i="5"/>
  <c r="AY52" i="5"/>
  <c r="G52" i="5"/>
  <c r="AV52" i="5"/>
  <c r="AW52" i="5"/>
  <c r="BB51" i="5"/>
  <c r="BC51" i="5"/>
  <c r="AM51" i="5"/>
  <c r="AK51" i="5"/>
  <c r="AI51" i="5"/>
  <c r="AG51" i="5"/>
  <c r="AE51" i="5"/>
  <c r="AC51" i="5"/>
  <c r="AA51" i="5"/>
  <c r="Y51" i="5"/>
  <c r="W51" i="5"/>
  <c r="U51" i="5"/>
  <c r="S51" i="5"/>
  <c r="Q51" i="5"/>
  <c r="O51" i="5"/>
  <c r="M51" i="5"/>
  <c r="K51" i="5"/>
  <c r="AZ51" i="5"/>
  <c r="BA51" i="5"/>
  <c r="I51" i="5"/>
  <c r="AX51" i="5"/>
  <c r="AY51" i="5"/>
  <c r="G51" i="5"/>
  <c r="AV51" i="5"/>
  <c r="AW51" i="5"/>
  <c r="BB50" i="5"/>
  <c r="BC50" i="5"/>
  <c r="AM50" i="5"/>
  <c r="AK50" i="5"/>
  <c r="AI50" i="5"/>
  <c r="AG50" i="5"/>
  <c r="AE50" i="5"/>
  <c r="AC50" i="5"/>
  <c r="AA50" i="5"/>
  <c r="Y50" i="5"/>
  <c r="W50" i="5"/>
  <c r="U50" i="5"/>
  <c r="S50" i="5"/>
  <c r="Q50" i="5"/>
  <c r="O50" i="5"/>
  <c r="M50" i="5"/>
  <c r="K50" i="5"/>
  <c r="AZ50" i="5"/>
  <c r="BA50" i="5"/>
  <c r="I50" i="5"/>
  <c r="AX50" i="5"/>
  <c r="AY50" i="5"/>
  <c r="G50" i="5"/>
  <c r="AV50" i="5"/>
  <c r="AW50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B49" i="5"/>
  <c r="BC49" i="5"/>
  <c r="AM49" i="5"/>
  <c r="AK49" i="5"/>
  <c r="AI49" i="5"/>
  <c r="AG49" i="5"/>
  <c r="AE49" i="5"/>
  <c r="AC49" i="5"/>
  <c r="AA49" i="5"/>
  <c r="Y49" i="5"/>
  <c r="W49" i="5"/>
  <c r="U49" i="5"/>
  <c r="S49" i="5"/>
  <c r="Q49" i="5"/>
  <c r="O49" i="5"/>
  <c r="M49" i="5"/>
  <c r="K49" i="5"/>
  <c r="AZ49" i="5"/>
  <c r="BA49" i="5"/>
  <c r="I49" i="5"/>
  <c r="AX49" i="5"/>
  <c r="AY49" i="5"/>
  <c r="G49" i="5"/>
  <c r="AV49" i="5"/>
  <c r="AW49" i="5"/>
  <c r="BB48" i="5"/>
  <c r="BC48" i="5"/>
  <c r="AM48" i="5"/>
  <c r="AK48" i="5"/>
  <c r="AI48" i="5"/>
  <c r="AG48" i="5"/>
  <c r="AE48" i="5"/>
  <c r="AC48" i="5"/>
  <c r="AA48" i="5"/>
  <c r="Y48" i="5"/>
  <c r="W48" i="5"/>
  <c r="U48" i="5"/>
  <c r="S48" i="5"/>
  <c r="Q48" i="5"/>
  <c r="O48" i="5"/>
  <c r="M48" i="5"/>
  <c r="K48" i="5"/>
  <c r="AZ48" i="5"/>
  <c r="BA48" i="5"/>
  <c r="I48" i="5"/>
  <c r="AX48" i="5"/>
  <c r="AY48" i="5"/>
  <c r="G48" i="5"/>
  <c r="AV48" i="5"/>
  <c r="AW48" i="5"/>
  <c r="BB47" i="5"/>
  <c r="BC47" i="5"/>
  <c r="AM47" i="5"/>
  <c r="AL95" i="5"/>
  <c r="AK47" i="5"/>
  <c r="AJ95" i="5"/>
  <c r="AI47" i="5"/>
  <c r="AH95" i="5"/>
  <c r="AG47" i="5"/>
  <c r="AF95" i="5"/>
  <c r="AE47" i="5"/>
  <c r="AD95" i="5"/>
  <c r="AC47" i="5"/>
  <c r="AB95" i="5"/>
  <c r="AA47" i="5"/>
  <c r="Z95" i="5"/>
  <c r="Y47" i="5"/>
  <c r="X95" i="5"/>
  <c r="W47" i="5"/>
  <c r="V95" i="5"/>
  <c r="U47" i="5"/>
  <c r="T95" i="5"/>
  <c r="S47" i="5"/>
  <c r="R95" i="5"/>
  <c r="Q47" i="5"/>
  <c r="P95" i="5"/>
  <c r="O47" i="5"/>
  <c r="N95" i="5"/>
  <c r="M47" i="5"/>
  <c r="L95" i="5"/>
  <c r="K47" i="5"/>
  <c r="J95" i="5"/>
  <c r="I47" i="5"/>
  <c r="H95" i="5"/>
  <c r="G47" i="5"/>
  <c r="F95" i="5"/>
  <c r="BB43" i="5"/>
  <c r="AZ43" i="5"/>
  <c r="AX43" i="5"/>
  <c r="AV43" i="5"/>
  <c r="C36" i="5"/>
  <c r="F39" i="5"/>
  <c r="F40" i="5"/>
  <c r="BB32" i="5"/>
  <c r="AZ32" i="5"/>
  <c r="AX32" i="5"/>
  <c r="AV32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F12" i="5"/>
  <c r="F11" i="5"/>
  <c r="AN95" i="4"/>
  <c r="BC93" i="4"/>
  <c r="BB93" i="4"/>
  <c r="BA93" i="4"/>
  <c r="AZ93" i="4"/>
  <c r="AY93" i="4"/>
  <c r="AX93" i="4"/>
  <c r="AW93" i="4"/>
  <c r="AV93" i="4"/>
  <c r="AT93" i="4"/>
  <c r="AS93" i="4"/>
  <c r="AR93" i="4"/>
  <c r="AO93" i="4"/>
  <c r="AM93" i="4"/>
  <c r="AK93" i="4"/>
  <c r="AI93" i="4"/>
  <c r="AG93" i="4"/>
  <c r="AE93" i="4"/>
  <c r="AC93" i="4"/>
  <c r="AA93" i="4"/>
  <c r="Y93" i="4"/>
  <c r="W93" i="4"/>
  <c r="U93" i="4"/>
  <c r="S93" i="4"/>
  <c r="Q93" i="4"/>
  <c r="O93" i="4"/>
  <c r="M93" i="4"/>
  <c r="K93" i="4"/>
  <c r="I93" i="4"/>
  <c r="G93" i="4"/>
  <c r="BC92" i="4"/>
  <c r="BB92" i="4"/>
  <c r="BA92" i="4"/>
  <c r="AZ92" i="4"/>
  <c r="AY92" i="4"/>
  <c r="AX92" i="4"/>
  <c r="AW92" i="4"/>
  <c r="AV92" i="4"/>
  <c r="AT92" i="4"/>
  <c r="AS92" i="4"/>
  <c r="AR92" i="4"/>
  <c r="AO92" i="4"/>
  <c r="AM92" i="4"/>
  <c r="AK92" i="4"/>
  <c r="AI92" i="4"/>
  <c r="AG92" i="4"/>
  <c r="AE92" i="4"/>
  <c r="AC92" i="4"/>
  <c r="AA92" i="4"/>
  <c r="Y92" i="4"/>
  <c r="W92" i="4"/>
  <c r="U92" i="4"/>
  <c r="S92" i="4"/>
  <c r="Q92" i="4"/>
  <c r="O92" i="4"/>
  <c r="M92" i="4"/>
  <c r="K92" i="4"/>
  <c r="I92" i="4"/>
  <c r="G92" i="4"/>
  <c r="BC91" i="4"/>
  <c r="BB91" i="4"/>
  <c r="BA91" i="4"/>
  <c r="AZ91" i="4"/>
  <c r="AY91" i="4"/>
  <c r="AX91" i="4"/>
  <c r="AW91" i="4"/>
  <c r="AV91" i="4"/>
  <c r="AT91" i="4"/>
  <c r="AS91" i="4"/>
  <c r="AR91" i="4"/>
  <c r="AO91" i="4"/>
  <c r="AM91" i="4"/>
  <c r="AK91" i="4"/>
  <c r="AI91" i="4"/>
  <c r="AG91" i="4"/>
  <c r="AE91" i="4"/>
  <c r="AC91" i="4"/>
  <c r="AA91" i="4"/>
  <c r="Y91" i="4"/>
  <c r="W91" i="4"/>
  <c r="U91" i="4"/>
  <c r="S91" i="4"/>
  <c r="Q91" i="4"/>
  <c r="O91" i="4"/>
  <c r="M91" i="4"/>
  <c r="K91" i="4"/>
  <c r="I91" i="4"/>
  <c r="G91" i="4"/>
  <c r="BC90" i="4"/>
  <c r="BB90" i="4"/>
  <c r="BA90" i="4"/>
  <c r="AZ90" i="4"/>
  <c r="AY90" i="4"/>
  <c r="AX90" i="4"/>
  <c r="AW90" i="4"/>
  <c r="AV90" i="4"/>
  <c r="AT90" i="4"/>
  <c r="AS90" i="4"/>
  <c r="AR90" i="4"/>
  <c r="AO90" i="4"/>
  <c r="AM90" i="4"/>
  <c r="AK90" i="4"/>
  <c r="AI90" i="4"/>
  <c r="AG90" i="4"/>
  <c r="AE90" i="4"/>
  <c r="AC90" i="4"/>
  <c r="AA90" i="4"/>
  <c r="Y90" i="4"/>
  <c r="W90" i="4"/>
  <c r="U90" i="4"/>
  <c r="S90" i="4"/>
  <c r="Q90" i="4"/>
  <c r="O90" i="4"/>
  <c r="M90" i="4"/>
  <c r="K90" i="4"/>
  <c r="I90" i="4"/>
  <c r="G90" i="4"/>
  <c r="BC89" i="4"/>
  <c r="BB89" i="4"/>
  <c r="BA89" i="4"/>
  <c r="AZ89" i="4"/>
  <c r="AY89" i="4"/>
  <c r="AX89" i="4"/>
  <c r="AW89" i="4"/>
  <c r="AV89" i="4"/>
  <c r="AT89" i="4"/>
  <c r="AS89" i="4"/>
  <c r="AR89" i="4"/>
  <c r="AO89" i="4"/>
  <c r="AM89" i="4"/>
  <c r="AK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I89" i="4"/>
  <c r="G89" i="4"/>
  <c r="BK88" i="4"/>
  <c r="BC88" i="4"/>
  <c r="BB88" i="4"/>
  <c r="BA88" i="4"/>
  <c r="AZ88" i="4"/>
  <c r="AY88" i="4"/>
  <c r="AX88" i="4"/>
  <c r="AW88" i="4"/>
  <c r="AV88" i="4"/>
  <c r="AT88" i="4"/>
  <c r="AS88" i="4"/>
  <c r="AR88" i="4"/>
  <c r="AO88" i="4"/>
  <c r="AM88" i="4"/>
  <c r="AK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I88" i="4"/>
  <c r="G88" i="4"/>
  <c r="BK87" i="4"/>
  <c r="BC87" i="4"/>
  <c r="BB87" i="4"/>
  <c r="BA87" i="4"/>
  <c r="AZ87" i="4"/>
  <c r="AY87" i="4"/>
  <c r="AX87" i="4"/>
  <c r="AW87" i="4"/>
  <c r="AV87" i="4"/>
  <c r="AT87" i="4"/>
  <c r="AS87" i="4"/>
  <c r="AR87" i="4"/>
  <c r="AO87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I87" i="4"/>
  <c r="G87" i="4"/>
  <c r="BK86" i="4"/>
  <c r="BC86" i="4"/>
  <c r="BB86" i="4"/>
  <c r="BA86" i="4"/>
  <c r="AZ86" i="4"/>
  <c r="AY86" i="4"/>
  <c r="AX86" i="4"/>
  <c r="AW86" i="4"/>
  <c r="AV86" i="4"/>
  <c r="AT86" i="4"/>
  <c r="AS86" i="4"/>
  <c r="AR86" i="4"/>
  <c r="AO86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I86" i="4"/>
  <c r="G86" i="4"/>
  <c r="BK85" i="4"/>
  <c r="BC85" i="4"/>
  <c r="BB85" i="4"/>
  <c r="BA85" i="4"/>
  <c r="AZ85" i="4"/>
  <c r="AY85" i="4"/>
  <c r="AX85" i="4"/>
  <c r="AW85" i="4"/>
  <c r="AV85" i="4"/>
  <c r="AT85" i="4"/>
  <c r="AS85" i="4"/>
  <c r="AR85" i="4"/>
  <c r="AO85" i="4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I85" i="4"/>
  <c r="G85" i="4"/>
  <c r="BC84" i="4"/>
  <c r="BB84" i="4"/>
  <c r="BA84" i="4"/>
  <c r="AZ84" i="4"/>
  <c r="AY84" i="4"/>
  <c r="AX84" i="4"/>
  <c r="AW84" i="4"/>
  <c r="AV84" i="4"/>
  <c r="AT84" i="4"/>
  <c r="AS84" i="4"/>
  <c r="AR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BC83" i="4"/>
  <c r="BB83" i="4"/>
  <c r="BA83" i="4"/>
  <c r="AZ83" i="4"/>
  <c r="AY83" i="4"/>
  <c r="AX83" i="4"/>
  <c r="AW83" i="4"/>
  <c r="AV83" i="4"/>
  <c r="AT83" i="4"/>
  <c r="AS83" i="4"/>
  <c r="AR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BC82" i="4"/>
  <c r="BB82" i="4"/>
  <c r="BA82" i="4"/>
  <c r="AZ82" i="4"/>
  <c r="AY82" i="4"/>
  <c r="AX82" i="4"/>
  <c r="AW82" i="4"/>
  <c r="AV82" i="4"/>
  <c r="AT82" i="4"/>
  <c r="AS82" i="4"/>
  <c r="AR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BC81" i="4"/>
  <c r="BB81" i="4"/>
  <c r="BA81" i="4"/>
  <c r="AZ81" i="4"/>
  <c r="AY81" i="4"/>
  <c r="AX81" i="4"/>
  <c r="AW81" i="4"/>
  <c r="AV81" i="4"/>
  <c r="AT81" i="4"/>
  <c r="AS81" i="4"/>
  <c r="AR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BC80" i="4"/>
  <c r="BB80" i="4"/>
  <c r="BA80" i="4"/>
  <c r="AZ80" i="4"/>
  <c r="AY80" i="4"/>
  <c r="AX80" i="4"/>
  <c r="AW80" i="4"/>
  <c r="AV80" i="4"/>
  <c r="AT80" i="4"/>
  <c r="AS80" i="4"/>
  <c r="AR80" i="4"/>
  <c r="AO80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I80" i="4"/>
  <c r="G80" i="4"/>
  <c r="BC79" i="4"/>
  <c r="BB79" i="4"/>
  <c r="BA79" i="4"/>
  <c r="AZ79" i="4"/>
  <c r="AY79" i="4"/>
  <c r="AX79" i="4"/>
  <c r="AW79" i="4"/>
  <c r="AV79" i="4"/>
  <c r="AT79" i="4"/>
  <c r="AS79" i="4"/>
  <c r="AR79" i="4"/>
  <c r="AO79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I79" i="4"/>
  <c r="G79" i="4"/>
  <c r="BC78" i="4"/>
  <c r="BB78" i="4"/>
  <c r="BA78" i="4"/>
  <c r="AZ78" i="4"/>
  <c r="AY78" i="4"/>
  <c r="AX78" i="4"/>
  <c r="AW78" i="4"/>
  <c r="AV78" i="4"/>
  <c r="AT78" i="4"/>
  <c r="AS78" i="4"/>
  <c r="AR78" i="4"/>
  <c r="AO78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I78" i="4"/>
  <c r="G78" i="4"/>
  <c r="BC77" i="4"/>
  <c r="BB77" i="4"/>
  <c r="BA77" i="4"/>
  <c r="AZ77" i="4"/>
  <c r="AY77" i="4"/>
  <c r="AX77" i="4"/>
  <c r="AW77" i="4"/>
  <c r="AV77" i="4"/>
  <c r="AT77" i="4"/>
  <c r="AS77" i="4"/>
  <c r="AR77" i="4"/>
  <c r="AO77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I77" i="4"/>
  <c r="G77" i="4"/>
  <c r="BC76" i="4"/>
  <c r="BB76" i="4"/>
  <c r="BA76" i="4"/>
  <c r="AZ76" i="4"/>
  <c r="AY76" i="4"/>
  <c r="AX76" i="4"/>
  <c r="AW76" i="4"/>
  <c r="AV76" i="4"/>
  <c r="AT76" i="4"/>
  <c r="AS76" i="4"/>
  <c r="AR76" i="4"/>
  <c r="AO76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I76" i="4"/>
  <c r="G76" i="4"/>
  <c r="BC75" i="4"/>
  <c r="BB75" i="4"/>
  <c r="BA75" i="4"/>
  <c r="AZ75" i="4"/>
  <c r="AY75" i="4"/>
  <c r="AX75" i="4"/>
  <c r="AW75" i="4"/>
  <c r="AV75" i="4"/>
  <c r="AT75" i="4"/>
  <c r="AS75" i="4"/>
  <c r="AR75" i="4"/>
  <c r="AO75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I75" i="4"/>
  <c r="G75" i="4"/>
  <c r="BC74" i="4"/>
  <c r="BB74" i="4"/>
  <c r="BA74" i="4"/>
  <c r="AZ74" i="4"/>
  <c r="AY74" i="4"/>
  <c r="AX74" i="4"/>
  <c r="AW74" i="4"/>
  <c r="AV74" i="4"/>
  <c r="AT74" i="4"/>
  <c r="AS74" i="4"/>
  <c r="AR74" i="4"/>
  <c r="AO74" i="4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I74" i="4"/>
  <c r="G74" i="4"/>
  <c r="BC73" i="4"/>
  <c r="BB73" i="4"/>
  <c r="BA73" i="4"/>
  <c r="AZ73" i="4"/>
  <c r="AY73" i="4"/>
  <c r="AX73" i="4"/>
  <c r="AW73" i="4"/>
  <c r="AV73" i="4"/>
  <c r="AT73" i="4"/>
  <c r="AS73" i="4"/>
  <c r="AR73" i="4"/>
  <c r="AO73" i="4"/>
  <c r="AM73" i="4"/>
  <c r="AK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I73" i="4"/>
  <c r="G73" i="4"/>
  <c r="BC72" i="4"/>
  <c r="BB72" i="4"/>
  <c r="BA72" i="4"/>
  <c r="AZ72" i="4"/>
  <c r="AY72" i="4"/>
  <c r="AX72" i="4"/>
  <c r="AW72" i="4"/>
  <c r="AV72" i="4"/>
  <c r="AT72" i="4"/>
  <c r="AS72" i="4"/>
  <c r="AR72" i="4"/>
  <c r="AO72" i="4"/>
  <c r="AM72" i="4"/>
  <c r="AK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I72" i="4"/>
  <c r="G72" i="4"/>
  <c r="BC71" i="4"/>
  <c r="BB71" i="4"/>
  <c r="BA71" i="4"/>
  <c r="AZ71" i="4"/>
  <c r="AY71" i="4"/>
  <c r="AX71" i="4"/>
  <c r="AW71" i="4"/>
  <c r="AV71" i="4"/>
  <c r="AT71" i="4"/>
  <c r="AS71" i="4"/>
  <c r="AR71" i="4"/>
  <c r="AO71" i="4"/>
  <c r="AM71" i="4"/>
  <c r="AK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I71" i="4"/>
  <c r="G71" i="4"/>
  <c r="BC70" i="4"/>
  <c r="BB70" i="4"/>
  <c r="BA70" i="4"/>
  <c r="AZ70" i="4"/>
  <c r="AY70" i="4"/>
  <c r="AX70" i="4"/>
  <c r="AW70" i="4"/>
  <c r="AV70" i="4"/>
  <c r="AT70" i="4"/>
  <c r="AS70" i="4"/>
  <c r="AR70" i="4"/>
  <c r="AO70" i="4"/>
  <c r="AM70" i="4"/>
  <c r="AK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I70" i="4"/>
  <c r="G70" i="4"/>
  <c r="BC69" i="4"/>
  <c r="BB69" i="4"/>
  <c r="BA69" i="4"/>
  <c r="AZ69" i="4"/>
  <c r="AY69" i="4"/>
  <c r="AX69" i="4"/>
  <c r="AW69" i="4"/>
  <c r="AV69" i="4"/>
  <c r="AT69" i="4"/>
  <c r="AS69" i="4"/>
  <c r="AR69" i="4"/>
  <c r="AO69" i="4"/>
  <c r="AM69" i="4"/>
  <c r="AK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I69" i="4"/>
  <c r="G69" i="4"/>
  <c r="BC68" i="4"/>
  <c r="BB68" i="4"/>
  <c r="BA68" i="4"/>
  <c r="AZ68" i="4"/>
  <c r="AY68" i="4"/>
  <c r="AX68" i="4"/>
  <c r="AW68" i="4"/>
  <c r="AV68" i="4"/>
  <c r="AT68" i="4"/>
  <c r="AS68" i="4"/>
  <c r="AR68" i="4"/>
  <c r="AO68" i="4"/>
  <c r="AM68" i="4"/>
  <c r="AK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I68" i="4"/>
  <c r="G68" i="4"/>
  <c r="BC67" i="4"/>
  <c r="BB67" i="4"/>
  <c r="BA67" i="4"/>
  <c r="AZ67" i="4"/>
  <c r="AY67" i="4"/>
  <c r="AX67" i="4"/>
  <c r="AW67" i="4"/>
  <c r="AV67" i="4"/>
  <c r="AT67" i="4"/>
  <c r="AS67" i="4"/>
  <c r="AR67" i="4"/>
  <c r="AO67" i="4"/>
  <c r="AM67" i="4"/>
  <c r="AK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I67" i="4"/>
  <c r="G67" i="4"/>
  <c r="BC66" i="4"/>
  <c r="BB66" i="4"/>
  <c r="BA66" i="4"/>
  <c r="AZ66" i="4"/>
  <c r="AY66" i="4"/>
  <c r="AX66" i="4"/>
  <c r="AW66" i="4"/>
  <c r="AV66" i="4"/>
  <c r="AT66" i="4"/>
  <c r="AS66" i="4"/>
  <c r="AR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BC65" i="4"/>
  <c r="BB65" i="4"/>
  <c r="BA65" i="4"/>
  <c r="AZ65" i="4"/>
  <c r="AY65" i="4"/>
  <c r="AX65" i="4"/>
  <c r="AW65" i="4"/>
  <c r="AV65" i="4"/>
  <c r="AT65" i="4"/>
  <c r="AS65" i="4"/>
  <c r="AR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BC64" i="4"/>
  <c r="BB64" i="4"/>
  <c r="BA64" i="4"/>
  <c r="AZ64" i="4"/>
  <c r="AY64" i="4"/>
  <c r="AX64" i="4"/>
  <c r="AW64" i="4"/>
  <c r="AV64" i="4"/>
  <c r="AT64" i="4"/>
  <c r="AS64" i="4"/>
  <c r="AR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BC63" i="4"/>
  <c r="BB63" i="4"/>
  <c r="BA63" i="4"/>
  <c r="AZ63" i="4"/>
  <c r="AY63" i="4"/>
  <c r="AX63" i="4"/>
  <c r="AW63" i="4"/>
  <c r="AV63" i="4"/>
  <c r="AT63" i="4"/>
  <c r="AS63" i="4"/>
  <c r="AR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BC62" i="4"/>
  <c r="BB62" i="4"/>
  <c r="BA62" i="4"/>
  <c r="AZ62" i="4"/>
  <c r="AY62" i="4"/>
  <c r="AX62" i="4"/>
  <c r="AW62" i="4"/>
  <c r="AV62" i="4"/>
  <c r="AT62" i="4"/>
  <c r="AS62" i="4"/>
  <c r="AR62" i="4"/>
  <c r="AO62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I62" i="4"/>
  <c r="G62" i="4"/>
  <c r="BC61" i="4"/>
  <c r="BB61" i="4"/>
  <c r="BA61" i="4"/>
  <c r="AZ61" i="4"/>
  <c r="AY61" i="4"/>
  <c r="AX61" i="4"/>
  <c r="AW61" i="4"/>
  <c r="AV61" i="4"/>
  <c r="AT61" i="4"/>
  <c r="AS61" i="4"/>
  <c r="AR61" i="4"/>
  <c r="AO61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I61" i="4"/>
  <c r="G61" i="4"/>
  <c r="BC60" i="4"/>
  <c r="BB60" i="4"/>
  <c r="BA60" i="4"/>
  <c r="AZ60" i="4"/>
  <c r="AY60" i="4"/>
  <c r="AX60" i="4"/>
  <c r="AW60" i="4"/>
  <c r="AV60" i="4"/>
  <c r="AT60" i="4"/>
  <c r="AS60" i="4"/>
  <c r="AR60" i="4"/>
  <c r="AO60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I60" i="4"/>
  <c r="G60" i="4"/>
  <c r="BC59" i="4"/>
  <c r="BB59" i="4"/>
  <c r="BA59" i="4"/>
  <c r="AZ59" i="4"/>
  <c r="AY59" i="4"/>
  <c r="AX59" i="4"/>
  <c r="AW59" i="4"/>
  <c r="AV59" i="4"/>
  <c r="AT59" i="4"/>
  <c r="AS59" i="4"/>
  <c r="AR59" i="4"/>
  <c r="AO59" i="4"/>
  <c r="AM59" i="4"/>
  <c r="AK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I59" i="4"/>
  <c r="G59" i="4"/>
  <c r="BC58" i="4"/>
  <c r="BB58" i="4"/>
  <c r="BA58" i="4"/>
  <c r="AZ58" i="4"/>
  <c r="AY58" i="4"/>
  <c r="AX58" i="4"/>
  <c r="AW58" i="4"/>
  <c r="AV58" i="4"/>
  <c r="AT58" i="4"/>
  <c r="AS58" i="4"/>
  <c r="AR58" i="4"/>
  <c r="AO58" i="4"/>
  <c r="AM58" i="4"/>
  <c r="AK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I58" i="4"/>
  <c r="G58" i="4"/>
  <c r="BC57" i="4"/>
  <c r="BB57" i="4"/>
  <c r="BA57" i="4"/>
  <c r="AZ57" i="4"/>
  <c r="AY57" i="4"/>
  <c r="AX57" i="4"/>
  <c r="AW57" i="4"/>
  <c r="AV57" i="4"/>
  <c r="AT57" i="4"/>
  <c r="AS57" i="4"/>
  <c r="AR57" i="4"/>
  <c r="AO57" i="4"/>
  <c r="AM57" i="4"/>
  <c r="AK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I57" i="4"/>
  <c r="G57" i="4"/>
  <c r="BC56" i="4"/>
  <c r="BB56" i="4"/>
  <c r="BA56" i="4"/>
  <c r="AZ56" i="4"/>
  <c r="AY56" i="4"/>
  <c r="AX56" i="4"/>
  <c r="AW56" i="4"/>
  <c r="AV56" i="4"/>
  <c r="AT56" i="4"/>
  <c r="AS56" i="4"/>
  <c r="AR56" i="4"/>
  <c r="AO56" i="4"/>
  <c r="AM56" i="4"/>
  <c r="AK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I56" i="4"/>
  <c r="G56" i="4"/>
  <c r="BC55" i="4"/>
  <c r="BB55" i="4"/>
  <c r="BA55" i="4"/>
  <c r="AZ55" i="4"/>
  <c r="AY55" i="4"/>
  <c r="AX55" i="4"/>
  <c r="AW55" i="4"/>
  <c r="AV55" i="4"/>
  <c r="AT55" i="4"/>
  <c r="AS55" i="4"/>
  <c r="AR55" i="4"/>
  <c r="AO55" i="4"/>
  <c r="AM55" i="4"/>
  <c r="AK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I55" i="4"/>
  <c r="G55" i="4"/>
  <c r="BC54" i="4"/>
  <c r="BB54" i="4"/>
  <c r="BA54" i="4"/>
  <c r="AZ54" i="4"/>
  <c r="AY54" i="4"/>
  <c r="AX54" i="4"/>
  <c r="AW54" i="4"/>
  <c r="AV54" i="4"/>
  <c r="AT54" i="4"/>
  <c r="AS54" i="4"/>
  <c r="AR54" i="4"/>
  <c r="AO54" i="4"/>
  <c r="AM54" i="4"/>
  <c r="AK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I54" i="4"/>
  <c r="G54" i="4"/>
  <c r="BC53" i="4"/>
  <c r="BB53" i="4"/>
  <c r="BA53" i="4"/>
  <c r="AZ53" i="4"/>
  <c r="AY53" i="4"/>
  <c r="AX53" i="4"/>
  <c r="AW53" i="4"/>
  <c r="AV53" i="4"/>
  <c r="AT53" i="4"/>
  <c r="AS53" i="4"/>
  <c r="AR53" i="4"/>
  <c r="AO53" i="4"/>
  <c r="AM53" i="4"/>
  <c r="AK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BC52" i="4"/>
  <c r="BB52" i="4"/>
  <c r="BA52" i="4"/>
  <c r="AZ52" i="4"/>
  <c r="AY52" i="4"/>
  <c r="AX52" i="4"/>
  <c r="AW52" i="4"/>
  <c r="AV52" i="4"/>
  <c r="AT52" i="4"/>
  <c r="AS52" i="4"/>
  <c r="AR52" i="4"/>
  <c r="AO52" i="4"/>
  <c r="AM52" i="4"/>
  <c r="AK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I52" i="4"/>
  <c r="G52" i="4"/>
  <c r="BB51" i="4"/>
  <c r="BC51" i="4"/>
  <c r="AM51" i="4"/>
  <c r="AK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AZ51" i="4"/>
  <c r="BA51" i="4"/>
  <c r="I51" i="4"/>
  <c r="AX51" i="4"/>
  <c r="AY51" i="4"/>
  <c r="G51" i="4"/>
  <c r="AV51" i="4"/>
  <c r="AW51" i="4"/>
  <c r="BB50" i="4"/>
  <c r="BC50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AZ50" i="4"/>
  <c r="BA50" i="4"/>
  <c r="I50" i="4"/>
  <c r="AX50" i="4"/>
  <c r="AY50" i="4"/>
  <c r="G50" i="4"/>
  <c r="AV50" i="4"/>
  <c r="AW50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B49" i="4"/>
  <c r="BC49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AZ49" i="4"/>
  <c r="BA49" i="4"/>
  <c r="I49" i="4"/>
  <c r="AX49" i="4"/>
  <c r="AY49" i="4"/>
  <c r="G49" i="4"/>
  <c r="AV49" i="4"/>
  <c r="AW49" i="4"/>
  <c r="BB48" i="4"/>
  <c r="BC48" i="4"/>
  <c r="AM48" i="4"/>
  <c r="AK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AZ48" i="4"/>
  <c r="BA48" i="4"/>
  <c r="I48" i="4"/>
  <c r="AX48" i="4"/>
  <c r="AY48" i="4"/>
  <c r="G48" i="4"/>
  <c r="AV48" i="4"/>
  <c r="AW48" i="4"/>
  <c r="BB47" i="4"/>
  <c r="BC47" i="4"/>
  <c r="AM47" i="4"/>
  <c r="AL95" i="4"/>
  <c r="AK47" i="4"/>
  <c r="AJ95" i="4"/>
  <c r="AI47" i="4"/>
  <c r="AH95" i="4"/>
  <c r="AG47" i="4"/>
  <c r="AF95" i="4"/>
  <c r="AE47" i="4"/>
  <c r="AD95" i="4"/>
  <c r="AC47" i="4"/>
  <c r="AB95" i="4"/>
  <c r="AA47" i="4"/>
  <c r="Z95" i="4"/>
  <c r="Y47" i="4"/>
  <c r="X95" i="4"/>
  <c r="W47" i="4"/>
  <c r="V95" i="4"/>
  <c r="U47" i="4"/>
  <c r="T95" i="4"/>
  <c r="S47" i="4"/>
  <c r="R95" i="4"/>
  <c r="Q47" i="4"/>
  <c r="P95" i="4"/>
  <c r="O47" i="4"/>
  <c r="N95" i="4"/>
  <c r="M47" i="4"/>
  <c r="L95" i="4"/>
  <c r="K47" i="4"/>
  <c r="J95" i="4"/>
  <c r="I47" i="4"/>
  <c r="H95" i="4"/>
  <c r="G47" i="4"/>
  <c r="F95" i="4"/>
  <c r="BB43" i="4"/>
  <c r="AZ43" i="4"/>
  <c r="AX43" i="4"/>
  <c r="AV43" i="4"/>
  <c r="C36" i="4"/>
  <c r="F39" i="4"/>
  <c r="F40" i="4"/>
  <c r="BB32" i="4"/>
  <c r="AZ32" i="4"/>
  <c r="AX32" i="4"/>
  <c r="AV32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F12" i="4"/>
  <c r="F11" i="4"/>
  <c r="F11" i="6"/>
  <c r="AS49" i="3"/>
  <c r="AT49" i="3"/>
  <c r="AT59" i="3"/>
  <c r="AT62" i="3"/>
  <c r="AT69" i="3"/>
  <c r="AT81" i="3"/>
  <c r="AT89" i="3"/>
  <c r="AT92" i="3"/>
  <c r="AT93" i="3"/>
  <c r="AS59" i="3"/>
  <c r="AS62" i="3"/>
  <c r="AS69" i="3"/>
  <c r="AS81" i="3"/>
  <c r="AS89" i="3"/>
  <c r="AS92" i="3"/>
  <c r="AS93" i="3"/>
  <c r="BK88" i="3"/>
  <c r="BK87" i="3"/>
  <c r="BK86" i="3"/>
  <c r="BK85" i="3"/>
  <c r="AM47" i="3"/>
  <c r="AK47" i="3"/>
  <c r="AI47" i="3"/>
  <c r="AG47" i="3"/>
  <c r="AE47" i="3"/>
  <c r="AC47" i="3"/>
  <c r="AA47" i="3"/>
  <c r="AK48" i="3"/>
  <c r="AK49" i="3"/>
  <c r="AK50" i="3"/>
  <c r="AM48" i="3"/>
  <c r="AM49" i="3"/>
  <c r="AM50" i="3"/>
  <c r="AM51" i="3"/>
  <c r="AI48" i="3"/>
  <c r="AI49" i="3"/>
  <c r="AI50" i="3"/>
  <c r="AI51" i="3"/>
  <c r="AG48" i="3"/>
  <c r="AG49" i="3"/>
  <c r="AG50" i="3"/>
  <c r="AG51" i="3"/>
  <c r="AG52" i="3"/>
  <c r="AE48" i="3"/>
  <c r="AE49" i="3"/>
  <c r="AE50" i="3"/>
  <c r="AE51" i="3"/>
  <c r="AE52" i="3"/>
  <c r="AE53" i="3"/>
  <c r="AC48" i="3"/>
  <c r="AC49" i="3"/>
  <c r="AC50" i="3"/>
  <c r="AC51" i="3"/>
  <c r="AC52" i="3"/>
  <c r="AC53" i="3"/>
  <c r="AA48" i="3"/>
  <c r="AA49" i="3"/>
  <c r="AA50" i="3"/>
  <c r="AN95" i="3"/>
  <c r="AN96" i="3" s="1"/>
  <c r="AM66" i="3"/>
  <c r="AK63" i="3"/>
  <c r="AI62" i="3"/>
  <c r="AG64" i="3"/>
  <c r="AE65" i="3"/>
  <c r="AC62" i="3"/>
  <c r="AA64" i="3"/>
  <c r="Y61" i="3"/>
  <c r="W62" i="3"/>
  <c r="U61" i="3"/>
  <c r="S62" i="3"/>
  <c r="Q61" i="3"/>
  <c r="O60" i="3"/>
  <c r="M58" i="3"/>
  <c r="K56" i="3"/>
  <c r="I54" i="3"/>
  <c r="G53" i="3"/>
  <c r="G48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7" i="3"/>
  <c r="AM68" i="3"/>
  <c r="AM69" i="3"/>
  <c r="AI52" i="3"/>
  <c r="AI53" i="3"/>
  <c r="AI54" i="3"/>
  <c r="AI55" i="3"/>
  <c r="AI56" i="3"/>
  <c r="AI57" i="3"/>
  <c r="AI58" i="3"/>
  <c r="AI59" i="3"/>
  <c r="AI60" i="3"/>
  <c r="AI61" i="3"/>
  <c r="AI63" i="3"/>
  <c r="AI64" i="3"/>
  <c r="AI65" i="3"/>
  <c r="AI66" i="3"/>
  <c r="AI67" i="3"/>
  <c r="BB49" i="3"/>
  <c r="BB51" i="3"/>
  <c r="BC51" i="3" s="1"/>
  <c r="BB52" i="3"/>
  <c r="BB53" i="3"/>
  <c r="BB54" i="3"/>
  <c r="BB55" i="3"/>
  <c r="BC55" i="3" s="1"/>
  <c r="BB56" i="3"/>
  <c r="BC56" i="3" s="1"/>
  <c r="BB57" i="3"/>
  <c r="BB58" i="3"/>
  <c r="BB59" i="3"/>
  <c r="BB60" i="3"/>
  <c r="BC60" i="3" s="1"/>
  <c r="BB61" i="3"/>
  <c r="BB62" i="3"/>
  <c r="BB63" i="3"/>
  <c r="BC63" i="3" s="1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C91" i="3" s="1"/>
  <c r="BB92" i="3"/>
  <c r="BB93" i="3"/>
  <c r="AZ59" i="3"/>
  <c r="AZ62" i="3"/>
  <c r="AZ69" i="3"/>
  <c r="AZ81" i="3"/>
  <c r="AZ89" i="3"/>
  <c r="AZ92" i="3"/>
  <c r="AZ93" i="3"/>
  <c r="AX59" i="3"/>
  <c r="AX62" i="3"/>
  <c r="AX69" i="3"/>
  <c r="AX81" i="3"/>
  <c r="AX89" i="3"/>
  <c r="AX92" i="3"/>
  <c r="AX93" i="3"/>
  <c r="AV59" i="3"/>
  <c r="AV62" i="3"/>
  <c r="AV69" i="3"/>
  <c r="AV81" i="3"/>
  <c r="AV89" i="3"/>
  <c r="AV92" i="3"/>
  <c r="AV93" i="3"/>
  <c r="AW93" i="3"/>
  <c r="BB43" i="3"/>
  <c r="BB32" i="3"/>
  <c r="AZ43" i="3"/>
  <c r="AX43" i="3"/>
  <c r="AV43" i="3"/>
  <c r="AO59" i="3"/>
  <c r="AO62" i="3"/>
  <c r="AQ62" i="3" s="1"/>
  <c r="AO69" i="3"/>
  <c r="AQ69" i="3" s="1"/>
  <c r="AO81" i="3"/>
  <c r="AQ81" i="3" s="1"/>
  <c r="AO89" i="3"/>
  <c r="AO92" i="3"/>
  <c r="AO93" i="3"/>
  <c r="M47" i="3"/>
  <c r="K47" i="3"/>
  <c r="AZ47" i="3" s="1"/>
  <c r="BA47" i="3" s="1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G53" i="3"/>
  <c r="AG54" i="3"/>
  <c r="AG55" i="3"/>
  <c r="AG56" i="3"/>
  <c r="AG57" i="3"/>
  <c r="AG58" i="3"/>
  <c r="AG59" i="3"/>
  <c r="AG60" i="3"/>
  <c r="AG61" i="3"/>
  <c r="AG62" i="3"/>
  <c r="AG63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E54" i="3"/>
  <c r="AE55" i="3"/>
  <c r="AE56" i="3"/>
  <c r="AE57" i="3"/>
  <c r="AE58" i="3"/>
  <c r="AE59" i="3"/>
  <c r="AE60" i="3"/>
  <c r="AE61" i="3"/>
  <c r="AE62" i="3"/>
  <c r="AE63" i="3"/>
  <c r="AE64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W47" i="3"/>
  <c r="U47" i="3"/>
  <c r="S47" i="3"/>
  <c r="Y52" i="3"/>
  <c r="Y53" i="3"/>
  <c r="Y54" i="3"/>
  <c r="Y55" i="3"/>
  <c r="Y56" i="3"/>
  <c r="Y57" i="3"/>
  <c r="Y58" i="3"/>
  <c r="Y59" i="3"/>
  <c r="Y60" i="3"/>
  <c r="Y62" i="3"/>
  <c r="Y63" i="3"/>
  <c r="Y64" i="3"/>
  <c r="Y65" i="3"/>
  <c r="Y66" i="3"/>
  <c r="W48" i="3"/>
  <c r="W49" i="3"/>
  <c r="W50" i="3"/>
  <c r="W51" i="3"/>
  <c r="W52" i="3"/>
  <c r="W53" i="3"/>
  <c r="AV53" i="3" s="1"/>
  <c r="AW53" i="3" s="1"/>
  <c r="W54" i="3"/>
  <c r="W55" i="3"/>
  <c r="W56" i="3"/>
  <c r="W57" i="3"/>
  <c r="W58" i="3"/>
  <c r="W59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O47" i="3"/>
  <c r="BC53" i="3"/>
  <c r="BC54" i="3"/>
  <c r="BC57" i="3"/>
  <c r="BC58" i="3"/>
  <c r="BC59" i="3"/>
  <c r="BC61" i="3"/>
  <c r="BC62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2" i="3"/>
  <c r="BC93" i="3"/>
  <c r="AZ32" i="3"/>
  <c r="AX32" i="3"/>
  <c r="AV32" i="3"/>
  <c r="G47" i="3"/>
  <c r="AW69" i="3"/>
  <c r="AY69" i="3"/>
  <c r="BA69" i="3"/>
  <c r="F12" i="3"/>
  <c r="F12" i="6" s="1"/>
  <c r="AR69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C36" i="3"/>
  <c r="F39" i="3"/>
  <c r="F40" i="3"/>
  <c r="I47" i="3"/>
  <c r="Y47" i="3"/>
  <c r="I48" i="3"/>
  <c r="K48" i="3"/>
  <c r="M48" i="3"/>
  <c r="O48" i="3"/>
  <c r="Y48" i="3"/>
  <c r="BB48" i="3"/>
  <c r="BC48" i="3" s="1"/>
  <c r="G49" i="3"/>
  <c r="I49" i="3"/>
  <c r="K49" i="3"/>
  <c r="M49" i="3"/>
  <c r="BC49" i="3"/>
  <c r="O49" i="3"/>
  <c r="Y49" i="3"/>
  <c r="B50" i="3"/>
  <c r="G50" i="3"/>
  <c r="I50" i="3"/>
  <c r="AX50" i="3" s="1"/>
  <c r="AY50" i="3" s="1"/>
  <c r="K50" i="3"/>
  <c r="M50" i="3"/>
  <c r="O50" i="3"/>
  <c r="Y50" i="3"/>
  <c r="BC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G51" i="3"/>
  <c r="I51" i="3"/>
  <c r="K51" i="3"/>
  <c r="M51" i="3"/>
  <c r="O51" i="3"/>
  <c r="Y51" i="3"/>
  <c r="G52" i="3"/>
  <c r="I52" i="3"/>
  <c r="K52" i="3"/>
  <c r="M52" i="3"/>
  <c r="O52" i="3"/>
  <c r="AA52" i="3"/>
  <c r="BC52" i="3"/>
  <c r="I53" i="3"/>
  <c r="K53" i="3"/>
  <c r="M53" i="3"/>
  <c r="O53" i="3"/>
  <c r="AA53" i="3"/>
  <c r="G54" i="3"/>
  <c r="AV54" i="3" s="1"/>
  <c r="AW54" i="3" s="1"/>
  <c r="K54" i="3"/>
  <c r="M54" i="3"/>
  <c r="O54" i="3"/>
  <c r="AA54" i="3"/>
  <c r="G55" i="3"/>
  <c r="I55" i="3"/>
  <c r="K55" i="3"/>
  <c r="M55" i="3"/>
  <c r="O55" i="3"/>
  <c r="AA55" i="3"/>
  <c r="G56" i="3"/>
  <c r="AV56" i="3" s="1"/>
  <c r="AW56" i="3" s="1"/>
  <c r="I56" i="3"/>
  <c r="AX56" i="3" s="1"/>
  <c r="AY56" i="3" s="1"/>
  <c r="M56" i="3"/>
  <c r="O56" i="3"/>
  <c r="AA56" i="3"/>
  <c r="G57" i="3"/>
  <c r="AV57" i="3" s="1"/>
  <c r="AW57" i="3" s="1"/>
  <c r="I57" i="3"/>
  <c r="K57" i="3"/>
  <c r="M57" i="3"/>
  <c r="O57" i="3"/>
  <c r="AA57" i="3"/>
  <c r="G58" i="3"/>
  <c r="I58" i="3"/>
  <c r="AX58" i="3" s="1"/>
  <c r="AY58" i="3" s="1"/>
  <c r="K58" i="3"/>
  <c r="O58" i="3"/>
  <c r="AA58" i="3"/>
  <c r="G59" i="3"/>
  <c r="I59" i="3"/>
  <c r="K59" i="3"/>
  <c r="M59" i="3"/>
  <c r="O59" i="3"/>
  <c r="AA59" i="3"/>
  <c r="BA59" i="3"/>
  <c r="G60" i="3"/>
  <c r="I60" i="3"/>
  <c r="K60" i="3"/>
  <c r="M60" i="3"/>
  <c r="W60" i="3"/>
  <c r="AA60" i="3"/>
  <c r="G61" i="3"/>
  <c r="I61" i="3"/>
  <c r="K61" i="3"/>
  <c r="M61" i="3"/>
  <c r="O61" i="3"/>
  <c r="W61" i="3"/>
  <c r="AA61" i="3"/>
  <c r="G62" i="3"/>
  <c r="I62" i="3"/>
  <c r="K62" i="3"/>
  <c r="M62" i="3"/>
  <c r="O62" i="3"/>
  <c r="AA62" i="3"/>
  <c r="BA62" i="3"/>
  <c r="G63" i="3"/>
  <c r="AV63" i="3" s="1"/>
  <c r="AW63" i="3" s="1"/>
  <c r="I63" i="3"/>
  <c r="H95" i="3" s="1"/>
  <c r="H96" i="3" s="1"/>
  <c r="K63" i="3"/>
  <c r="AZ63" i="3" s="1"/>
  <c r="BA63" i="3" s="1"/>
  <c r="M63" i="3"/>
  <c r="O63" i="3"/>
  <c r="W63" i="3"/>
  <c r="AA63" i="3"/>
  <c r="G64" i="3"/>
  <c r="I64" i="3"/>
  <c r="K64" i="3"/>
  <c r="M64" i="3"/>
  <c r="AZ64" i="3" s="1"/>
  <c r="BA64" i="3" s="1"/>
  <c r="O64" i="3"/>
  <c r="W64" i="3"/>
  <c r="G65" i="3"/>
  <c r="I65" i="3"/>
  <c r="K65" i="3"/>
  <c r="M65" i="3"/>
  <c r="O65" i="3"/>
  <c r="W65" i="3"/>
  <c r="AA65" i="3"/>
  <c r="G66" i="3"/>
  <c r="I66" i="3"/>
  <c r="K66" i="3"/>
  <c r="M66" i="3"/>
  <c r="O66" i="3"/>
  <c r="W66" i="3"/>
  <c r="AA66" i="3"/>
  <c r="G67" i="3"/>
  <c r="I67" i="3"/>
  <c r="K67" i="3"/>
  <c r="M67" i="3"/>
  <c r="O67" i="3"/>
  <c r="W67" i="3"/>
  <c r="Y67" i="3"/>
  <c r="AA67" i="3"/>
  <c r="G68" i="3"/>
  <c r="I68" i="3"/>
  <c r="K68" i="3"/>
  <c r="M68" i="3"/>
  <c r="O68" i="3"/>
  <c r="W68" i="3"/>
  <c r="AV68" i="3" s="1"/>
  <c r="AW68" i="3" s="1"/>
  <c r="Y68" i="3"/>
  <c r="AA68" i="3"/>
  <c r="AC68" i="3"/>
  <c r="AK68" i="3"/>
  <c r="G69" i="3"/>
  <c r="I69" i="3"/>
  <c r="K69" i="3"/>
  <c r="M69" i="3"/>
  <c r="O69" i="3"/>
  <c r="W69" i="3"/>
  <c r="Y69" i="3"/>
  <c r="AA69" i="3"/>
  <c r="AC69" i="3"/>
  <c r="AK69" i="3"/>
  <c r="G70" i="3"/>
  <c r="I70" i="3"/>
  <c r="K70" i="3"/>
  <c r="M70" i="3"/>
  <c r="O70" i="3"/>
  <c r="W70" i="3"/>
  <c r="Y70" i="3"/>
  <c r="AA70" i="3"/>
  <c r="AC70" i="3"/>
  <c r="AK70" i="3"/>
  <c r="AM70" i="3"/>
  <c r="G71" i="3"/>
  <c r="I71" i="3"/>
  <c r="AX71" i="3" s="1"/>
  <c r="AY71" i="3" s="1"/>
  <c r="K71" i="3"/>
  <c r="M71" i="3"/>
  <c r="O71" i="3"/>
  <c r="W71" i="3"/>
  <c r="Y71" i="3"/>
  <c r="AA71" i="3"/>
  <c r="AC71" i="3"/>
  <c r="AK71" i="3"/>
  <c r="AM71" i="3"/>
  <c r="G72" i="3"/>
  <c r="I72" i="3"/>
  <c r="AX72" i="3" s="1"/>
  <c r="AY72" i="3" s="1"/>
  <c r="K72" i="3"/>
  <c r="M72" i="3"/>
  <c r="O72" i="3"/>
  <c r="W72" i="3"/>
  <c r="Y72" i="3"/>
  <c r="AA72" i="3"/>
  <c r="AC72" i="3"/>
  <c r="AK72" i="3"/>
  <c r="AM72" i="3"/>
  <c r="G73" i="3"/>
  <c r="AV73" i="3" s="1"/>
  <c r="AW73" i="3" s="1"/>
  <c r="I73" i="3"/>
  <c r="AX73" i="3" s="1"/>
  <c r="AY73" i="3" s="1"/>
  <c r="K73" i="3"/>
  <c r="AZ73" i="3" s="1"/>
  <c r="BA73" i="3" s="1"/>
  <c r="M73" i="3"/>
  <c r="O73" i="3"/>
  <c r="W73" i="3"/>
  <c r="Y73" i="3"/>
  <c r="AA73" i="3"/>
  <c r="AC73" i="3"/>
  <c r="AK73" i="3"/>
  <c r="AM73" i="3"/>
  <c r="G74" i="3"/>
  <c r="I74" i="3"/>
  <c r="K74" i="3"/>
  <c r="AZ74" i="3" s="1"/>
  <c r="BA74" i="3" s="1"/>
  <c r="M74" i="3"/>
  <c r="O74" i="3"/>
  <c r="W74" i="3"/>
  <c r="Y74" i="3"/>
  <c r="AA74" i="3"/>
  <c r="AC74" i="3"/>
  <c r="AK74" i="3"/>
  <c r="AM74" i="3"/>
  <c r="G75" i="3"/>
  <c r="I75" i="3"/>
  <c r="AX75" i="3" s="1"/>
  <c r="AY75" i="3" s="1"/>
  <c r="K75" i="3"/>
  <c r="AZ75" i="3" s="1"/>
  <c r="BA75" i="3" s="1"/>
  <c r="M75" i="3"/>
  <c r="O75" i="3"/>
  <c r="W75" i="3"/>
  <c r="Y75" i="3"/>
  <c r="AA75" i="3"/>
  <c r="AC75" i="3"/>
  <c r="AK75" i="3"/>
  <c r="AM75" i="3"/>
  <c r="G76" i="3"/>
  <c r="AV76" i="3" s="1"/>
  <c r="AW76" i="3" s="1"/>
  <c r="I76" i="3"/>
  <c r="K76" i="3"/>
  <c r="M76" i="3"/>
  <c r="O76" i="3"/>
  <c r="W76" i="3"/>
  <c r="Y76" i="3"/>
  <c r="AA76" i="3"/>
  <c r="AC76" i="3"/>
  <c r="AK76" i="3"/>
  <c r="AM76" i="3"/>
  <c r="G77" i="3"/>
  <c r="I77" i="3"/>
  <c r="K77" i="3"/>
  <c r="M77" i="3"/>
  <c r="AZ77" i="3" s="1"/>
  <c r="BA77" i="3" s="1"/>
  <c r="O77" i="3"/>
  <c r="W77" i="3"/>
  <c r="Y77" i="3"/>
  <c r="AA77" i="3"/>
  <c r="AC77" i="3"/>
  <c r="AK77" i="3"/>
  <c r="AM77" i="3"/>
  <c r="G78" i="3"/>
  <c r="I78" i="3"/>
  <c r="K78" i="3"/>
  <c r="M78" i="3"/>
  <c r="O78" i="3"/>
  <c r="W78" i="3"/>
  <c r="Y78" i="3"/>
  <c r="AA78" i="3"/>
  <c r="AC78" i="3"/>
  <c r="AK78" i="3"/>
  <c r="AM78" i="3"/>
  <c r="G79" i="3"/>
  <c r="I79" i="3"/>
  <c r="AX79" i="3" s="1"/>
  <c r="AY79" i="3" s="1"/>
  <c r="K79" i="3"/>
  <c r="M79" i="3"/>
  <c r="O79" i="3"/>
  <c r="W79" i="3"/>
  <c r="Y79" i="3"/>
  <c r="AA79" i="3"/>
  <c r="AC79" i="3"/>
  <c r="AK79" i="3"/>
  <c r="AM79" i="3"/>
  <c r="G80" i="3"/>
  <c r="AV80" i="3" s="1"/>
  <c r="AW80" i="3" s="1"/>
  <c r="I80" i="3"/>
  <c r="K80" i="3"/>
  <c r="M80" i="3"/>
  <c r="O80" i="3"/>
  <c r="W80" i="3"/>
  <c r="Y80" i="3"/>
  <c r="AA80" i="3"/>
  <c r="AC80" i="3"/>
  <c r="AK80" i="3"/>
  <c r="AM80" i="3"/>
  <c r="G81" i="3"/>
  <c r="I81" i="3"/>
  <c r="K81" i="3"/>
  <c r="M81" i="3"/>
  <c r="O81" i="3"/>
  <c r="W81" i="3"/>
  <c r="Y81" i="3"/>
  <c r="AA81" i="3"/>
  <c r="AC81" i="3"/>
  <c r="AK81" i="3"/>
  <c r="AM81" i="3"/>
  <c r="BA81" i="3"/>
  <c r="G82" i="3"/>
  <c r="I82" i="3"/>
  <c r="K82" i="3"/>
  <c r="M82" i="3"/>
  <c r="AZ82" i="3" s="1"/>
  <c r="BA82" i="3" s="1"/>
  <c r="O82" i="3"/>
  <c r="W82" i="3"/>
  <c r="Y82" i="3"/>
  <c r="AA82" i="3"/>
  <c r="AC82" i="3"/>
  <c r="AK82" i="3"/>
  <c r="AM82" i="3"/>
  <c r="G83" i="3"/>
  <c r="AV83" i="3" s="1"/>
  <c r="AW83" i="3" s="1"/>
  <c r="I83" i="3"/>
  <c r="AX83" i="3" s="1"/>
  <c r="AY83" i="3" s="1"/>
  <c r="K83" i="3"/>
  <c r="M83" i="3"/>
  <c r="O83" i="3"/>
  <c r="W83" i="3"/>
  <c r="Y83" i="3"/>
  <c r="AA83" i="3"/>
  <c r="AC83" i="3"/>
  <c r="AK83" i="3"/>
  <c r="AM83" i="3"/>
  <c r="G84" i="3"/>
  <c r="I84" i="3"/>
  <c r="K84" i="3"/>
  <c r="M84" i="3"/>
  <c r="O84" i="3"/>
  <c r="W84" i="3"/>
  <c r="AV84" i="3" s="1"/>
  <c r="AW84" i="3" s="1"/>
  <c r="Y84" i="3"/>
  <c r="AA84" i="3"/>
  <c r="AC84" i="3"/>
  <c r="AK84" i="3"/>
  <c r="AM84" i="3"/>
  <c r="G85" i="3"/>
  <c r="I85" i="3"/>
  <c r="AX85" i="3" s="1"/>
  <c r="AY85" i="3" s="1"/>
  <c r="K85" i="3"/>
  <c r="M85" i="3"/>
  <c r="O85" i="3"/>
  <c r="W85" i="3"/>
  <c r="Y85" i="3"/>
  <c r="AA85" i="3"/>
  <c r="AC85" i="3"/>
  <c r="AK85" i="3"/>
  <c r="AM85" i="3"/>
  <c r="G86" i="3"/>
  <c r="AV86" i="3" s="1"/>
  <c r="AW86" i="3" s="1"/>
  <c r="I86" i="3"/>
  <c r="K86" i="3"/>
  <c r="M86" i="3"/>
  <c r="AZ86" i="3" s="1"/>
  <c r="BA86" i="3" s="1"/>
  <c r="O86" i="3"/>
  <c r="W86" i="3"/>
  <c r="Y86" i="3"/>
  <c r="AA86" i="3"/>
  <c r="AC86" i="3"/>
  <c r="AK86" i="3"/>
  <c r="AM86" i="3"/>
  <c r="G87" i="3"/>
  <c r="AV87" i="3" s="1"/>
  <c r="AW87" i="3" s="1"/>
  <c r="I87" i="3"/>
  <c r="K87" i="3"/>
  <c r="AZ87" i="3" s="1"/>
  <c r="BA87" i="3" s="1"/>
  <c r="M87" i="3"/>
  <c r="O87" i="3"/>
  <c r="W87" i="3"/>
  <c r="Y87" i="3"/>
  <c r="AA87" i="3"/>
  <c r="AC87" i="3"/>
  <c r="AK87" i="3"/>
  <c r="AM87" i="3"/>
  <c r="G88" i="3"/>
  <c r="I88" i="3"/>
  <c r="K88" i="3"/>
  <c r="AZ88" i="3" s="1"/>
  <c r="BA88" i="3" s="1"/>
  <c r="M88" i="3"/>
  <c r="O88" i="3"/>
  <c r="W88" i="3"/>
  <c r="Y88" i="3"/>
  <c r="AA88" i="3"/>
  <c r="AC88" i="3"/>
  <c r="AK88" i="3"/>
  <c r="AM88" i="3"/>
  <c r="G89" i="3"/>
  <c r="I89" i="3"/>
  <c r="K89" i="3"/>
  <c r="M89" i="3"/>
  <c r="O89" i="3"/>
  <c r="W89" i="3"/>
  <c r="Y89" i="3"/>
  <c r="AA89" i="3"/>
  <c r="AC89" i="3"/>
  <c r="AK89" i="3"/>
  <c r="AM89" i="3"/>
  <c r="BA89" i="3"/>
  <c r="G90" i="3"/>
  <c r="AV90" i="3" s="1"/>
  <c r="AW90" i="3" s="1"/>
  <c r="I90" i="3"/>
  <c r="K90" i="3"/>
  <c r="AZ90" i="3" s="1"/>
  <c r="BA90" i="3" s="1"/>
  <c r="M90" i="3"/>
  <c r="O90" i="3"/>
  <c r="W90" i="3"/>
  <c r="Y90" i="3"/>
  <c r="AA90" i="3"/>
  <c r="AC90" i="3"/>
  <c r="AK90" i="3"/>
  <c r="AM90" i="3"/>
  <c r="G91" i="3"/>
  <c r="I91" i="3"/>
  <c r="K91" i="3"/>
  <c r="M91" i="3"/>
  <c r="O91" i="3"/>
  <c r="W91" i="3"/>
  <c r="Y91" i="3"/>
  <c r="AA91" i="3"/>
  <c r="AC91" i="3"/>
  <c r="AK91" i="3"/>
  <c r="AM91" i="3"/>
  <c r="G92" i="3"/>
  <c r="I92" i="3"/>
  <c r="K92" i="3"/>
  <c r="M92" i="3"/>
  <c r="O92" i="3"/>
  <c r="W92" i="3"/>
  <c r="Y92" i="3"/>
  <c r="AA92" i="3"/>
  <c r="AC92" i="3"/>
  <c r="AK92" i="3"/>
  <c r="AM92" i="3"/>
  <c r="BA92" i="3"/>
  <c r="G93" i="3"/>
  <c r="I93" i="3"/>
  <c r="K93" i="3"/>
  <c r="M93" i="3"/>
  <c r="O93" i="3"/>
  <c r="W93" i="3"/>
  <c r="Y93" i="3"/>
  <c r="AA93" i="3"/>
  <c r="AC93" i="3"/>
  <c r="AK93" i="3"/>
  <c r="AM93" i="3"/>
  <c r="BA93" i="3"/>
  <c r="AW62" i="3"/>
  <c r="AY93" i="3"/>
  <c r="AY81" i="3"/>
  <c r="AY92" i="3"/>
  <c r="AY89" i="3"/>
  <c r="AY59" i="3"/>
  <c r="AY62" i="3"/>
  <c r="AW92" i="3"/>
  <c r="AW89" i="3"/>
  <c r="AW81" i="3"/>
  <c r="AW59" i="3"/>
  <c r="AP69" i="3"/>
  <c r="AP92" i="3"/>
  <c r="AR92" i="3"/>
  <c r="AP93" i="3"/>
  <c r="AR93" i="3"/>
  <c r="AP62" i="3"/>
  <c r="AR62" i="3"/>
  <c r="AP89" i="3"/>
  <c r="AR89" i="3"/>
  <c r="AP59" i="3"/>
  <c r="AR59" i="3"/>
  <c r="AP81" i="3"/>
  <c r="AR81" i="3"/>
  <c r="AC67" i="3"/>
  <c r="AK67" i="3"/>
  <c r="AC66" i="3"/>
  <c r="AK66" i="3"/>
  <c r="AC65" i="3"/>
  <c r="AK65" i="3"/>
  <c r="AC64" i="3"/>
  <c r="AK64" i="3"/>
  <c r="AC63" i="3"/>
  <c r="AK62" i="3"/>
  <c r="AC61" i="3"/>
  <c r="AK61" i="3"/>
  <c r="AC60" i="3"/>
  <c r="AK60" i="3"/>
  <c r="AC56" i="3"/>
  <c r="AK56" i="3"/>
  <c r="AC59" i="3"/>
  <c r="AK59" i="3"/>
  <c r="AC58" i="3"/>
  <c r="AK58" i="3"/>
  <c r="AC57" i="3"/>
  <c r="AK57" i="3"/>
  <c r="AC55" i="3"/>
  <c r="AK55" i="3"/>
  <c r="AC54" i="3"/>
  <c r="AK54" i="3"/>
  <c r="AK53" i="3"/>
  <c r="AK52" i="3"/>
  <c r="AA51" i="3"/>
  <c r="AK51" i="3"/>
  <c r="AO49" i="3"/>
  <c r="AP49" i="3" s="1"/>
  <c r="AO48" i="3"/>
  <c r="AQ48" i="3" s="1"/>
  <c r="AQ93" i="3"/>
  <c r="AQ92" i="3"/>
  <c r="AQ89" i="3"/>
  <c r="AQ59" i="3"/>
  <c r="AR49" i="3"/>
  <c r="AV51" i="3"/>
  <c r="AW51" i="3" s="1"/>
  <c r="AX51" i="3"/>
  <c r="AY51" i="3" s="1"/>
  <c r="AZ48" i="3"/>
  <c r="BA48" i="3" s="1"/>
  <c r="AX48" i="3"/>
  <c r="AY48" i="3" s="1"/>
  <c r="AV48" i="3"/>
  <c r="AW48" i="3" s="1"/>
  <c r="Z95" i="3"/>
  <c r="Z96" i="3" s="1"/>
  <c r="AV47" i="3"/>
  <c r="AW47" i="3" s="1"/>
  <c r="AV50" i="3"/>
  <c r="AW50" i="3" s="1"/>
  <c r="AZ49" i="3"/>
  <c r="BA49" i="3"/>
  <c r="AX49" i="3"/>
  <c r="AY49" i="3"/>
  <c r="AV49" i="3"/>
  <c r="AW49" i="3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F96" i="5"/>
  <c r="H96" i="5"/>
  <c r="J96" i="5"/>
  <c r="L96" i="5"/>
  <c r="L98" i="5"/>
  <c r="N96" i="5"/>
  <c r="P96" i="5"/>
  <c r="R96" i="5"/>
  <c r="P98" i="5"/>
  <c r="T96" i="5"/>
  <c r="R98" i="5"/>
  <c r="V96" i="5"/>
  <c r="X96" i="5"/>
  <c r="T98" i="5"/>
  <c r="Z96" i="5"/>
  <c r="AB96" i="5"/>
  <c r="AD96" i="5"/>
  <c r="AF96" i="5"/>
  <c r="AH96" i="5"/>
  <c r="AJ96" i="5"/>
  <c r="AL96" i="5"/>
  <c r="AO47" i="5"/>
  <c r="AV47" i="5"/>
  <c r="AW47" i="5"/>
  <c r="AX47" i="5"/>
  <c r="AY47" i="5"/>
  <c r="AZ47" i="5"/>
  <c r="BA47" i="5"/>
  <c r="AO48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Q83" i="5"/>
  <c r="AQ84" i="5"/>
  <c r="AQ85" i="5"/>
  <c r="AQ86" i="5"/>
  <c r="AQ87" i="5"/>
  <c r="AQ88" i="5"/>
  <c r="AQ89" i="5"/>
  <c r="AQ90" i="5"/>
  <c r="AQ91" i="5"/>
  <c r="AQ92" i="5"/>
  <c r="AQ93" i="5"/>
  <c r="AN96" i="5"/>
  <c r="AP83" i="5"/>
  <c r="AP84" i="5"/>
  <c r="AP85" i="5"/>
  <c r="AP86" i="5"/>
  <c r="AP87" i="5"/>
  <c r="AP88" i="5"/>
  <c r="AP89" i="5"/>
  <c r="AP90" i="5"/>
  <c r="AP91" i="5"/>
  <c r="AP92" i="5"/>
  <c r="AP93" i="5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F96" i="4"/>
  <c r="H96" i="4"/>
  <c r="J96" i="4"/>
  <c r="L96" i="4"/>
  <c r="L98" i="4"/>
  <c r="N96" i="4"/>
  <c r="P96" i="4"/>
  <c r="R96" i="4"/>
  <c r="P98" i="4"/>
  <c r="T96" i="4"/>
  <c r="R98" i="4"/>
  <c r="V96" i="4"/>
  <c r="X96" i="4"/>
  <c r="T98" i="4"/>
  <c r="Z96" i="4"/>
  <c r="AB96" i="4"/>
  <c r="AD96" i="4"/>
  <c r="AF96" i="4"/>
  <c r="AH96" i="4"/>
  <c r="AJ96" i="4"/>
  <c r="AL96" i="4"/>
  <c r="AO47" i="4"/>
  <c r="AV47" i="4"/>
  <c r="AW47" i="4"/>
  <c r="AX47" i="4"/>
  <c r="AY47" i="4"/>
  <c r="AZ47" i="4"/>
  <c r="BA47" i="4"/>
  <c r="AO48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Q83" i="4"/>
  <c r="AQ84" i="4"/>
  <c r="AQ85" i="4"/>
  <c r="AQ86" i="4"/>
  <c r="AQ87" i="4"/>
  <c r="AQ88" i="4"/>
  <c r="AQ89" i="4"/>
  <c r="AQ90" i="4"/>
  <c r="AQ91" i="4"/>
  <c r="AQ92" i="4"/>
  <c r="AQ93" i="4"/>
  <c r="AN96" i="4"/>
  <c r="AP83" i="4"/>
  <c r="AP84" i="4"/>
  <c r="AP85" i="4"/>
  <c r="AP86" i="4"/>
  <c r="AP87" i="4"/>
  <c r="AP88" i="4"/>
  <c r="AP89" i="4"/>
  <c r="AP90" i="4"/>
  <c r="AP91" i="4"/>
  <c r="AP92" i="4"/>
  <c r="AP93" i="4"/>
  <c r="L100" i="5"/>
  <c r="AB98" i="5"/>
  <c r="AQ48" i="5"/>
  <c r="AP48" i="5"/>
  <c r="AR48" i="5"/>
  <c r="AQ47" i="5"/>
  <c r="AP47" i="5"/>
  <c r="Z98" i="5"/>
  <c r="X98" i="5"/>
  <c r="V98" i="5"/>
  <c r="N98" i="5"/>
  <c r="J100" i="5"/>
  <c r="J98" i="5"/>
  <c r="H100" i="5"/>
  <c r="H98" i="5"/>
  <c r="F100" i="5"/>
  <c r="F98" i="5"/>
  <c r="L100" i="4"/>
  <c r="AB98" i="4"/>
  <c r="AQ48" i="4"/>
  <c r="AP48" i="4"/>
  <c r="AR48" i="4"/>
  <c r="AQ47" i="4"/>
  <c r="AP47" i="4"/>
  <c r="Z98" i="4"/>
  <c r="X98" i="4"/>
  <c r="V98" i="4"/>
  <c r="N98" i="4"/>
  <c r="J100" i="4"/>
  <c r="J98" i="4"/>
  <c r="H100" i="4"/>
  <c r="H98" i="4"/>
  <c r="F100" i="4"/>
  <c r="F98" i="4"/>
  <c r="AR47" i="5"/>
  <c r="AR47" i="4"/>
  <c r="AO52" i="5"/>
  <c r="AO51" i="5"/>
  <c r="AO50" i="5"/>
  <c r="AO49" i="5"/>
  <c r="AW39" i="5"/>
  <c r="AV39" i="5"/>
  <c r="AW38" i="5"/>
  <c r="AV38" i="5"/>
  <c r="AW37" i="5"/>
  <c r="AV37" i="5"/>
  <c r="AW36" i="5"/>
  <c r="AV36" i="5"/>
  <c r="AY39" i="5"/>
  <c r="AX39" i="5"/>
  <c r="AY38" i="5"/>
  <c r="AX38" i="5"/>
  <c r="AY37" i="5"/>
  <c r="AX37" i="5"/>
  <c r="AY36" i="5"/>
  <c r="AX36" i="5"/>
  <c r="BA39" i="5"/>
  <c r="AZ39" i="5"/>
  <c r="BA38" i="5"/>
  <c r="AZ38" i="5"/>
  <c r="BA37" i="5"/>
  <c r="AZ37" i="5"/>
  <c r="BA36" i="5"/>
  <c r="AZ36" i="5"/>
  <c r="BC38" i="5"/>
  <c r="BB38" i="5"/>
  <c r="BC37" i="5"/>
  <c r="BB37" i="5"/>
  <c r="BC36" i="5"/>
  <c r="BB36" i="5"/>
  <c r="BC39" i="5"/>
  <c r="BB39" i="5"/>
  <c r="AO51" i="4"/>
  <c r="AO50" i="4"/>
  <c r="AO49" i="4"/>
  <c r="AW39" i="4"/>
  <c r="AV39" i="4"/>
  <c r="AW38" i="4"/>
  <c r="AV38" i="4"/>
  <c r="AW37" i="4"/>
  <c r="AV37" i="4"/>
  <c r="AW36" i="4"/>
  <c r="AV36" i="4"/>
  <c r="AY39" i="4"/>
  <c r="AX39" i="4"/>
  <c r="AY38" i="4"/>
  <c r="AX38" i="4"/>
  <c r="AY37" i="4"/>
  <c r="AX37" i="4"/>
  <c r="AY36" i="4"/>
  <c r="AX36" i="4"/>
  <c r="BA39" i="4"/>
  <c r="AZ39" i="4"/>
  <c r="BA38" i="4"/>
  <c r="AZ38" i="4"/>
  <c r="BA37" i="4"/>
  <c r="AZ37" i="4"/>
  <c r="BA36" i="4"/>
  <c r="AZ36" i="4"/>
  <c r="BC38" i="4"/>
  <c r="BB38" i="4"/>
  <c r="BC37" i="4"/>
  <c r="BB37" i="4"/>
  <c r="BC36" i="4"/>
  <c r="BB36" i="4"/>
  <c r="BC39" i="4"/>
  <c r="BB39" i="4"/>
  <c r="AQ52" i="5"/>
  <c r="AP52" i="5"/>
  <c r="AR52" i="5"/>
  <c r="AQ51" i="5"/>
  <c r="AP51" i="5"/>
  <c r="AR51" i="5"/>
  <c r="AQ50" i="5"/>
  <c r="AP50" i="5"/>
  <c r="AR50" i="5"/>
  <c r="AQ49" i="5"/>
  <c r="AP49" i="5"/>
  <c r="AQ51" i="4"/>
  <c r="AP51" i="4"/>
  <c r="AR51" i="4"/>
  <c r="AQ50" i="4"/>
  <c r="AP50" i="4"/>
  <c r="AR50" i="4"/>
  <c r="AQ49" i="4"/>
  <c r="AP49" i="4"/>
  <c r="AR49" i="5"/>
  <c r="AP96" i="5"/>
  <c r="C37" i="6"/>
  <c r="AQ96" i="5"/>
  <c r="AS49" i="5"/>
  <c r="AT49" i="5"/>
  <c r="AR49" i="4"/>
  <c r="AP96" i="4"/>
  <c r="C36" i="6"/>
  <c r="AQ96" i="4"/>
  <c r="D36" i="6"/>
  <c r="AS49" i="4"/>
  <c r="AT49" i="4"/>
  <c r="D37" i="6"/>
  <c r="AS52" i="5"/>
  <c r="AT52" i="5"/>
  <c r="AS47" i="5"/>
  <c r="AT47" i="5"/>
  <c r="AS48" i="5"/>
  <c r="AT48" i="5"/>
  <c r="AS51" i="5"/>
  <c r="AT51" i="5"/>
  <c r="AS50" i="5"/>
  <c r="AT50" i="5"/>
  <c r="BG66" i="5"/>
  <c r="BG67" i="5"/>
  <c r="BF66" i="5"/>
  <c r="BF67" i="5"/>
  <c r="BE66" i="5"/>
  <c r="BE67" i="5"/>
  <c r="AS47" i="4"/>
  <c r="AT47" i="4"/>
  <c r="AS48" i="4"/>
  <c r="AT48" i="4"/>
  <c r="AS51" i="4"/>
  <c r="AT51" i="4"/>
  <c r="AS50" i="4"/>
  <c r="AT50" i="4"/>
  <c r="BG66" i="4"/>
  <c r="BG67" i="4"/>
  <c r="BF66" i="4"/>
  <c r="BF67" i="4"/>
  <c r="BE66" i="4"/>
  <c r="BE67" i="4"/>
  <c r="AU47" i="5"/>
  <c r="E37" i="6"/>
  <c r="AU47" i="4"/>
  <c r="E36" i="6"/>
  <c r="AV60" i="3"/>
  <c r="AW60" i="3" s="1"/>
  <c r="AZ60" i="3"/>
  <c r="BA60" i="3" s="1"/>
  <c r="AQ49" i="3" l="1"/>
  <c r="AO53" i="3"/>
  <c r="AP53" i="3" s="1"/>
  <c r="AR53" i="3" s="1"/>
  <c r="AX53" i="3"/>
  <c r="AY53" i="3" s="1"/>
  <c r="AZ53" i="3"/>
  <c r="BA53" i="3" s="1"/>
  <c r="AX76" i="3"/>
  <c r="AY76" i="3" s="1"/>
  <c r="AZ76" i="3"/>
  <c r="BA76" i="3" s="1"/>
  <c r="AO76" i="3"/>
  <c r="AX88" i="3"/>
  <c r="AY88" i="3" s="1"/>
  <c r="AO88" i="3"/>
  <c r="AP88" i="3" s="1"/>
  <c r="AR88" i="3" s="1"/>
  <c r="AV88" i="3"/>
  <c r="AW88" i="3" s="1"/>
  <c r="AZ68" i="3"/>
  <c r="BA68" i="3" s="1"/>
  <c r="L95" i="3"/>
  <c r="L96" i="3" s="1"/>
  <c r="AF11" i="6" s="1"/>
  <c r="AO68" i="3"/>
  <c r="AP68" i="3" s="1"/>
  <c r="AR68" i="3" s="1"/>
  <c r="AX68" i="3"/>
  <c r="AY68" i="3" s="1"/>
  <c r="AO51" i="3"/>
  <c r="AP51" i="3" s="1"/>
  <c r="AR51" i="3" s="1"/>
  <c r="AZ51" i="3"/>
  <c r="BA51" i="3" s="1"/>
  <c r="AX84" i="3"/>
  <c r="AY84" i="3" s="1"/>
  <c r="AZ84" i="3"/>
  <c r="BA84" i="3" s="1"/>
  <c r="AO84" i="3"/>
  <c r="AQ84" i="3" s="1"/>
  <c r="F95" i="3"/>
  <c r="F96" i="3" s="1"/>
  <c r="AF8" i="6" s="1"/>
  <c r="AZ72" i="3"/>
  <c r="BA72" i="3" s="1"/>
  <c r="AO72" i="3"/>
  <c r="AQ72" i="3" s="1"/>
  <c r="AV72" i="3"/>
  <c r="AW72" i="3" s="1"/>
  <c r="AX77" i="3"/>
  <c r="AY77" i="3" s="1"/>
  <c r="AV77" i="3"/>
  <c r="AW77" i="3" s="1"/>
  <c r="AO77" i="3"/>
  <c r="AZ83" i="3"/>
  <c r="BA83" i="3" s="1"/>
  <c r="AO83" i="3"/>
  <c r="AX64" i="3"/>
  <c r="AY64" i="3" s="1"/>
  <c r="AO64" i="3"/>
  <c r="AQ64" i="3" s="1"/>
  <c r="AV64" i="3"/>
  <c r="AW64" i="3" s="1"/>
  <c r="AX82" i="3"/>
  <c r="AY82" i="3" s="1"/>
  <c r="AO82" i="3"/>
  <c r="AQ82" i="3" s="1"/>
  <c r="AV82" i="3"/>
  <c r="AW82" i="3" s="1"/>
  <c r="AJ95" i="3"/>
  <c r="AJ96" i="3" s="1"/>
  <c r="AF23" i="6" s="1"/>
  <c r="AV85" i="3"/>
  <c r="AW85" i="3" s="1"/>
  <c r="AZ85" i="3"/>
  <c r="BA85" i="3" s="1"/>
  <c r="AO85" i="3"/>
  <c r="AO75" i="3"/>
  <c r="AP75" i="3" s="1"/>
  <c r="AR75" i="3" s="1"/>
  <c r="AV75" i="3"/>
  <c r="AW75" i="3" s="1"/>
  <c r="AZ65" i="3"/>
  <c r="BA65" i="3" s="1"/>
  <c r="AX65" i="3"/>
  <c r="AY65" i="3" s="1"/>
  <c r="AO65" i="3"/>
  <c r="AQ65" i="3" s="1"/>
  <c r="AV65" i="3"/>
  <c r="AW65" i="3" s="1"/>
  <c r="AZ79" i="3"/>
  <c r="BA79" i="3" s="1"/>
  <c r="AV79" i="3"/>
  <c r="AW79" i="3" s="1"/>
  <c r="AO79" i="3"/>
  <c r="AX90" i="3"/>
  <c r="AY90" i="3" s="1"/>
  <c r="AO90" i="3"/>
  <c r="AX86" i="3"/>
  <c r="AY86" i="3" s="1"/>
  <c r="AO86" i="3"/>
  <c r="AO50" i="3"/>
  <c r="AQ50" i="3" s="1"/>
  <c r="AZ50" i="3"/>
  <c r="BA50" i="3" s="1"/>
  <c r="AO73" i="3"/>
  <c r="AX60" i="3"/>
  <c r="AY60" i="3" s="1"/>
  <c r="AO60" i="3"/>
  <c r="AQ60" i="3" s="1"/>
  <c r="R95" i="3"/>
  <c r="R96" i="3" s="1"/>
  <c r="AF14" i="6" s="1"/>
  <c r="AX61" i="3"/>
  <c r="AY61" i="3" s="1"/>
  <c r="AZ61" i="3"/>
  <c r="BA61" i="3" s="1"/>
  <c r="AO61" i="3"/>
  <c r="AP61" i="3" s="1"/>
  <c r="AR61" i="3" s="1"/>
  <c r="AV61" i="3"/>
  <c r="AW61" i="3" s="1"/>
  <c r="AB95" i="3"/>
  <c r="AB96" i="3" s="1"/>
  <c r="AF19" i="6" s="1"/>
  <c r="AX63" i="3"/>
  <c r="AY63" i="3" s="1"/>
  <c r="AO63" i="3"/>
  <c r="AF95" i="3"/>
  <c r="AF96" i="3" s="1"/>
  <c r="AF21" i="6" s="1"/>
  <c r="AV91" i="3"/>
  <c r="AW91" i="3" s="1"/>
  <c r="AX91" i="3"/>
  <c r="AY91" i="3" s="1"/>
  <c r="AZ91" i="3"/>
  <c r="BA91" i="3" s="1"/>
  <c r="AO91" i="3"/>
  <c r="AD95" i="3"/>
  <c r="AD96" i="3" s="1"/>
  <c r="AF20" i="6" s="1"/>
  <c r="AX80" i="3"/>
  <c r="AY80" i="3" s="1"/>
  <c r="AZ80" i="3"/>
  <c r="BA80" i="3" s="1"/>
  <c r="AO80" i="3"/>
  <c r="X95" i="3"/>
  <c r="X96" i="3" s="1"/>
  <c r="T98" i="3" s="1"/>
  <c r="AX78" i="3"/>
  <c r="AY78" i="3" s="1"/>
  <c r="P95" i="3"/>
  <c r="P96" i="3" s="1"/>
  <c r="AF13" i="6" s="1"/>
  <c r="AZ78" i="3"/>
  <c r="BA78" i="3" s="1"/>
  <c r="AO78" i="3"/>
  <c r="AQ78" i="3" s="1"/>
  <c r="AV78" i="3"/>
  <c r="AW78" i="3" s="1"/>
  <c r="AX55" i="3"/>
  <c r="AY55" i="3" s="1"/>
  <c r="AZ55" i="3"/>
  <c r="BA55" i="3" s="1"/>
  <c r="AO55" i="3"/>
  <c r="AQ55" i="3" s="1"/>
  <c r="AV55" i="3"/>
  <c r="AW55" i="3" s="1"/>
  <c r="AO47" i="3"/>
  <c r="AP47" i="3" s="1"/>
  <c r="AR47" i="3" s="1"/>
  <c r="AX47" i="3"/>
  <c r="AY47" i="3" s="1"/>
  <c r="AZ57" i="3"/>
  <c r="BA57" i="3" s="1"/>
  <c r="AX57" i="3"/>
  <c r="AY57" i="3" s="1"/>
  <c r="AO57" i="3"/>
  <c r="AV71" i="3"/>
  <c r="AW71" i="3" s="1"/>
  <c r="AZ71" i="3"/>
  <c r="BA71" i="3" s="1"/>
  <c r="AO71" i="3"/>
  <c r="V95" i="3"/>
  <c r="V96" i="3" s="1"/>
  <c r="AF16" i="6" s="1"/>
  <c r="AX74" i="3"/>
  <c r="AY74" i="3" s="1"/>
  <c r="AO74" i="3"/>
  <c r="AQ74" i="3" s="1"/>
  <c r="AV74" i="3"/>
  <c r="AW74" i="3" s="1"/>
  <c r="AV58" i="3"/>
  <c r="AW58" i="3" s="1"/>
  <c r="AZ58" i="3"/>
  <c r="BA58" i="3" s="1"/>
  <c r="AO58" i="3"/>
  <c r="AX87" i="3"/>
  <c r="AY87" i="3" s="1"/>
  <c r="AO87" i="3"/>
  <c r="AZ54" i="3"/>
  <c r="BA54" i="3" s="1"/>
  <c r="AX54" i="3"/>
  <c r="AY54" i="3" s="1"/>
  <c r="N95" i="3"/>
  <c r="N96" i="3" s="1"/>
  <c r="AO54" i="3"/>
  <c r="AX67" i="3"/>
  <c r="AY67" i="3" s="1"/>
  <c r="AZ67" i="3"/>
  <c r="BA67" i="3" s="1"/>
  <c r="AO67" i="3"/>
  <c r="AQ67" i="3" s="1"/>
  <c r="AV67" i="3"/>
  <c r="AW67" i="3" s="1"/>
  <c r="AZ52" i="3"/>
  <c r="BA52" i="3" s="1"/>
  <c r="AV52" i="3"/>
  <c r="AW52" i="3" s="1"/>
  <c r="AO52" i="3"/>
  <c r="AP52" i="3" s="1"/>
  <c r="AR52" i="3" s="1"/>
  <c r="AX52" i="3"/>
  <c r="AY52" i="3" s="1"/>
  <c r="AH95" i="3"/>
  <c r="AH96" i="3" s="1"/>
  <c r="AF22" i="6" s="1"/>
  <c r="AX66" i="3"/>
  <c r="AY66" i="3" s="1"/>
  <c r="AV66" i="3"/>
  <c r="AW66" i="3" s="1"/>
  <c r="T95" i="3"/>
  <c r="T96" i="3" s="1"/>
  <c r="AF15" i="6" s="1"/>
  <c r="AZ66" i="3"/>
  <c r="BA66" i="3" s="1"/>
  <c r="AO66" i="3"/>
  <c r="AL95" i="3"/>
  <c r="AL96" i="3" s="1"/>
  <c r="AF24" i="6" s="1"/>
  <c r="AX70" i="3"/>
  <c r="AY70" i="3" s="1"/>
  <c r="AV70" i="3"/>
  <c r="AW70" i="3" s="1"/>
  <c r="AZ70" i="3"/>
  <c r="BA70" i="3" s="1"/>
  <c r="AO70" i="3"/>
  <c r="AZ56" i="3"/>
  <c r="BA56" i="3" s="1"/>
  <c r="J95" i="3"/>
  <c r="J96" i="3" s="1"/>
  <c r="AO56" i="3"/>
  <c r="AF25" i="6"/>
  <c r="K46" i="6"/>
  <c r="L100" i="3"/>
  <c r="AP48" i="3"/>
  <c r="BB38" i="3"/>
  <c r="BG14" i="6" s="1"/>
  <c r="BH14" i="6" s="1"/>
  <c r="BB39" i="3"/>
  <c r="BG15" i="6" s="1"/>
  <c r="BH15" i="6" s="1"/>
  <c r="BC37" i="3"/>
  <c r="BB36" i="3"/>
  <c r="BG12" i="6" s="1"/>
  <c r="BH12" i="6" s="1"/>
  <c r="BC36" i="3"/>
  <c r="BC39" i="3"/>
  <c r="BB37" i="3"/>
  <c r="BG13" i="6" s="1"/>
  <c r="BH13" i="6" s="1"/>
  <c r="BC38" i="3"/>
  <c r="H98" i="3"/>
  <c r="AF9" i="6"/>
  <c r="K19" i="6"/>
  <c r="AF18" i="6"/>
  <c r="K29" i="6"/>
  <c r="AB98" i="3"/>
  <c r="AQ53" i="3" l="1"/>
  <c r="AQ76" i="3"/>
  <c r="AP76" i="3"/>
  <c r="AR76" i="3" s="1"/>
  <c r="AQ88" i="3"/>
  <c r="AQ68" i="3"/>
  <c r="L98" i="3"/>
  <c r="K21" i="6"/>
  <c r="AQ51" i="3"/>
  <c r="AP84" i="3"/>
  <c r="AR84" i="3" s="1"/>
  <c r="AP72" i="3"/>
  <c r="AR72" i="3" s="1"/>
  <c r="AQ77" i="3"/>
  <c r="AP77" i="3"/>
  <c r="AR77" i="3" s="1"/>
  <c r="AQ83" i="3"/>
  <c r="AP83" i="3"/>
  <c r="AR83" i="3" s="1"/>
  <c r="AP64" i="3"/>
  <c r="AR64" i="3" s="1"/>
  <c r="AP82" i="3"/>
  <c r="AR82" i="3" s="1"/>
  <c r="AP85" i="3"/>
  <c r="AR85" i="3" s="1"/>
  <c r="AQ85" i="3"/>
  <c r="AQ75" i="3"/>
  <c r="AP65" i="3"/>
  <c r="AR65" i="3" s="1"/>
  <c r="AP79" i="3"/>
  <c r="AR79" i="3" s="1"/>
  <c r="AQ79" i="3"/>
  <c r="AP90" i="3"/>
  <c r="AR90" i="3" s="1"/>
  <c r="AQ90" i="3"/>
  <c r="AP86" i="3"/>
  <c r="AR86" i="3" s="1"/>
  <c r="AQ86" i="3"/>
  <c r="AP50" i="3"/>
  <c r="AR50" i="3" s="1"/>
  <c r="AQ73" i="3"/>
  <c r="AP73" i="3"/>
  <c r="AR73" i="3" s="1"/>
  <c r="AP60" i="3"/>
  <c r="AR60" i="3" s="1"/>
  <c r="K23" i="6"/>
  <c r="P98" i="3"/>
  <c r="AQ61" i="3"/>
  <c r="AV39" i="3"/>
  <c r="BA15" i="6" s="1"/>
  <c r="BB15" i="6" s="1"/>
  <c r="K26" i="6"/>
  <c r="V98" i="3"/>
  <c r="AP63" i="3"/>
  <c r="AR63" i="3" s="1"/>
  <c r="AQ63" i="3"/>
  <c r="K27" i="6"/>
  <c r="X98" i="3"/>
  <c r="AP91" i="3"/>
  <c r="AR91" i="3" s="1"/>
  <c r="AQ91" i="3"/>
  <c r="AP80" i="3"/>
  <c r="AR80" i="3" s="1"/>
  <c r="AQ80" i="3"/>
  <c r="K22" i="6"/>
  <c r="K25" i="6"/>
  <c r="AF17" i="6"/>
  <c r="AP78" i="3"/>
  <c r="AR78" i="3" s="1"/>
  <c r="AP55" i="3"/>
  <c r="AR55" i="3" s="1"/>
  <c r="AQ47" i="3"/>
  <c r="AP57" i="3"/>
  <c r="AR57" i="3" s="1"/>
  <c r="AQ57" i="3"/>
  <c r="AQ71" i="3"/>
  <c r="AP71" i="3"/>
  <c r="AR71" i="3" s="1"/>
  <c r="K43" i="6"/>
  <c r="F98" i="3"/>
  <c r="F100" i="3"/>
  <c r="K18" i="6"/>
  <c r="AP74" i="3"/>
  <c r="AR74" i="3" s="1"/>
  <c r="AF12" i="6"/>
  <c r="N98" i="3"/>
  <c r="AP58" i="3"/>
  <c r="AR58" i="3" s="1"/>
  <c r="AQ58" i="3"/>
  <c r="AP87" i="3"/>
  <c r="AR87" i="3" s="1"/>
  <c r="AQ87" i="3"/>
  <c r="AQ54" i="3"/>
  <c r="AP54" i="3"/>
  <c r="AR54" i="3" s="1"/>
  <c r="AY37" i="3"/>
  <c r="AP67" i="3"/>
  <c r="AR67" i="3" s="1"/>
  <c r="AW37" i="3"/>
  <c r="AV38" i="3"/>
  <c r="BA14" i="6" s="1"/>
  <c r="BB14" i="6" s="1"/>
  <c r="R98" i="3"/>
  <c r="K45" i="6"/>
  <c r="K24" i="6"/>
  <c r="AQ52" i="3"/>
  <c r="H100" i="3"/>
  <c r="K44" i="6"/>
  <c r="AX38" i="3"/>
  <c r="BC14" i="6" s="1"/>
  <c r="BD14" i="6" s="1"/>
  <c r="AW39" i="3"/>
  <c r="BA37" i="3"/>
  <c r="AP66" i="3"/>
  <c r="AR66" i="3" s="1"/>
  <c r="AQ66" i="3"/>
  <c r="AX37" i="3"/>
  <c r="BC13" i="6" s="1"/>
  <c r="BD13" i="6" s="1"/>
  <c r="Z98" i="3"/>
  <c r="K28" i="6"/>
  <c r="AY39" i="3"/>
  <c r="AY38" i="3"/>
  <c r="AX39" i="3"/>
  <c r="BC15" i="6" s="1"/>
  <c r="BD15" i="6" s="1"/>
  <c r="AY36" i="3"/>
  <c r="AX36" i="3"/>
  <c r="BC12" i="6" s="1"/>
  <c r="BD12" i="6" s="1"/>
  <c r="BA36" i="3"/>
  <c r="AV37" i="3"/>
  <c r="BA13" i="6" s="1"/>
  <c r="BB13" i="6" s="1"/>
  <c r="AW36" i="3"/>
  <c r="AW38" i="3"/>
  <c r="AV36" i="3"/>
  <c r="BA12" i="6" s="1"/>
  <c r="BB12" i="6" s="1"/>
  <c r="J100" i="3"/>
  <c r="AP70" i="3"/>
  <c r="AR70" i="3" s="1"/>
  <c r="AQ70" i="3"/>
  <c r="AF10" i="6"/>
  <c r="K20" i="6"/>
  <c r="J98" i="3"/>
  <c r="AZ37" i="3"/>
  <c r="BE13" i="6" s="1"/>
  <c r="BF13" i="6" s="1"/>
  <c r="AZ38" i="3"/>
  <c r="BE14" i="6" s="1"/>
  <c r="BF14" i="6" s="1"/>
  <c r="BA38" i="3"/>
  <c r="AZ39" i="3"/>
  <c r="BE15" i="6" s="1"/>
  <c r="BF15" i="6" s="1"/>
  <c r="AZ36" i="3"/>
  <c r="BE12" i="6" s="1"/>
  <c r="BF12" i="6" s="1"/>
  <c r="BA39" i="3"/>
  <c r="AQ56" i="3"/>
  <c r="AP56" i="3"/>
  <c r="AR56" i="3" s="1"/>
  <c r="AR48" i="3"/>
  <c r="AQ96" i="3" l="1"/>
  <c r="AS53" i="3" s="1"/>
  <c r="AT53" i="3" s="1"/>
  <c r="AP96" i="3"/>
  <c r="C35" i="6" s="1"/>
  <c r="C38" i="6" s="1"/>
  <c r="BF66" i="3"/>
  <c r="BG66" i="3"/>
  <c r="BE66" i="3"/>
  <c r="AS88" i="3" l="1"/>
  <c r="AT88" i="3" s="1"/>
  <c r="AS76" i="3"/>
  <c r="AT76" i="3" s="1"/>
  <c r="AS51" i="3"/>
  <c r="AT51" i="3" s="1"/>
  <c r="AS68" i="3"/>
  <c r="AT68" i="3" s="1"/>
  <c r="AS72" i="3"/>
  <c r="AT72" i="3" s="1"/>
  <c r="AS84" i="3"/>
  <c r="AT84" i="3" s="1"/>
  <c r="AS83" i="3"/>
  <c r="AT83" i="3" s="1"/>
  <c r="AS77" i="3"/>
  <c r="AT77" i="3" s="1"/>
  <c r="AS82" i="3"/>
  <c r="AT82" i="3" s="1"/>
  <c r="AS64" i="3"/>
  <c r="AT64" i="3" s="1"/>
  <c r="AS75" i="3"/>
  <c r="AT75" i="3" s="1"/>
  <c r="AS85" i="3"/>
  <c r="AT85" i="3" s="1"/>
  <c r="AS79" i="3"/>
  <c r="AT79" i="3" s="1"/>
  <c r="AS65" i="3"/>
  <c r="AT65" i="3" s="1"/>
  <c r="AS86" i="3"/>
  <c r="AT86" i="3" s="1"/>
  <c r="AS90" i="3"/>
  <c r="AT90" i="3" s="1"/>
  <c r="AS73" i="3"/>
  <c r="AT73" i="3" s="1"/>
  <c r="AS50" i="3"/>
  <c r="AT50" i="3" s="1"/>
  <c r="AS61" i="3"/>
  <c r="AT61" i="3" s="1"/>
  <c r="AS60" i="3"/>
  <c r="AT60" i="3" s="1"/>
  <c r="AS91" i="3"/>
  <c r="AT91" i="3" s="1"/>
  <c r="AS63" i="3"/>
  <c r="AT63" i="3" s="1"/>
  <c r="AS78" i="3"/>
  <c r="AT78" i="3" s="1"/>
  <c r="AS80" i="3"/>
  <c r="AT80" i="3" s="1"/>
  <c r="AS47" i="3"/>
  <c r="AT47" i="3" s="1"/>
  <c r="AS55" i="3"/>
  <c r="AT55" i="3" s="1"/>
  <c r="AS71" i="3"/>
  <c r="AT71" i="3" s="1"/>
  <c r="AS57" i="3"/>
  <c r="AT57" i="3" s="1"/>
  <c r="AS58" i="3"/>
  <c r="AT58" i="3" s="1"/>
  <c r="AS74" i="3"/>
  <c r="AT74" i="3" s="1"/>
  <c r="AS54" i="3"/>
  <c r="AT54" i="3" s="1"/>
  <c r="AS87" i="3"/>
  <c r="AT87" i="3" s="1"/>
  <c r="AS52" i="3"/>
  <c r="AT52" i="3" s="1"/>
  <c r="AS67" i="3"/>
  <c r="AT67" i="3" s="1"/>
  <c r="D35" i="6"/>
  <c r="D38" i="6" s="1"/>
  <c r="AS66" i="3"/>
  <c r="AT66" i="3" s="1"/>
  <c r="AS56" i="3"/>
  <c r="AT56" i="3" s="1"/>
  <c r="AS70" i="3"/>
  <c r="AT70" i="3" s="1"/>
  <c r="AS48" i="3"/>
  <c r="AT48" i="3" s="1"/>
  <c r="BE67" i="3"/>
  <c r="AG37" i="6"/>
  <c r="AI37" i="6"/>
  <c r="BG67" i="3"/>
  <c r="AH37" i="6"/>
  <c r="BF67" i="3"/>
  <c r="AU47" i="3" l="1"/>
  <c r="E35" i="6" s="1"/>
  <c r="AJ37" i="6"/>
  <c r="AH38" i="6" s="1"/>
  <c r="AG38" i="6" l="1"/>
  <c r="AI38" i="6"/>
</calcChain>
</file>

<file path=xl/comments1.xml><?xml version="1.0" encoding="utf-8"?>
<comments xmlns="http://schemas.openxmlformats.org/spreadsheetml/2006/main">
  <authors>
    <author>HP</author>
  </authors>
  <commentList>
    <comment ref="AO43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43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Q43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43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AO43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43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Q43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43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AO43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43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AQ43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43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<sst xmlns="http://schemas.openxmlformats.org/spreadsheetml/2006/main" count="503" uniqueCount="159">
  <si>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</si>
  <si>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</si>
  <si>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</si>
  <si>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</si>
  <si>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</si>
  <si>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</si>
  <si>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</si>
  <si>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</si>
  <si>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</si>
  <si>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</si>
  <si>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</si>
  <si>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</si>
  <si>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</si>
  <si>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</si>
  <si>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</si>
  <si>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</si>
  <si>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</si>
  <si>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</si>
  <si>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</si>
  <si>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</si>
  <si>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</si>
  <si>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</si>
  <si>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</si>
  <si>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</si>
  <si>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</si>
  <si>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</si>
  <si>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</si>
  <si>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</si>
  <si>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 %</t>
  </si>
  <si>
    <t>Puntaje Obtenido por Item</t>
  </si>
  <si>
    <t>Nº total de Als.</t>
  </si>
  <si>
    <t>% total de Als.</t>
  </si>
  <si>
    <t>Porcentaje de logro del grupo de curso por PREGUNTA</t>
  </si>
  <si>
    <t>Estado:     Presente (p o P) Ausente (a o A)</t>
  </si>
  <si>
    <t>Porcentaje de logro grupo curso por INDICADORES</t>
  </si>
  <si>
    <t>Nº y % Als. Nvl. INTERMEDIO  (50 - 79%)</t>
  </si>
  <si>
    <t>Nº y Als. Nvl. AVANZADO  (80 - 100%)</t>
  </si>
  <si>
    <t>Nº y % Als. Nvl. INICIAL (0 - 49%)</t>
  </si>
  <si>
    <r>
      <rPr>
        <sz val="10"/>
        <rFont val="Arial"/>
        <family val="2"/>
      </rPr>
      <t>Medio Bajo</t>
    </r>
    <r>
      <rPr>
        <b/>
        <sz val="11"/>
        <color indexed="9"/>
        <rFont val="Calibri"/>
        <family val="2"/>
      </rPr>
      <t xml:space="preserve"> (MB)  </t>
    </r>
    <r>
      <rPr>
        <b/>
        <sz val="11"/>
        <color indexed="30"/>
        <rFont val="Calibri"/>
        <family val="2"/>
      </rPr>
      <t>[26 - 50%]</t>
    </r>
  </si>
  <si>
    <t xml:space="preserve"> </t>
  </si>
  <si>
    <t>HABILIDADES</t>
  </si>
  <si>
    <t>1) Reflexión sobre el texto.</t>
  </si>
  <si>
    <t>2) Extracción de información explícita.</t>
  </si>
  <si>
    <t>3) Extracción de información implícita.</t>
  </si>
  <si>
    <t>3) Extracción de información implícita</t>
  </si>
  <si>
    <t>2do. Básico A</t>
  </si>
  <si>
    <r>
      <rPr>
        <sz val="10"/>
        <rFont val="Arial"/>
        <family val="2"/>
      </rPr>
      <t>Bajo</t>
    </r>
    <r>
      <rPr>
        <b/>
        <sz val="11"/>
        <color indexed="9"/>
        <rFont val="Calibri"/>
        <family val="2"/>
      </rPr>
      <t xml:space="preserve"> (B)                 </t>
    </r>
    <r>
      <rPr>
        <b/>
        <sz val="11"/>
        <color indexed="30"/>
        <rFont val="Calibri"/>
        <family val="2"/>
      </rPr>
      <t>[0 - 25%]</t>
    </r>
  </si>
  <si>
    <r>
      <rPr>
        <sz val="10"/>
        <rFont val="Arial"/>
        <family val="2"/>
      </rPr>
      <t xml:space="preserve">Medio Alto </t>
    </r>
    <r>
      <rPr>
        <b/>
        <sz val="11"/>
        <color indexed="9"/>
        <rFont val="Calibri"/>
        <family val="2"/>
      </rPr>
      <t xml:space="preserve">(MA)   </t>
    </r>
    <r>
      <rPr>
        <b/>
        <sz val="11"/>
        <color indexed="30"/>
        <rFont val="Calibri"/>
        <family val="2"/>
      </rPr>
      <t>[51- 75%]</t>
    </r>
  </si>
  <si>
    <t>Porcentaje de logro grupo curso por HABILIDADES</t>
  </si>
  <si>
    <t>% logro</t>
  </si>
  <si>
    <t>SEGUNDO BASICO</t>
  </si>
  <si>
    <t>1.- Identifican información inferencial global: reconocen texto leído.</t>
  </si>
  <si>
    <t>2.- Identifican información literal simple: reconocen lugar de la acción.</t>
  </si>
  <si>
    <t>3.- Identifican información inferencial local: reconocen significado de palabras en contexto.</t>
  </si>
  <si>
    <t>4.- Identifican información inferencial global: reconocen conflicto o problema de la historia.</t>
  </si>
  <si>
    <t>5.- Identifican información literal simple: reconocen reacción de un personaje.</t>
  </si>
  <si>
    <t>6.- Identifican información literal simple: reconocen información literal en el texto.</t>
  </si>
  <si>
    <t>7.- Identifican información inferencial global: reconocen desenlace de la historia.</t>
  </si>
  <si>
    <t>8.- Identifican información inferencial global: reconocen propósito del texto.</t>
  </si>
  <si>
    <t>9.- Identifican información literal simple: reconocen información explícita distinguiéndola de otra próxima o semejante.</t>
  </si>
  <si>
    <t>10.- Identifican información inferencial local: reconocen significado de palabras en contexto.</t>
  </si>
  <si>
    <t>10.- Identifican información inferencial local: reconocen significado de expresión en contexto.</t>
  </si>
  <si>
    <t>11.- Identifican información literal simple: reconocen información explícita evidente.</t>
  </si>
  <si>
    <t>12- Completan  un cuento, escribiendo acontecimientos adecuados al tema y al propósito comunicativo.</t>
  </si>
  <si>
    <r>
      <rPr>
        <sz val="10"/>
        <rFont val="Arial"/>
        <family val="2"/>
      </rPr>
      <t>Alto</t>
    </r>
    <r>
      <rPr>
        <b/>
        <sz val="11"/>
        <color indexed="9"/>
        <rFont val="Calibri"/>
        <family val="2"/>
      </rPr>
      <t xml:space="preserve"> (A)           </t>
    </r>
    <r>
      <rPr>
        <b/>
        <sz val="11"/>
        <color indexed="30"/>
        <rFont val="Calibri"/>
        <family val="2"/>
      </rPr>
      <t xml:space="preserve">   [76- 100%]</t>
    </r>
  </si>
  <si>
    <t>CANTIDAD Y PORCENTAJE DE ESTUDIANTES DISTRIBUIDOS SEGÚN HABILIDADES Y NIVELES DE DESEMPEÑO PARA PME 2015</t>
  </si>
  <si>
    <t>Prom. Nota</t>
  </si>
  <si>
    <t>4) Reconocimiento de funciones gramaticales y usos ortográficos.</t>
  </si>
  <si>
    <t>Dif.</t>
  </si>
  <si>
    <t>Cuad</t>
  </si>
  <si>
    <t>Vaciado de resultados PRUEBA DE DIAGNÓSTICO, LENGUAJE 2º básico B, año 2015</t>
  </si>
  <si>
    <t>2do. Básico B</t>
  </si>
  <si>
    <t>Vaciado de resultados PRUEBA DE DIAGNÓSTICO, LENGUAJE 2º básico C, año 2015</t>
  </si>
  <si>
    <t>2do. Básico C</t>
  </si>
  <si>
    <t>CANTIDAD Y PORCENTAJE DE ESTUDIANTES DISTRIBUIDOS SEGÚN HABILIDADES Y NIVELES DE DESEMPEÑO</t>
  </si>
  <si>
    <t>Establecimiento</t>
  </si>
  <si>
    <t>Nº pregunta</t>
  </si>
  <si>
    <t>Promedio</t>
  </si>
  <si>
    <t>Total Alumnos de los cursos (matrícula real)</t>
  </si>
  <si>
    <t>Total Alumnos presentes</t>
  </si>
  <si>
    <t>12º.- Escriben su nombre de manera legible.</t>
  </si>
  <si>
    <t>Nº Als. Nvl. INICIAL (0 - 49%)</t>
  </si>
  <si>
    <t>Nº Als. Nvl. INTERMEDIO (50 - 79%)</t>
  </si>
  <si>
    <t>Nº Als. Nvl. AVANZADO  (80 - 100%)</t>
  </si>
  <si>
    <t>RENDIMIENTO POR CURSO</t>
  </si>
  <si>
    <t>CURSO</t>
  </si>
  <si>
    <t>PROMEDIO % LOGRO</t>
  </si>
  <si>
    <t>PROMEDIO NOTA</t>
  </si>
  <si>
    <t>DESVIACION ESTANDAR DE NOTAS</t>
  </si>
  <si>
    <t>PROMEDIO POR INDICADORES, DIAGNÓSTICO SEGUNDO BASICO AÑO 2015</t>
  </si>
  <si>
    <t>INFORME GLOBAL, DIAGNÓSTICO LENGUAJE,  SEGUNDO BÁSICO 2015</t>
  </si>
  <si>
    <t>1 y 9</t>
  </si>
  <si>
    <t>5 y 6</t>
  </si>
  <si>
    <t>11 y 12</t>
  </si>
  <si>
    <t>13 y 16</t>
  </si>
  <si>
    <t>14 y 17</t>
  </si>
  <si>
    <t>PROMEDIO POR HABILIDADES, DIAGNÓSTICO SEGUNDO BASICO AÑO 2015</t>
  </si>
  <si>
    <t>2º A</t>
  </si>
  <si>
    <t>2º B</t>
  </si>
  <si>
    <t>2ºC</t>
  </si>
  <si>
    <t>suma</t>
  </si>
  <si>
    <t>1, 9 y 10</t>
  </si>
  <si>
    <t>3, 4,  8, 13 y 16</t>
  </si>
  <si>
    <t>2, 5, 6, 7, 11, 12, 14, 15 y 17</t>
  </si>
  <si>
    <t>% logro por preguntas, 2dos. Básicos</t>
  </si>
  <si>
    <r>
      <rPr>
        <sz val="16"/>
        <rFont val="Arial"/>
        <family val="2"/>
      </rPr>
      <t>Bajo</t>
    </r>
    <r>
      <rPr>
        <b/>
        <sz val="16"/>
        <color indexed="9"/>
        <rFont val="Calibri"/>
        <family val="2"/>
      </rPr>
      <t xml:space="preserve"> (B)                 </t>
    </r>
    <r>
      <rPr>
        <b/>
        <sz val="16"/>
        <color indexed="30"/>
        <rFont val="Calibri"/>
        <family val="2"/>
      </rPr>
      <t xml:space="preserve"> [0 - 25%]</t>
    </r>
  </si>
  <si>
    <r>
      <rPr>
        <sz val="16"/>
        <rFont val="Arial"/>
        <family val="2"/>
      </rPr>
      <t>Medio Bajo</t>
    </r>
    <r>
      <rPr>
        <b/>
        <sz val="16"/>
        <color indexed="9"/>
        <rFont val="Calibri"/>
        <family val="2"/>
      </rPr>
      <t xml:space="preserve"> (MB) </t>
    </r>
    <r>
      <rPr>
        <b/>
        <sz val="16"/>
        <color indexed="30"/>
        <rFont val="Calibri"/>
        <family val="2"/>
      </rPr>
      <t>[26 - 50%]</t>
    </r>
  </si>
  <si>
    <r>
      <rPr>
        <sz val="16"/>
        <rFont val="Arial"/>
        <family val="2"/>
      </rPr>
      <t xml:space="preserve">Medio Alto </t>
    </r>
    <r>
      <rPr>
        <b/>
        <sz val="16"/>
        <color indexed="9"/>
        <rFont val="Calibri"/>
        <family val="2"/>
      </rPr>
      <t xml:space="preserve">(MA)   </t>
    </r>
    <r>
      <rPr>
        <b/>
        <sz val="16"/>
        <color indexed="30"/>
        <rFont val="Calibri"/>
        <family val="2"/>
      </rPr>
      <t>[51- 75%]</t>
    </r>
  </si>
  <si>
    <r>
      <rPr>
        <sz val="16"/>
        <rFont val="Arial"/>
        <family val="2"/>
      </rPr>
      <t>Alto</t>
    </r>
    <r>
      <rPr>
        <b/>
        <sz val="16"/>
        <color indexed="9"/>
        <rFont val="Calibri"/>
        <family val="2"/>
      </rPr>
      <t xml:space="preserve"> (A)              </t>
    </r>
    <r>
      <rPr>
        <b/>
        <sz val="16"/>
        <color indexed="30"/>
        <rFont val="Calibri"/>
        <family val="2"/>
      </rPr>
      <t xml:space="preserve"> [76- 100%]</t>
    </r>
  </si>
  <si>
    <t>22686-6</t>
  </si>
  <si>
    <t>ESCUELA LAS CAMELIAS</t>
  </si>
  <si>
    <t>ABRIL</t>
  </si>
  <si>
    <t>2ºA</t>
  </si>
  <si>
    <t>ÁGUILA RODRÍGUEZ DANTE EXEQUIEL</t>
  </si>
  <si>
    <t>ALMONACID TORRES MATÍAS ESTEBAN</t>
  </si>
  <si>
    <t>ALVARADO PÉREZ CRISTÓBAL ANDRÉS</t>
  </si>
  <si>
    <t>ÁLVAREZ CÁRDENAS BENJAMÍN ARMANDO</t>
  </si>
  <si>
    <t>ARCOS LEAL ELIZABETH CONSTANZA</t>
  </si>
  <si>
    <t>ARIAS IBÁÑEZ BASTIÁN ALEJANDRO</t>
  </si>
  <si>
    <t>AYANCÁN VALLE ROSA PASCAL</t>
  </si>
  <si>
    <t>BARRIENTOS VEGA BENJAMÍN ALEJANDRO</t>
  </si>
  <si>
    <t>CÁRCAMO SALAZAR JOSTIN STEVEN</t>
  </si>
  <si>
    <t>CARRERA MUÑOZ SIDRIT FRANSHESKA</t>
  </si>
  <si>
    <t>CARRILLO ORTEGA JAVIERA IGNACIA</t>
  </si>
  <si>
    <t>CHÁVEZ INAI KEVIN NICOLÁS</t>
  </si>
  <si>
    <t>CORONADO CÁRDENAS MATÍAS ANDRÉS</t>
  </si>
  <si>
    <t>DELGADO SEPÚLVEDA LINDA THAIS</t>
  </si>
  <si>
    <t>DÍAZ PARDO AMILI ESTEFANÍA</t>
  </si>
  <si>
    <t>ESPINOZA ANGULO IAN DARÍO</t>
  </si>
  <si>
    <t>FERNÁNDEZ BOHLE GABRIELA ABIGAIL</t>
  </si>
  <si>
    <t>GUERRERO RODRÍGUEZ BENJAMÍN ANDRÉS</t>
  </si>
  <si>
    <t>HERNÁNDEZ GALLARDO JONATAN ALEJANDRO</t>
  </si>
  <si>
    <t>IBÁÑEZ BOBADILLA SIMÓN MATEO</t>
  </si>
  <si>
    <t>LLANQUILEF TORRES SCARLET BRUXELL</t>
  </si>
  <si>
    <t>MALDONADO MANCILLA JUAN ESTEBAN</t>
  </si>
  <si>
    <t>MANRÍQUEZ TOBAR JOSÉ LUIS ESTEBAN</t>
  </si>
  <si>
    <t>MANSILLA VEGA GENESIS SAMYRA</t>
  </si>
  <si>
    <t>MAYORGA COFRÉ NEITHAN MATTHEW JADIEL</t>
  </si>
  <si>
    <t>MUÑOZ VEJAR AILYN ALEJANDRA</t>
  </si>
  <si>
    <t>OJEDA ARANEDA MÁXIMO ALEXANDER</t>
  </si>
  <si>
    <t>OJEDA QUINTUL ANGELO AXEL FERNANDO</t>
  </si>
  <si>
    <t>OJEDA SERÓN CARLA HANAIS</t>
  </si>
  <si>
    <t>PAILLACAR SOTO KRISTEL ERMELINDA ANALLELY</t>
  </si>
  <si>
    <t>PINDA MOLINA BRITANY FERNANDA</t>
  </si>
  <si>
    <t>RETAMAL GUICHAMAN VICTORIA ESPERANZA</t>
  </si>
  <si>
    <t>SANTANA JAQUES MAICHOL JOHANI</t>
  </si>
  <si>
    <t>SEGUEL OBANDO ESTER BELÉN</t>
  </si>
  <si>
    <t>SILVA PERALTA MARTINA PASCAL</t>
  </si>
  <si>
    <t>SILVA SIERPE FERNANDA ALEXIEL</t>
  </si>
  <si>
    <t>SOTO SOTO BAYRON MARCELO</t>
  </si>
  <si>
    <t>TOLEDO MARIHUÁN ANGEL NICOLÁS</t>
  </si>
  <si>
    <t>TRIVIÑO DÍAZ CELSO RODRIGO</t>
  </si>
  <si>
    <t>TRUJILLO ALVARADO DIEGO ALAINS ALEJANDRO</t>
  </si>
  <si>
    <t>URETA HIDALGO MANUEL IGNACIO</t>
  </si>
  <si>
    <t>VELÁSQUEZ YEFI YONATAN ISRAEL</t>
  </si>
  <si>
    <t>ZÚÑIGA TORREALBA JIAN FRANCO</t>
  </si>
  <si>
    <t>Vaciado de resultados PRUEBA DE DIAGNÓSTICO, LENGUAJE 2º básico A, año 2016</t>
  </si>
  <si>
    <t>EQUIPO DE MEDICION, LAS CAMELIAS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</si>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</sst>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5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4"/>
      <name val="Arial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b/>
      <sz val="10"/>
      <color indexed="14"/>
      <name val="Arial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30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Calibri"/>
      <family val="2"/>
    </font>
    <font>
      <sz val="10.5"/>
      <color indexed="9"/>
      <name val="Arial"/>
      <family val="2"/>
    </font>
    <font>
      <sz val="16"/>
      <name val="Arial"/>
      <family val="2"/>
    </font>
    <font>
      <b/>
      <sz val="16"/>
      <color indexed="30"/>
      <name val="Calibri"/>
      <family val="2"/>
    </font>
    <font>
      <sz val="15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993300"/>
      <name val="Arial"/>
      <family val="2"/>
    </font>
    <font>
      <sz val="16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6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Font="1">
      <alignment vertical="center"/>
    </xf>
    <xf numFmtId="0" fontId="1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wrapText="1"/>
    </xf>
    <xf numFmtId="0" fontId="12" fillId="0" borderId="4" xfId="0" applyNumberFormat="1" applyFont="1" applyFill="1" applyBorder="1" applyAlignment="1">
      <alignment horizontal="center" wrapText="1"/>
    </xf>
    <xf numFmtId="0" fontId="14" fillId="0" borderId="4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16" fillId="0" borderId="6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40" fillId="0" borderId="0" xfId="0" applyNumberFormat="1" applyFont="1" applyFill="1" applyBorder="1" applyAlignment="1">
      <alignment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1" fillId="0" borderId="0" xfId="0" applyNumberFormat="1" applyFont="1" applyFill="1" applyBorder="1" applyAlignment="1">
      <alignment vertical="center" wrapText="1"/>
    </xf>
    <xf numFmtId="0" fontId="42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vertical="center" wrapText="1"/>
    </xf>
    <xf numFmtId="0" fontId="4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39" fillId="0" borderId="3" xfId="0" applyFont="1" applyBorder="1" applyAlignment="1" applyProtection="1">
      <alignment horizontal="center"/>
    </xf>
    <xf numFmtId="0" fontId="39" fillId="0" borderId="7" xfId="0" applyFont="1" applyBorder="1" applyAlignment="1" applyProtection="1">
      <alignment horizontal="center"/>
    </xf>
    <xf numFmtId="0" fontId="3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39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5" fillId="3" borderId="8" xfId="0" applyNumberFormat="1" applyFont="1" applyFill="1" applyBorder="1" applyAlignment="1">
      <alignment horizontal="center" vertical="distributed" wrapText="1"/>
    </xf>
    <xf numFmtId="0" fontId="1" fillId="0" borderId="9" xfId="0" applyNumberFormat="1" applyFont="1" applyFill="1" applyBorder="1" applyAlignment="1">
      <alignment horizontal="center"/>
    </xf>
    <xf numFmtId="9" fontId="45" fillId="0" borderId="3" xfId="2" applyFont="1" applyBorder="1" applyAlignment="1">
      <alignment horizontal="center" vertical="distributed"/>
    </xf>
    <xf numFmtId="9" fontId="45" fillId="0" borderId="10" xfId="2" applyFont="1" applyBorder="1" applyAlignment="1">
      <alignment horizontal="center" vertical="distributed"/>
    </xf>
    <xf numFmtId="9" fontId="45" fillId="0" borderId="7" xfId="2" applyFont="1" applyBorder="1" applyAlignment="1">
      <alignment horizontal="center" vertical="distributed"/>
    </xf>
    <xf numFmtId="9" fontId="45" fillId="0" borderId="11" xfId="2" applyFont="1" applyBorder="1" applyAlignment="1">
      <alignment horizontal="center" vertical="distributed"/>
    </xf>
    <xf numFmtId="0" fontId="39" fillId="0" borderId="0" xfId="0" applyFont="1" applyFill="1" applyBorder="1" applyAlignment="1" applyProtection="1">
      <alignment horizontal="center" vertical="distributed" wrapText="1"/>
    </xf>
    <xf numFmtId="0" fontId="39" fillId="0" borderId="12" xfId="0" applyFont="1" applyBorder="1" applyAlignment="1" applyProtection="1">
      <alignment horizontal="center"/>
    </xf>
    <xf numFmtId="0" fontId="39" fillId="0" borderId="13" xfId="0" applyFont="1" applyBorder="1" applyAlignment="1" applyProtection="1">
      <alignment horizontal="center"/>
    </xf>
    <xf numFmtId="0" fontId="23" fillId="0" borderId="3" xfId="0" applyNumberFormat="1" applyFont="1" applyFill="1" applyBorder="1" applyAlignment="1" applyProtection="1">
      <alignment horizontal="center"/>
      <protection locked="0"/>
    </xf>
    <xf numFmtId="0" fontId="2" fillId="7" borderId="3" xfId="0" applyNumberFormat="1" applyFont="1" applyFill="1" applyBorder="1" applyAlignment="1">
      <alignment horizontal="center" vertical="distributed" wrapText="1"/>
    </xf>
    <xf numFmtId="0" fontId="2" fillId="8" borderId="3" xfId="0" applyNumberFormat="1" applyFont="1" applyFill="1" applyBorder="1" applyAlignment="1">
      <alignment horizontal="center" vertical="distributed" wrapText="1"/>
    </xf>
    <xf numFmtId="0" fontId="46" fillId="0" borderId="3" xfId="0" applyNumberFormat="1" applyFont="1" applyFill="1" applyBorder="1" applyAlignment="1" applyProtection="1">
      <alignment horizontal="center"/>
    </xf>
    <xf numFmtId="0" fontId="23" fillId="0" borderId="3" xfId="0" applyNumberFormat="1" applyFont="1" applyFill="1" applyBorder="1" applyAlignment="1">
      <alignment horizontal="center"/>
    </xf>
    <xf numFmtId="1" fontId="23" fillId="0" borderId="3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7" borderId="14" xfId="0" applyNumberFormat="1" applyFont="1" applyFill="1" applyBorder="1" applyAlignment="1">
      <alignment vertical="distributed" wrapText="1"/>
    </xf>
    <xf numFmtId="0" fontId="2" fillId="10" borderId="15" xfId="0" applyNumberFormat="1" applyFont="1" applyFill="1" applyBorder="1" applyAlignment="1">
      <alignment vertical="center" wrapText="1"/>
    </xf>
    <xf numFmtId="0" fontId="2" fillId="8" borderId="16" xfId="0" applyNumberFormat="1" applyFont="1" applyFill="1" applyBorder="1" applyAlignment="1">
      <alignment vertical="distributed" wrapText="1"/>
    </xf>
    <xf numFmtId="0" fontId="23" fillId="0" borderId="17" xfId="0" applyNumberFormat="1" applyFont="1" applyFill="1" applyBorder="1" applyAlignment="1" applyProtection="1">
      <alignment horizontal="center"/>
      <protection locked="0"/>
    </xf>
    <xf numFmtId="0" fontId="46" fillId="0" borderId="17" xfId="0" applyNumberFormat="1" applyFont="1" applyFill="1" applyBorder="1" applyAlignment="1" applyProtection="1">
      <alignment horizontal="center"/>
    </xf>
    <xf numFmtId="0" fontId="2" fillId="1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9" fontId="2" fillId="0" borderId="18" xfId="2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9" fontId="2" fillId="0" borderId="17" xfId="2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2" fillId="9" borderId="13" xfId="0" applyNumberFormat="1" applyFont="1" applyFill="1" applyBorder="1" applyAlignment="1">
      <alignment horizontal="center" vertical="center" wrapText="1"/>
    </xf>
    <xf numFmtId="0" fontId="22" fillId="9" borderId="7" xfId="0" applyNumberFormat="1" applyFont="1" applyFill="1" applyBorder="1" applyAlignment="1">
      <alignment horizontal="center" vertical="center" wrapText="1"/>
    </xf>
    <xf numFmtId="0" fontId="22" fillId="7" borderId="7" xfId="0" applyNumberFormat="1" applyFont="1" applyFill="1" applyBorder="1" applyAlignment="1">
      <alignment horizontal="center" vertical="distributed" wrapText="1"/>
    </xf>
    <xf numFmtId="0" fontId="22" fillId="10" borderId="7" xfId="0" applyNumberFormat="1" applyFont="1" applyFill="1" applyBorder="1" applyAlignment="1">
      <alignment horizontal="center" vertical="center" wrapText="1"/>
    </xf>
    <xf numFmtId="0" fontId="22" fillId="8" borderId="7" xfId="0" applyNumberFormat="1" applyFont="1" applyFill="1" applyBorder="1" applyAlignment="1">
      <alignment horizontal="center" vertical="center" wrapText="1"/>
    </xf>
    <xf numFmtId="0" fontId="22" fillId="8" borderId="11" xfId="0" applyNumberFormat="1" applyFont="1" applyFill="1" applyBorder="1" applyAlignment="1">
      <alignment horizontal="center" vertical="center" wrapText="1"/>
    </xf>
    <xf numFmtId="9" fontId="2" fillId="0" borderId="20" xfId="2" applyFont="1" applyFill="1" applyBorder="1" applyAlignment="1">
      <alignment horizontal="center"/>
    </xf>
    <xf numFmtId="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distributed"/>
    </xf>
    <xf numFmtId="0" fontId="2" fillId="0" borderId="13" xfId="0" applyNumberFormat="1" applyFont="1" applyFill="1" applyBorder="1" applyAlignment="1">
      <alignment horizontal="center" vertical="distributed"/>
    </xf>
    <xf numFmtId="0" fontId="1" fillId="0" borderId="24" xfId="0" applyNumberFormat="1" applyFont="1" applyFill="1" applyBorder="1" applyAlignment="1"/>
    <xf numFmtId="0" fontId="2" fillId="0" borderId="8" xfId="0" applyNumberFormat="1" applyFont="1" applyFill="1" applyBorder="1" applyAlignment="1">
      <alignment vertical="distributed" wrapText="1"/>
    </xf>
    <xf numFmtId="0" fontId="2" fillId="0" borderId="8" xfId="0" applyNumberFormat="1" applyFont="1" applyFill="1" applyBorder="1" applyAlignment="1">
      <alignment wrapText="1"/>
    </xf>
    <xf numFmtId="0" fontId="2" fillId="0" borderId="25" xfId="0" applyNumberFormat="1" applyFont="1" applyFill="1" applyBorder="1" applyAlignment="1">
      <alignment wrapText="1"/>
    </xf>
    <xf numFmtId="0" fontId="1" fillId="4" borderId="24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distributed"/>
    </xf>
    <xf numFmtId="0" fontId="13" fillId="0" borderId="8" xfId="0" applyNumberFormat="1" applyFont="1" applyFill="1" applyBorder="1" applyAlignment="1">
      <alignment horizontal="center" vertical="distributed" wrapText="1"/>
    </xf>
    <xf numFmtId="0" fontId="13" fillId="0" borderId="25" xfId="0" applyNumberFormat="1" applyFont="1" applyFill="1" applyBorder="1" applyAlignment="1">
      <alignment horizontal="center" vertical="distributed"/>
    </xf>
    <xf numFmtId="0" fontId="42" fillId="0" borderId="26" xfId="0" applyNumberFormat="1" applyFont="1" applyFill="1" applyBorder="1" applyAlignment="1">
      <alignment vertical="center" wrapText="1"/>
    </xf>
    <xf numFmtId="0" fontId="41" fillId="0" borderId="26" xfId="0" applyNumberFormat="1" applyFont="1" applyFill="1" applyBorder="1" applyAlignment="1">
      <alignment vertical="center" wrapText="1"/>
    </xf>
    <xf numFmtId="0" fontId="43" fillId="0" borderId="26" xfId="0" applyNumberFormat="1" applyFont="1" applyFill="1" applyBorder="1" applyAlignment="1">
      <alignment vertical="center" wrapText="1"/>
    </xf>
    <xf numFmtId="0" fontId="44" fillId="0" borderId="26" xfId="0" applyNumberFormat="1" applyFont="1" applyFill="1" applyBorder="1" applyAlignment="1">
      <alignment vertic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48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49" fillId="11" borderId="3" xfId="0" applyNumberFormat="1" applyFont="1" applyFill="1" applyBorder="1" applyAlignment="1">
      <alignment horizontal="center" vertical="distributed" wrapText="1"/>
    </xf>
    <xf numFmtId="0" fontId="47" fillId="11" borderId="3" xfId="0" applyNumberFormat="1" applyFont="1" applyFill="1" applyBorder="1" applyAlignment="1">
      <alignment horizontal="center"/>
    </xf>
    <xf numFmtId="0" fontId="47" fillId="11" borderId="3" xfId="0" applyNumberFormat="1" applyFont="1" applyFill="1" applyBorder="1" applyAlignment="1">
      <alignment horizontal="center" vertical="distributed" wrapText="1"/>
    </xf>
    <xf numFmtId="0" fontId="47" fillId="11" borderId="3" xfId="0" applyNumberFormat="1" applyFont="1" applyFill="1" applyBorder="1" applyAlignment="1">
      <alignment horizontal="center" vertical="center" wrapText="1"/>
    </xf>
    <xf numFmtId="1" fontId="47" fillId="0" borderId="3" xfId="0" applyNumberFormat="1" applyFont="1" applyFill="1" applyBorder="1" applyAlignment="1">
      <alignment horizontal="center"/>
    </xf>
    <xf numFmtId="1" fontId="50" fillId="0" borderId="3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 horizontal="center" wrapText="1"/>
    </xf>
    <xf numFmtId="1" fontId="47" fillId="0" borderId="3" xfId="0" applyNumberFormat="1" applyFont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>
      <alignment vertical="center"/>
    </xf>
    <xf numFmtId="1" fontId="50" fillId="0" borderId="3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51" fillId="0" borderId="3" xfId="2" applyNumberFormat="1" applyFont="1" applyBorder="1" applyAlignment="1">
      <alignment horizontal="center" vertical="distributed"/>
    </xf>
    <xf numFmtId="0" fontId="51" fillId="0" borderId="7" xfId="2" applyNumberFormat="1" applyFont="1" applyBorder="1" applyAlignment="1">
      <alignment horizontal="center" vertical="distributed"/>
    </xf>
    <xf numFmtId="0" fontId="1" fillId="0" borderId="6" xfId="0" applyNumberFormat="1" applyFont="1" applyFill="1" applyBorder="1" applyAlignment="1" applyProtection="1">
      <alignment horizontal="center"/>
    </xf>
    <xf numFmtId="9" fontId="2" fillId="0" borderId="27" xfId="2" applyFont="1" applyFill="1" applyBorder="1" applyAlignment="1">
      <alignment horizontal="center"/>
    </xf>
    <xf numFmtId="0" fontId="52" fillId="0" borderId="15" xfId="0" applyFont="1" applyBorder="1" applyAlignment="1" applyProtection="1"/>
    <xf numFmtId="0" fontId="52" fillId="0" borderId="14" xfId="0" applyFont="1" applyBorder="1" applyAlignment="1" applyProtection="1"/>
    <xf numFmtId="0" fontId="52" fillId="0" borderId="16" xfId="0" applyFont="1" applyBorder="1" applyAlignment="1" applyProtection="1"/>
    <xf numFmtId="1" fontId="47" fillId="0" borderId="8" xfId="0" applyNumberFormat="1" applyFont="1" applyFill="1" applyBorder="1" applyAlignment="1">
      <alignment horizontal="center"/>
    </xf>
    <xf numFmtId="0" fontId="2" fillId="12" borderId="0" xfId="0" applyNumberFormat="1" applyFont="1" applyFill="1" applyBorder="1" applyAlignment="1">
      <alignment horizontal="center"/>
    </xf>
    <xf numFmtId="1" fontId="2" fillId="12" borderId="0" xfId="0" applyNumberFormat="1" applyFont="1" applyFill="1" applyBorder="1" applyAlignment="1">
      <alignment horizontal="center"/>
    </xf>
    <xf numFmtId="0" fontId="47" fillId="11" borderId="8" xfId="0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/>
    </xf>
    <xf numFmtId="0" fontId="48" fillId="0" borderId="0" xfId="0" applyFo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22" fillId="7" borderId="3" xfId="0" applyNumberFormat="1" applyFont="1" applyFill="1" applyBorder="1" applyAlignment="1">
      <alignment horizontal="center" vertical="distributed" wrapText="1"/>
    </xf>
    <xf numFmtId="0" fontId="22" fillId="9" borderId="12" xfId="0" applyNumberFormat="1" applyFont="1" applyFill="1" applyBorder="1" applyAlignment="1">
      <alignment horizontal="center" vertical="center" wrapText="1"/>
    </xf>
    <xf numFmtId="0" fontId="22" fillId="9" borderId="3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/>
    </xf>
    <xf numFmtId="0" fontId="22" fillId="8" borderId="3" xfId="0" applyNumberFormat="1" applyFont="1" applyFill="1" applyBorder="1" applyAlignment="1">
      <alignment horizontal="center" vertical="center" wrapText="1"/>
    </xf>
    <xf numFmtId="0" fontId="22" fillId="8" borderId="10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distributed" wrapText="1"/>
    </xf>
    <xf numFmtId="0" fontId="22" fillId="10" borderId="3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47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distributed" wrapText="1"/>
    </xf>
    <xf numFmtId="2" fontId="48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7" fillId="0" borderId="0" xfId="0" applyFont="1">
      <alignment vertical="center"/>
    </xf>
    <xf numFmtId="0" fontId="27" fillId="12" borderId="0" xfId="0" applyFont="1" applyFill="1" applyBorder="1" applyAlignment="1">
      <alignment vertical="distributed"/>
    </xf>
    <xf numFmtId="0" fontId="29" fillId="0" borderId="3" xfId="0" applyNumberFormat="1" applyFont="1" applyFill="1" applyBorder="1" applyAlignment="1">
      <alignment horizontal="left" vertical="distributed"/>
    </xf>
    <xf numFmtId="0" fontId="14" fillId="0" borderId="0" xfId="0" applyFont="1" applyAlignment="1">
      <alignment horizontal="center" vertical="center"/>
    </xf>
    <xf numFmtId="0" fontId="27" fillId="0" borderId="0" xfId="0" applyFont="1" applyFill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/>
    <xf numFmtId="0" fontId="31" fillId="0" borderId="28" xfId="0" applyNumberFormat="1" applyFont="1" applyFill="1" applyBorder="1" applyAlignment="1">
      <alignment horizontal="center" vertical="distributed"/>
    </xf>
    <xf numFmtId="0" fontId="31" fillId="0" borderId="29" xfId="0" applyNumberFormat="1" applyFont="1" applyFill="1" applyBorder="1" applyAlignment="1">
      <alignment horizontal="center" vertical="distributed"/>
    </xf>
    <xf numFmtId="1" fontId="28" fillId="0" borderId="29" xfId="0" applyNumberFormat="1" applyFont="1" applyBorder="1" applyAlignment="1">
      <alignment horizontal="center" vertical="center"/>
    </xf>
    <xf numFmtId="0" fontId="47" fillId="0" borderId="0" xfId="0" applyFont="1" applyFill="1">
      <alignment vertical="center"/>
    </xf>
    <xf numFmtId="0" fontId="31" fillId="0" borderId="30" xfId="0" applyNumberFormat="1" applyFont="1" applyFill="1" applyBorder="1" applyAlignment="1">
      <alignment horizontal="center" vertical="distributed"/>
    </xf>
    <xf numFmtId="1" fontId="28" fillId="0" borderId="3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wrapText="1"/>
    </xf>
    <xf numFmtId="0" fontId="30" fillId="0" borderId="31" xfId="0" applyNumberFormat="1" applyFont="1" applyFill="1" applyBorder="1" applyAlignment="1">
      <alignment horizontal="center" vertical="distributed"/>
    </xf>
    <xf numFmtId="0" fontId="30" fillId="0" borderId="32" xfId="0" applyNumberFormat="1" applyFont="1" applyFill="1" applyBorder="1" applyAlignment="1">
      <alignment horizontal="center" vertical="distributed"/>
    </xf>
    <xf numFmtId="0" fontId="30" fillId="0" borderId="33" xfId="0" applyNumberFormat="1" applyFont="1" applyFill="1" applyBorder="1" applyAlignment="1">
      <alignment horizontal="center" vertical="distributed"/>
    </xf>
    <xf numFmtId="0" fontId="31" fillId="0" borderId="34" xfId="0" applyNumberFormat="1" applyFont="1" applyFill="1" applyBorder="1" applyAlignment="1">
      <alignment horizontal="center" vertical="distributed"/>
    </xf>
    <xf numFmtId="164" fontId="31" fillId="0" borderId="35" xfId="0" applyNumberFormat="1" applyFont="1" applyFill="1" applyBorder="1" applyAlignment="1">
      <alignment horizontal="center" vertical="distributed"/>
    </xf>
    <xf numFmtId="9" fontId="31" fillId="0" borderId="14" xfId="2" applyFont="1" applyFill="1" applyBorder="1" applyAlignment="1">
      <alignment horizontal="center" vertical="distributed"/>
    </xf>
    <xf numFmtId="0" fontId="31" fillId="0" borderId="36" xfId="0" applyNumberFormat="1" applyFont="1" applyFill="1" applyBorder="1" applyAlignment="1">
      <alignment horizontal="center" vertical="distributed"/>
    </xf>
    <xf numFmtId="0" fontId="24" fillId="0" borderId="18" xfId="0" applyNumberFormat="1" applyFont="1" applyFill="1" applyBorder="1" applyAlignment="1">
      <alignment horizontal="center" vertical="distributed"/>
    </xf>
    <xf numFmtId="0" fontId="24" fillId="0" borderId="17" xfId="0" applyNumberFormat="1" applyFont="1" applyFill="1" applyBorder="1" applyAlignment="1">
      <alignment horizontal="center" vertical="distributed"/>
    </xf>
    <xf numFmtId="0" fontId="24" fillId="0" borderId="19" xfId="0" applyNumberFormat="1" applyFont="1" applyFill="1" applyBorder="1" applyAlignment="1">
      <alignment horizontal="center" vertical="distributed"/>
    </xf>
    <xf numFmtId="0" fontId="48" fillId="12" borderId="0" xfId="0" applyFont="1" applyFill="1" applyAlignment="1">
      <alignment horizontal="center" vertical="center"/>
    </xf>
    <xf numFmtId="0" fontId="31" fillId="12" borderId="32" xfId="0" applyNumberFormat="1" applyFont="1" applyFill="1" applyBorder="1" applyAlignment="1">
      <alignment horizontal="center" vertical="center" wrapText="1"/>
    </xf>
    <xf numFmtId="9" fontId="31" fillId="12" borderId="32" xfId="0" applyNumberFormat="1" applyFont="1" applyFill="1" applyBorder="1" applyAlignment="1">
      <alignment horizontal="center" vertical="center" wrapText="1"/>
    </xf>
    <xf numFmtId="164" fontId="31" fillId="0" borderId="33" xfId="0" applyNumberFormat="1" applyFont="1" applyFill="1" applyBorder="1" applyAlignment="1">
      <alignment horizontal="center" vertical="distributed"/>
    </xf>
    <xf numFmtId="9" fontId="24" fillId="0" borderId="13" xfId="2" applyFont="1" applyFill="1" applyBorder="1" applyAlignment="1">
      <alignment horizontal="center" vertical="distributed"/>
    </xf>
    <xf numFmtId="9" fontId="24" fillId="0" borderId="7" xfId="2" applyFont="1" applyFill="1" applyBorder="1" applyAlignment="1">
      <alignment horizontal="center" vertical="distributed"/>
    </xf>
    <xf numFmtId="9" fontId="24" fillId="0" borderId="11" xfId="2" applyFont="1" applyFill="1" applyBorder="1" applyAlignment="1">
      <alignment horizontal="center" vertical="distributed"/>
    </xf>
    <xf numFmtId="1" fontId="2" fillId="0" borderId="0" xfId="0" applyNumberFormat="1" applyFont="1" applyFill="1" applyBorder="1" applyAlignment="1">
      <alignment horizontal="center" vertical="center" wrapText="1"/>
    </xf>
    <xf numFmtId="0" fontId="26" fillId="4" borderId="37" xfId="0" applyNumberFormat="1" applyFont="1" applyFill="1" applyBorder="1" applyAlignment="1">
      <alignment horizontal="center"/>
    </xf>
    <xf numFmtId="0" fontId="31" fillId="13" borderId="33" xfId="0" applyNumberFormat="1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1" fontId="31" fillId="0" borderId="29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" fontId="31" fillId="0" borderId="3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9" fontId="2" fillId="12" borderId="0" xfId="0" applyNumberFormat="1" applyFont="1" applyFill="1" applyBorder="1" applyAlignment="1">
      <alignment horizontal="center"/>
    </xf>
    <xf numFmtId="9" fontId="2" fillId="12" borderId="0" xfId="2" applyFont="1" applyFill="1" applyBorder="1" applyAlignment="1">
      <alignment horizontal="center"/>
    </xf>
    <xf numFmtId="0" fontId="0" fillId="12" borderId="0" xfId="0" applyFill="1">
      <alignment vertical="center"/>
    </xf>
    <xf numFmtId="0" fontId="0" fillId="12" borderId="0" xfId="0" applyFill="1" applyBorder="1">
      <alignment vertical="center"/>
    </xf>
    <xf numFmtId="0" fontId="22" fillId="12" borderId="0" xfId="0" applyNumberFormat="1" applyFont="1" applyFill="1" applyBorder="1" applyAlignment="1">
      <alignment horizontal="center" vertical="center" wrapText="1"/>
    </xf>
    <xf numFmtId="0" fontId="22" fillId="12" borderId="0" xfId="0" applyNumberFormat="1" applyFont="1" applyFill="1" applyBorder="1" applyAlignment="1">
      <alignment horizontal="center" vertical="distributed" wrapText="1"/>
    </xf>
    <xf numFmtId="0" fontId="2" fillId="12" borderId="0" xfId="0" applyNumberFormat="1" applyFont="1" applyFill="1" applyBorder="1" applyAlignment="1">
      <alignment horizontal="center" vertical="center" wrapText="1"/>
    </xf>
    <xf numFmtId="0" fontId="2" fillId="12" borderId="0" xfId="0" applyNumberFormat="1" applyFont="1" applyFill="1" applyBorder="1" applyAlignment="1">
      <alignment horizontal="center" vertical="distributed" wrapText="1"/>
    </xf>
    <xf numFmtId="0" fontId="39" fillId="12" borderId="0" xfId="0" applyFont="1" applyFill="1" applyBorder="1" applyAlignment="1" applyProtection="1">
      <alignment horizontal="center"/>
    </xf>
    <xf numFmtId="9" fontId="45" fillId="12" borderId="0" xfId="2" applyFont="1" applyFill="1" applyBorder="1" applyAlignment="1">
      <alignment horizontal="center" vertical="distributed"/>
    </xf>
    <xf numFmtId="0" fontId="45" fillId="12" borderId="0" xfId="2" applyNumberFormat="1" applyFont="1" applyFill="1" applyBorder="1" applyAlignment="1">
      <alignment horizontal="center" vertical="distributed"/>
    </xf>
    <xf numFmtId="0" fontId="39" fillId="0" borderId="0" xfId="0" applyFont="1" applyBorder="1" applyAlignment="1" applyProtection="1">
      <alignment horizontal="center"/>
    </xf>
    <xf numFmtId="9" fontId="45" fillId="0" borderId="0" xfId="2" applyFont="1" applyBorder="1" applyAlignment="1">
      <alignment horizontal="center" vertical="distributed"/>
    </xf>
    <xf numFmtId="0" fontId="45" fillId="0" borderId="0" xfId="2" applyNumberFormat="1" applyFont="1" applyBorder="1" applyAlignment="1">
      <alignment horizontal="center" vertical="distributed"/>
    </xf>
    <xf numFmtId="0" fontId="48" fillId="0" borderId="0" xfId="0" applyFont="1" applyAlignment="1">
      <alignment horizontal="center" vertical="center"/>
    </xf>
    <xf numFmtId="0" fontId="31" fillId="12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9" fontId="31" fillId="0" borderId="34" xfId="2" applyNumberFormat="1" applyFont="1" applyFill="1" applyBorder="1" applyAlignment="1">
      <alignment horizontal="center" vertical="distributed"/>
    </xf>
    <xf numFmtId="2" fontId="28" fillId="0" borderId="33" xfId="0" applyNumberFormat="1" applyFont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1" fontId="54" fillId="0" borderId="3" xfId="2" applyNumberFormat="1" applyFont="1" applyFill="1" applyBorder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wrapText="1"/>
    </xf>
    <xf numFmtId="0" fontId="34" fillId="9" borderId="12" xfId="0" applyNumberFormat="1" applyFont="1" applyFill="1" applyBorder="1" applyAlignment="1">
      <alignment horizontal="center" vertical="center" wrapText="1"/>
    </xf>
    <xf numFmtId="0" fontId="34" fillId="9" borderId="3" xfId="0" applyNumberFormat="1" applyFont="1" applyFill="1" applyBorder="1" applyAlignment="1">
      <alignment horizontal="center" vertical="center" wrapText="1"/>
    </xf>
    <xf numFmtId="0" fontId="34" fillId="7" borderId="3" xfId="0" applyNumberFormat="1" applyFont="1" applyFill="1" applyBorder="1" applyAlignment="1">
      <alignment horizontal="center" vertical="distributed" wrapText="1"/>
    </xf>
    <xf numFmtId="0" fontId="34" fillId="10" borderId="3" xfId="0" applyNumberFormat="1" applyFont="1" applyFill="1" applyBorder="1" applyAlignment="1">
      <alignment horizontal="center" vertical="center" wrapText="1"/>
    </xf>
    <xf numFmtId="0" fontId="34" fillId="8" borderId="3" xfId="0" applyNumberFormat="1" applyFont="1" applyFill="1" applyBorder="1" applyAlignment="1">
      <alignment horizontal="center" vertical="center" wrapText="1"/>
    </xf>
    <xf numFmtId="0" fontId="34" fillId="8" borderId="10" xfId="0" applyNumberFormat="1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35" fillId="0" borderId="0" xfId="0" applyFont="1" applyFill="1">
      <alignment vertical="center"/>
    </xf>
    <xf numFmtId="0" fontId="55" fillId="0" borderId="23" xfId="0" applyFont="1" applyBorder="1" applyAlignment="1" applyProtection="1">
      <alignment horizontal="center" vertical="distributed"/>
    </xf>
    <xf numFmtId="9" fontId="56" fillId="0" borderId="24" xfId="2" applyFont="1" applyBorder="1" applyAlignment="1">
      <alignment horizontal="center" vertical="distributed"/>
    </xf>
    <xf numFmtId="9" fontId="56" fillId="0" borderId="38" xfId="2" applyFont="1" applyBorder="1" applyAlignment="1">
      <alignment horizontal="center" vertical="distributed"/>
    </xf>
    <xf numFmtId="0" fontId="55" fillId="0" borderId="39" xfId="0" applyFont="1" applyBorder="1" applyAlignment="1" applyProtection="1">
      <alignment horizontal="center" vertical="distributed"/>
    </xf>
    <xf numFmtId="0" fontId="57" fillId="0" borderId="23" xfId="2" applyNumberFormat="1" applyFont="1" applyBorder="1" applyAlignment="1">
      <alignment horizontal="center" vertical="distributed"/>
    </xf>
    <xf numFmtId="0" fontId="55" fillId="0" borderId="12" xfId="0" applyFont="1" applyBorder="1" applyAlignment="1" applyProtection="1">
      <alignment horizontal="center" vertical="distributed"/>
    </xf>
    <xf numFmtId="9" fontId="56" fillId="0" borderId="8" xfId="2" applyFont="1" applyBorder="1" applyAlignment="1">
      <alignment horizontal="center" vertical="distributed"/>
    </xf>
    <xf numFmtId="9" fontId="56" fillId="0" borderId="10" xfId="2" applyFont="1" applyBorder="1" applyAlignment="1">
      <alignment horizontal="center" vertical="distributed"/>
    </xf>
    <xf numFmtId="0" fontId="55" fillId="0" borderId="40" xfId="0" applyFont="1" applyBorder="1" applyAlignment="1" applyProtection="1">
      <alignment horizontal="center" vertical="distributed"/>
    </xf>
    <xf numFmtId="0" fontId="57" fillId="0" borderId="12" xfId="2" applyNumberFormat="1" applyFont="1" applyBorder="1" applyAlignment="1">
      <alignment horizontal="center" vertical="distributed"/>
    </xf>
    <xf numFmtId="0" fontId="55" fillId="0" borderId="13" xfId="0" applyFont="1" applyBorder="1" applyAlignment="1" applyProtection="1">
      <alignment horizontal="center" vertical="distributed"/>
    </xf>
    <xf numFmtId="9" fontId="56" fillId="0" borderId="25" xfId="2" applyFont="1" applyBorder="1" applyAlignment="1">
      <alignment horizontal="center" vertical="distributed"/>
    </xf>
    <xf numFmtId="9" fontId="56" fillId="0" borderId="11" xfId="2" applyFont="1" applyBorder="1" applyAlignment="1">
      <alignment horizontal="center" vertical="distributed"/>
    </xf>
    <xf numFmtId="0" fontId="55" fillId="0" borderId="41" xfId="0" applyFont="1" applyBorder="1" applyAlignment="1" applyProtection="1">
      <alignment horizontal="center" vertical="distributed"/>
    </xf>
    <xf numFmtId="0" fontId="57" fillId="0" borderId="13" xfId="2" applyNumberFormat="1" applyFont="1" applyBorder="1" applyAlignment="1">
      <alignment horizontal="center" vertical="distributed"/>
    </xf>
    <xf numFmtId="0" fontId="37" fillId="9" borderId="12" xfId="0" applyNumberFormat="1" applyFont="1" applyFill="1" applyBorder="1" applyAlignment="1">
      <alignment horizontal="center" vertical="center" wrapText="1"/>
    </xf>
    <xf numFmtId="0" fontId="37" fillId="9" borderId="3" xfId="0" applyNumberFormat="1" applyFont="1" applyFill="1" applyBorder="1" applyAlignment="1">
      <alignment horizontal="center" vertical="center" wrapText="1"/>
    </xf>
    <xf numFmtId="0" fontId="37" fillId="7" borderId="3" xfId="0" applyNumberFormat="1" applyFont="1" applyFill="1" applyBorder="1" applyAlignment="1">
      <alignment horizontal="center" vertical="distributed" wrapText="1"/>
    </xf>
    <xf numFmtId="0" fontId="37" fillId="10" borderId="3" xfId="0" applyNumberFormat="1" applyFont="1" applyFill="1" applyBorder="1" applyAlignment="1">
      <alignment horizontal="center" vertical="center" wrapText="1"/>
    </xf>
    <xf numFmtId="0" fontId="37" fillId="8" borderId="3" xfId="0" applyNumberFormat="1" applyFont="1" applyFill="1" applyBorder="1" applyAlignment="1">
      <alignment horizontal="center" vertical="center" wrapText="1"/>
    </xf>
    <xf numFmtId="0" fontId="37" fillId="8" borderId="10" xfId="0" applyNumberFormat="1" applyFont="1" applyFill="1" applyBorder="1" applyAlignment="1">
      <alignment horizontal="center" vertical="center" wrapText="1"/>
    </xf>
    <xf numFmtId="0" fontId="53" fillId="0" borderId="4" xfId="0" applyNumberFormat="1" applyFont="1" applyFill="1" applyBorder="1" applyAlignment="1">
      <alignment horizontal="center" wrapText="1"/>
    </xf>
    <xf numFmtId="0" fontId="58" fillId="0" borderId="4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 applyProtection="1">
      <alignment horizontal="left"/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wrapText="1"/>
    </xf>
    <xf numFmtId="0" fontId="59" fillId="12" borderId="12" xfId="0" applyNumberFormat="1" applyFont="1" applyFill="1" applyBorder="1" applyAlignment="1">
      <alignment horizontal="left" vertical="center" wrapText="1"/>
    </xf>
    <xf numFmtId="0" fontId="59" fillId="12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/>
    </xf>
    <xf numFmtId="0" fontId="1" fillId="3" borderId="3" xfId="0" applyNumberFormat="1" applyFont="1" applyFill="1" applyBorder="1" applyAlignment="1">
      <alignment horizontal="center" vertical="distributed" wrapText="1"/>
    </xf>
    <xf numFmtId="0" fontId="2" fillId="12" borderId="12" xfId="0" applyNumberFormat="1" applyFont="1" applyFill="1" applyBorder="1" applyAlignment="1">
      <alignment horizontal="left" vertical="center" wrapText="1"/>
    </xf>
    <xf numFmtId="0" fontId="2" fillId="12" borderId="3" xfId="0" applyNumberFormat="1" applyFont="1" applyFill="1" applyBorder="1" applyAlignment="1">
      <alignment horizontal="left" vertical="center" wrapText="1"/>
    </xf>
    <xf numFmtId="0" fontId="60" fillId="12" borderId="12" xfId="0" applyNumberFormat="1" applyFont="1" applyFill="1" applyBorder="1" applyAlignment="1">
      <alignment horizontal="left" vertical="center" wrapText="1"/>
    </xf>
    <xf numFmtId="0" fontId="60" fillId="12" borderId="3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/>
    </xf>
    <xf numFmtId="0" fontId="2" fillId="0" borderId="40" xfId="0" applyNumberFormat="1" applyFont="1" applyFill="1" applyBorder="1" applyAlignment="1">
      <alignment horizontal="left"/>
    </xf>
    <xf numFmtId="0" fontId="61" fillId="12" borderId="12" xfId="0" applyNumberFormat="1" applyFont="1" applyFill="1" applyBorder="1" applyAlignment="1">
      <alignment horizontal="left" vertical="center" wrapText="1"/>
    </xf>
    <xf numFmtId="0" fontId="61" fillId="12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2" fillId="10" borderId="12" xfId="0" applyNumberFormat="1" applyFont="1" applyFill="1" applyBorder="1" applyAlignment="1">
      <alignment horizontal="center" vertical="center" wrapText="1"/>
    </xf>
    <xf numFmtId="0" fontId="2" fillId="10" borderId="3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distributed" wrapText="1"/>
    </xf>
    <xf numFmtId="0" fontId="2" fillId="7" borderId="3" xfId="0" applyNumberFormat="1" applyFont="1" applyFill="1" applyBorder="1" applyAlignment="1">
      <alignment horizontal="center" vertical="distributed" wrapText="1"/>
    </xf>
    <xf numFmtId="0" fontId="2" fillId="9" borderId="12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40" fillId="12" borderId="12" xfId="0" applyNumberFormat="1" applyFont="1" applyFill="1" applyBorder="1" applyAlignment="1">
      <alignment horizontal="left" vertical="center" wrapText="1"/>
    </xf>
    <xf numFmtId="0" fontId="40" fillId="12" borderId="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5" borderId="43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1" fillId="4" borderId="4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40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0" fillId="14" borderId="32" xfId="0" applyFont="1" applyFill="1" applyBorder="1" applyAlignment="1">
      <alignment horizontal="center" vertical="distributed"/>
    </xf>
    <xf numFmtId="0" fontId="20" fillId="14" borderId="44" xfId="0" applyFont="1" applyFill="1" applyBorder="1" applyAlignment="1">
      <alignment horizontal="center" vertical="distributed"/>
    </xf>
    <xf numFmtId="0" fontId="20" fillId="14" borderId="45" xfId="0" applyFont="1" applyFill="1" applyBorder="1" applyAlignment="1">
      <alignment horizontal="center" vertical="distributed"/>
    </xf>
    <xf numFmtId="0" fontId="34" fillId="7" borderId="43" xfId="0" applyNumberFormat="1" applyFont="1" applyFill="1" applyBorder="1" applyAlignment="1">
      <alignment horizontal="center" vertical="center" wrapText="1"/>
    </xf>
    <xf numFmtId="0" fontId="34" fillId="7" borderId="3" xfId="0" applyNumberFormat="1" applyFont="1" applyFill="1" applyBorder="1" applyAlignment="1">
      <alignment horizontal="center" vertical="center" wrapText="1"/>
    </xf>
    <xf numFmtId="0" fontId="34" fillId="10" borderId="43" xfId="0" applyNumberFormat="1" applyFont="1" applyFill="1" applyBorder="1" applyAlignment="1">
      <alignment horizontal="center" vertical="center" wrapText="1"/>
    </xf>
    <xf numFmtId="0" fontId="34" fillId="10" borderId="3" xfId="0" applyNumberFormat="1" applyFont="1" applyFill="1" applyBorder="1" applyAlignment="1">
      <alignment horizontal="center" vertical="center" wrapText="1"/>
    </xf>
    <xf numFmtId="0" fontId="34" fillId="8" borderId="43" xfId="0" applyNumberFormat="1" applyFont="1" applyFill="1" applyBorder="1" applyAlignment="1">
      <alignment horizontal="center" vertical="center" wrapText="1"/>
    </xf>
    <xf numFmtId="0" fontId="34" fillId="8" borderId="38" xfId="0" applyNumberFormat="1" applyFont="1" applyFill="1" applyBorder="1" applyAlignment="1">
      <alignment horizontal="center" vertical="center" wrapText="1"/>
    </xf>
    <xf numFmtId="0" fontId="34" fillId="8" borderId="3" xfId="0" applyNumberFormat="1" applyFont="1" applyFill="1" applyBorder="1" applyAlignment="1">
      <alignment horizontal="center" vertical="center" wrapText="1"/>
    </xf>
    <xf numFmtId="0" fontId="34" fillId="8" borderId="10" xfId="0" applyNumberFormat="1" applyFont="1" applyFill="1" applyBorder="1" applyAlignment="1">
      <alignment horizontal="center" vertical="center" wrapText="1"/>
    </xf>
    <xf numFmtId="0" fontId="0" fillId="14" borderId="46" xfId="0" applyNumberFormat="1" applyFont="1" applyFill="1" applyBorder="1" applyAlignment="1">
      <alignment horizontal="center" wrapText="1"/>
    </xf>
    <xf numFmtId="0" fontId="0" fillId="14" borderId="47" xfId="0" applyNumberFormat="1" applyFont="1" applyFill="1" applyBorder="1" applyAlignment="1">
      <alignment horizontal="center" wrapText="1"/>
    </xf>
    <xf numFmtId="0" fontId="0" fillId="14" borderId="48" xfId="0" applyNumberFormat="1" applyFont="1" applyFill="1" applyBorder="1" applyAlignment="1">
      <alignment horizontal="center" wrapText="1"/>
    </xf>
    <xf numFmtId="0" fontId="34" fillId="9" borderId="23" xfId="0" applyNumberFormat="1" applyFont="1" applyFill="1" applyBorder="1" applyAlignment="1">
      <alignment horizontal="center" vertical="center" wrapText="1"/>
    </xf>
    <xf numFmtId="0" fontId="34" fillId="9" borderId="43" xfId="0" applyNumberFormat="1" applyFont="1" applyFill="1" applyBorder="1" applyAlignment="1">
      <alignment horizontal="center" vertical="center" wrapText="1"/>
    </xf>
    <xf numFmtId="0" fontId="34" fillId="9" borderId="12" xfId="0" applyNumberFormat="1" applyFont="1" applyFill="1" applyBorder="1" applyAlignment="1">
      <alignment horizontal="center" vertical="center" wrapText="1"/>
    </xf>
    <xf numFmtId="0" fontId="34" fillId="9" borderId="3" xfId="0" applyNumberFormat="1" applyFont="1" applyFill="1" applyBorder="1" applyAlignment="1">
      <alignment horizontal="center" vertical="center" wrapText="1"/>
    </xf>
    <xf numFmtId="0" fontId="22" fillId="7" borderId="43" xfId="0" applyNumberFormat="1" applyFont="1" applyFill="1" applyBorder="1" applyAlignment="1">
      <alignment horizontal="center" vertical="distributed" wrapText="1"/>
    </xf>
    <xf numFmtId="0" fontId="22" fillId="7" borderId="3" xfId="0" applyNumberFormat="1" applyFont="1" applyFill="1" applyBorder="1" applyAlignment="1">
      <alignment horizontal="center" vertical="distributed" wrapText="1"/>
    </xf>
    <xf numFmtId="0" fontId="22" fillId="9" borderId="23" xfId="0" applyNumberFormat="1" applyFont="1" applyFill="1" applyBorder="1" applyAlignment="1">
      <alignment horizontal="center" vertical="center" wrapText="1"/>
    </xf>
    <xf numFmtId="0" fontId="22" fillId="9" borderId="43" xfId="0" applyNumberFormat="1" applyFont="1" applyFill="1" applyBorder="1" applyAlignment="1">
      <alignment horizontal="center" vertical="center" wrapText="1"/>
    </xf>
    <xf numFmtId="0" fontId="22" fillId="9" borderId="12" xfId="0" applyNumberFormat="1" applyFont="1" applyFill="1" applyBorder="1" applyAlignment="1">
      <alignment horizontal="center" vertical="center" wrapText="1"/>
    </xf>
    <xf numFmtId="0" fontId="22" fillId="9" borderId="3" xfId="0" applyNumberFormat="1" applyFont="1" applyFill="1" applyBorder="1" applyAlignment="1">
      <alignment horizontal="center" vertical="center" wrapText="1"/>
    </xf>
    <xf numFmtId="0" fontId="2" fillId="12" borderId="13" xfId="0" applyNumberFormat="1" applyFont="1" applyFill="1" applyBorder="1" applyAlignment="1">
      <alignment horizontal="left" vertical="center" wrapText="1"/>
    </xf>
    <xf numFmtId="0" fontId="2" fillId="12" borderId="7" xfId="0" applyNumberFormat="1" applyFont="1" applyFill="1" applyBorder="1" applyAlignment="1">
      <alignment horizontal="left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22" fillId="10" borderId="43" xfId="0" applyNumberFormat="1" applyFont="1" applyFill="1" applyBorder="1" applyAlignment="1">
      <alignment horizontal="center" vertical="center" wrapText="1"/>
    </xf>
    <xf numFmtId="0" fontId="22" fillId="10" borderId="3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distributed"/>
    </xf>
    <xf numFmtId="0" fontId="1" fillId="3" borderId="5" xfId="0" applyNumberFormat="1" applyFont="1" applyFill="1" applyBorder="1" applyAlignment="1">
      <alignment horizontal="center" vertical="distributed"/>
    </xf>
    <xf numFmtId="0" fontId="1" fillId="6" borderId="3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42" xfId="0" applyNumberFormat="1" applyFont="1" applyFill="1" applyBorder="1" applyAlignment="1">
      <alignment horizontal="center" vertical="center" wrapText="1"/>
    </xf>
    <xf numFmtId="0" fontId="1" fillId="3" borderId="17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center" vertical="distributed"/>
    </xf>
    <xf numFmtId="0" fontId="62" fillId="0" borderId="0" xfId="0" applyFont="1" applyFill="1" applyBorder="1" applyAlignment="1" applyProtection="1">
      <alignment horizontal="center" vertical="distributed"/>
    </xf>
    <xf numFmtId="0" fontId="39" fillId="0" borderId="0" xfId="0" applyFont="1" applyFill="1" applyBorder="1" applyAlignment="1" applyProtection="1">
      <alignment horizontal="center" vertical="distributed" wrapText="1"/>
    </xf>
    <xf numFmtId="0" fontId="2" fillId="8" borderId="13" xfId="0" applyNumberFormat="1" applyFont="1" applyFill="1" applyBorder="1" applyAlignment="1">
      <alignment horizontal="center" vertical="distributed" wrapText="1"/>
    </xf>
    <xf numFmtId="0" fontId="2" fillId="8" borderId="7" xfId="0" applyNumberFormat="1" applyFont="1" applyFill="1" applyBorder="1" applyAlignment="1">
      <alignment horizontal="center" vertical="distributed" wrapText="1"/>
    </xf>
    <xf numFmtId="0" fontId="22" fillId="8" borderId="43" xfId="0" applyNumberFormat="1" applyFont="1" applyFill="1" applyBorder="1" applyAlignment="1">
      <alignment horizontal="center" vertical="center" wrapText="1"/>
    </xf>
    <xf numFmtId="0" fontId="22" fillId="8" borderId="38" xfId="0" applyNumberFormat="1" applyFont="1" applyFill="1" applyBorder="1" applyAlignment="1">
      <alignment horizontal="center" vertical="center" wrapText="1"/>
    </xf>
    <xf numFmtId="0" fontId="22" fillId="8" borderId="3" xfId="0" applyNumberFormat="1" applyFont="1" applyFill="1" applyBorder="1" applyAlignment="1">
      <alignment horizontal="center" vertical="center" wrapText="1"/>
    </xf>
    <xf numFmtId="0" fontId="22" fillId="8" borderId="10" xfId="0" applyNumberFormat="1" applyFont="1" applyFill="1" applyBorder="1" applyAlignment="1">
      <alignment horizontal="center" vertical="center" wrapText="1"/>
    </xf>
    <xf numFmtId="0" fontId="22" fillId="7" borderId="43" xfId="0" applyNumberFormat="1" applyFont="1" applyFill="1" applyBorder="1" applyAlignment="1">
      <alignment horizontal="center" vertical="center" wrapText="1"/>
    </xf>
    <xf numFmtId="0" fontId="22" fillId="7" borderId="3" xfId="0" applyNumberFormat="1" applyFont="1" applyFill="1" applyBorder="1" applyAlignment="1">
      <alignment horizontal="center" vertical="center" wrapText="1"/>
    </xf>
    <xf numFmtId="0" fontId="31" fillId="12" borderId="40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12" borderId="8" xfId="0" applyFont="1" applyFill="1" applyBorder="1" applyAlignment="1">
      <alignment horizontal="center" vertical="center" wrapText="1"/>
    </xf>
    <xf numFmtId="0" fontId="31" fillId="12" borderId="41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25" xfId="0" applyFont="1" applyFill="1" applyBorder="1" applyAlignment="1">
      <alignment horizontal="center" vertical="center" wrapText="1"/>
    </xf>
    <xf numFmtId="0" fontId="31" fillId="12" borderId="12" xfId="0" applyNumberFormat="1" applyFont="1" applyFill="1" applyBorder="1" applyAlignment="1">
      <alignment horizontal="center" vertical="center" wrapText="1"/>
    </xf>
    <xf numFmtId="0" fontId="31" fillId="12" borderId="3" xfId="0" applyNumberFormat="1" applyFont="1" applyFill="1" applyBorder="1" applyAlignment="1">
      <alignment horizontal="center" vertical="center" wrapText="1"/>
    </xf>
    <xf numFmtId="0" fontId="31" fillId="12" borderId="8" xfId="0" applyNumberFormat="1" applyFont="1" applyFill="1" applyBorder="1" applyAlignment="1">
      <alignment horizontal="center" vertical="center" wrapText="1"/>
    </xf>
    <xf numFmtId="0" fontId="31" fillId="12" borderId="16" xfId="0" applyNumberFormat="1" applyFont="1" applyFill="1" applyBorder="1" applyAlignment="1">
      <alignment horizontal="center" vertical="distributed" wrapText="1"/>
    </xf>
    <xf numFmtId="0" fontId="31" fillId="12" borderId="49" xfId="0" applyNumberFormat="1" applyFont="1" applyFill="1" applyBorder="1" applyAlignment="1">
      <alignment horizontal="center" vertical="distributed" wrapText="1"/>
    </xf>
    <xf numFmtId="0" fontId="31" fillId="12" borderId="50" xfId="0" applyNumberFormat="1" applyFont="1" applyFill="1" applyBorder="1" applyAlignment="1">
      <alignment horizontal="center" vertical="distributed" wrapText="1"/>
    </xf>
    <xf numFmtId="0" fontId="31" fillId="12" borderId="12" xfId="0" applyNumberFormat="1" applyFont="1" applyFill="1" applyBorder="1" applyAlignment="1">
      <alignment horizontal="center" vertical="distributed" wrapText="1"/>
    </xf>
    <xf numFmtId="0" fontId="31" fillId="12" borderId="3" xfId="0" applyNumberFormat="1" applyFont="1" applyFill="1" applyBorder="1" applyAlignment="1">
      <alignment horizontal="center" vertical="distributed" wrapText="1"/>
    </xf>
    <xf numFmtId="0" fontId="31" fillId="12" borderId="8" xfId="0" applyNumberFormat="1" applyFont="1" applyFill="1" applyBorder="1" applyAlignment="1">
      <alignment horizontal="center" vertical="distributed" wrapText="1"/>
    </xf>
    <xf numFmtId="0" fontId="52" fillId="12" borderId="0" xfId="0" applyFont="1" applyFill="1" applyBorder="1" applyAlignment="1" applyProtection="1">
      <alignment horizontal="left"/>
    </xf>
    <xf numFmtId="0" fontId="39" fillId="12" borderId="0" xfId="0" applyFont="1" applyFill="1" applyBorder="1" applyAlignment="1" applyProtection="1">
      <alignment horizontal="left"/>
    </xf>
    <xf numFmtId="0" fontId="52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62" fillId="0" borderId="0" xfId="0" applyFont="1" applyFill="1" applyBorder="1" applyAlignment="1" applyProtection="1">
      <alignment vertical="distributed"/>
    </xf>
    <xf numFmtId="0" fontId="20" fillId="12" borderId="0" xfId="0" applyFont="1" applyFill="1" applyBorder="1" applyAlignment="1">
      <alignment horizontal="center" vertical="center"/>
    </xf>
    <xf numFmtId="0" fontId="22" fillId="12" borderId="0" xfId="0" applyNumberFormat="1" applyFont="1" applyFill="1" applyBorder="1" applyAlignment="1">
      <alignment horizontal="center" vertical="center" wrapText="1"/>
    </xf>
    <xf numFmtId="0" fontId="2" fillId="12" borderId="0" xfId="0" applyNumberFormat="1" applyFont="1" applyFill="1" applyBorder="1" applyAlignment="1">
      <alignment horizontal="center" vertical="center" wrapText="1"/>
    </xf>
    <xf numFmtId="0" fontId="2" fillId="12" borderId="0" xfId="0" applyNumberFormat="1" applyFont="1" applyFill="1" applyBorder="1" applyAlignment="1">
      <alignment horizontal="center" vertical="distributed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distributed"/>
    </xf>
    <xf numFmtId="0" fontId="26" fillId="0" borderId="44" xfId="0" applyNumberFormat="1" applyFont="1" applyFill="1" applyBorder="1" applyAlignment="1">
      <alignment horizontal="center" vertical="distributed"/>
    </xf>
    <xf numFmtId="0" fontId="26" fillId="0" borderId="45" xfId="0" applyNumberFormat="1" applyFont="1" applyFill="1" applyBorder="1" applyAlignment="1">
      <alignment horizontal="center" vertical="distributed"/>
    </xf>
    <xf numFmtId="0" fontId="32" fillId="5" borderId="31" xfId="0" applyNumberFormat="1" applyFont="1" applyFill="1" applyBorder="1" applyAlignment="1">
      <alignment horizontal="center"/>
    </xf>
    <xf numFmtId="0" fontId="32" fillId="5" borderId="53" xfId="0" applyNumberFormat="1" applyFont="1" applyFill="1" applyBorder="1" applyAlignment="1">
      <alignment horizontal="center"/>
    </xf>
    <xf numFmtId="0" fontId="32" fillId="5" borderId="54" xfId="0" applyNumberFormat="1" applyFont="1" applyFill="1" applyBorder="1" applyAlignment="1">
      <alignment horizontal="center"/>
    </xf>
    <xf numFmtId="0" fontId="31" fillId="12" borderId="18" xfId="0" applyNumberFormat="1" applyFont="1" applyFill="1" applyBorder="1" applyAlignment="1">
      <alignment horizontal="center" vertical="center" wrapText="1"/>
    </xf>
    <xf numFmtId="0" fontId="31" fillId="12" borderId="17" xfId="0" applyNumberFormat="1" applyFont="1" applyFill="1" applyBorder="1" applyAlignment="1">
      <alignment horizontal="center" vertical="center" wrapText="1"/>
    </xf>
    <xf numFmtId="0" fontId="31" fillId="12" borderId="55" xfId="0" applyNumberFormat="1" applyFont="1" applyFill="1" applyBorder="1" applyAlignment="1">
      <alignment horizontal="center" vertical="center" wrapText="1"/>
    </xf>
    <xf numFmtId="0" fontId="63" fillId="0" borderId="32" xfId="0" applyNumberFormat="1" applyFont="1" applyFill="1" applyBorder="1" applyAlignment="1">
      <alignment horizontal="center" vertical="distributed"/>
    </xf>
    <xf numFmtId="0" fontId="63" fillId="0" borderId="44" xfId="0" applyNumberFormat="1" applyFont="1" applyFill="1" applyBorder="1" applyAlignment="1">
      <alignment horizontal="center" vertical="distributed"/>
    </xf>
    <xf numFmtId="0" fontId="63" fillId="0" borderId="45" xfId="0" applyNumberFormat="1" applyFont="1" applyFill="1" applyBorder="1" applyAlignment="1">
      <alignment horizontal="center" vertical="distributed"/>
    </xf>
    <xf numFmtId="0" fontId="25" fillId="0" borderId="46" xfId="0" applyNumberFormat="1" applyFont="1" applyFill="1" applyBorder="1" applyAlignment="1">
      <alignment horizontal="center" vertical="center" wrapText="1"/>
    </xf>
    <xf numFmtId="0" fontId="25" fillId="0" borderId="56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 applyProtection="1">
      <alignment horizontal="left" vertical="distributed"/>
    </xf>
    <xf numFmtId="0" fontId="55" fillId="0" borderId="8" xfId="0" applyFont="1" applyBorder="1" applyAlignment="1" applyProtection="1">
      <alignment horizontal="left" vertical="distributed"/>
    </xf>
    <xf numFmtId="0" fontId="64" fillId="0" borderId="13" xfId="0" applyFont="1" applyBorder="1" applyAlignment="1" applyProtection="1">
      <alignment horizontal="left" vertical="distributed"/>
    </xf>
    <xf numFmtId="0" fontId="55" fillId="0" borderId="25" xfId="0" applyFont="1" applyBorder="1" applyAlignment="1" applyProtection="1">
      <alignment horizontal="left" vertical="distributed"/>
    </xf>
    <xf numFmtId="0" fontId="26" fillId="4" borderId="57" xfId="0" applyNumberFormat="1" applyFont="1" applyFill="1" applyBorder="1" applyAlignment="1">
      <alignment horizontal="center"/>
    </xf>
    <xf numFmtId="0" fontId="26" fillId="4" borderId="58" xfId="0" applyNumberFormat="1" applyFont="1" applyFill="1" applyBorder="1" applyAlignment="1">
      <alignment horizontal="center"/>
    </xf>
    <xf numFmtId="0" fontId="31" fillId="12" borderId="39" xfId="0" applyFont="1" applyFill="1" applyBorder="1" applyAlignment="1">
      <alignment horizontal="center" vertical="center" wrapText="1"/>
    </xf>
    <xf numFmtId="0" fontId="31" fillId="12" borderId="43" xfId="0" applyFont="1" applyFill="1" applyBorder="1" applyAlignment="1">
      <alignment horizontal="center" vertical="center" wrapText="1"/>
    </xf>
    <xf numFmtId="0" fontId="31" fillId="12" borderId="24" xfId="0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>
      <alignment horizontal="left" vertical="distributed"/>
    </xf>
    <xf numFmtId="0" fontId="29" fillId="0" borderId="5" xfId="0" applyNumberFormat="1" applyFont="1" applyFill="1" applyBorder="1" applyAlignment="1">
      <alignment horizontal="left" vertical="distributed"/>
    </xf>
    <xf numFmtId="0" fontId="29" fillId="0" borderId="40" xfId="0" applyNumberFormat="1" applyFont="1" applyFill="1" applyBorder="1" applyAlignment="1">
      <alignment horizontal="left" vertical="distributed"/>
    </xf>
    <xf numFmtId="0" fontId="29" fillId="0" borderId="8" xfId="0" applyNumberFormat="1" applyFont="1" applyFill="1" applyBorder="1" applyAlignment="1">
      <alignment horizontal="center" vertical="distributed"/>
    </xf>
    <xf numFmtId="0" fontId="29" fillId="0" borderId="40" xfId="0" applyNumberFormat="1" applyFont="1" applyFill="1" applyBorder="1" applyAlignment="1">
      <alignment horizontal="center" vertical="distributed"/>
    </xf>
    <xf numFmtId="0" fontId="64" fillId="0" borderId="23" xfId="0" applyFont="1" applyBorder="1" applyAlignment="1" applyProtection="1">
      <alignment horizontal="left" vertical="distributed"/>
    </xf>
    <xf numFmtId="0" fontId="55" fillId="0" borderId="24" xfId="0" applyFont="1" applyBorder="1" applyAlignment="1" applyProtection="1">
      <alignment horizontal="left" vertical="distributed"/>
    </xf>
    <xf numFmtId="0" fontId="29" fillId="0" borderId="8" xfId="0" applyNumberFormat="1" applyFont="1" applyFill="1" applyBorder="1" applyAlignment="1" applyProtection="1">
      <alignment horizontal="center" vertical="distributed"/>
      <protection locked="0"/>
    </xf>
    <xf numFmtId="0" fontId="29" fillId="0" borderId="5" xfId="0" applyNumberFormat="1" applyFont="1" applyFill="1" applyBorder="1" applyAlignment="1" applyProtection="1">
      <alignment horizontal="center" vertical="distributed"/>
      <protection locked="0"/>
    </xf>
    <xf numFmtId="0" fontId="29" fillId="0" borderId="40" xfId="0" applyNumberFormat="1" applyFont="1" applyFill="1" applyBorder="1" applyAlignment="1" applyProtection="1">
      <alignment horizontal="center" vertical="distributed"/>
      <protection locked="0"/>
    </xf>
    <xf numFmtId="0" fontId="37" fillId="9" borderId="23" xfId="0" applyNumberFormat="1" applyFont="1" applyFill="1" applyBorder="1" applyAlignment="1">
      <alignment horizontal="center" vertical="center" wrapText="1"/>
    </xf>
    <xf numFmtId="0" fontId="37" fillId="9" borderId="43" xfId="0" applyNumberFormat="1" applyFont="1" applyFill="1" applyBorder="1" applyAlignment="1">
      <alignment horizontal="center" vertical="center" wrapText="1"/>
    </xf>
    <xf numFmtId="0" fontId="37" fillId="9" borderId="12" xfId="0" applyNumberFormat="1" applyFont="1" applyFill="1" applyBorder="1" applyAlignment="1">
      <alignment horizontal="center" vertical="center" wrapText="1"/>
    </xf>
    <xf numFmtId="0" fontId="37" fillId="9" borderId="3" xfId="0" applyNumberFormat="1" applyFont="1" applyFill="1" applyBorder="1" applyAlignment="1">
      <alignment horizontal="center" vertical="center" wrapText="1"/>
    </xf>
    <xf numFmtId="0" fontId="37" fillId="7" borderId="43" xfId="0" applyNumberFormat="1" applyFont="1" applyFill="1" applyBorder="1" applyAlignment="1">
      <alignment horizontal="center" vertical="center" wrapText="1"/>
    </xf>
    <xf numFmtId="0" fontId="37" fillId="7" borderId="3" xfId="0" applyNumberFormat="1" applyFont="1" applyFill="1" applyBorder="1" applyAlignment="1">
      <alignment horizontal="center" vertical="center" wrapText="1"/>
    </xf>
    <xf numFmtId="0" fontId="37" fillId="10" borderId="43" xfId="0" applyNumberFormat="1" applyFont="1" applyFill="1" applyBorder="1" applyAlignment="1">
      <alignment horizontal="center" vertical="center" wrapText="1"/>
    </xf>
    <xf numFmtId="0" fontId="37" fillId="10" borderId="3" xfId="0" applyNumberFormat="1" applyFont="1" applyFill="1" applyBorder="1" applyAlignment="1">
      <alignment horizontal="center" vertical="center" wrapText="1"/>
    </xf>
    <xf numFmtId="0" fontId="37" fillId="8" borderId="43" xfId="0" applyNumberFormat="1" applyFont="1" applyFill="1" applyBorder="1" applyAlignment="1">
      <alignment horizontal="center" vertical="center" wrapText="1"/>
    </xf>
    <xf numFmtId="0" fontId="37" fillId="8" borderId="38" xfId="0" applyNumberFormat="1" applyFont="1" applyFill="1" applyBorder="1" applyAlignment="1">
      <alignment horizontal="center" vertical="center" wrapText="1"/>
    </xf>
    <xf numFmtId="0" fontId="37" fillId="8" borderId="3" xfId="0" applyNumberFormat="1" applyFont="1" applyFill="1" applyBorder="1" applyAlignment="1">
      <alignment horizontal="center" vertical="center" wrapText="1"/>
    </xf>
    <xf numFmtId="0" fontId="37" fillId="8" borderId="10" xfId="0" applyNumberFormat="1" applyFont="1" applyFill="1" applyBorder="1" applyAlignment="1">
      <alignment horizontal="center" vertical="center" wrapText="1"/>
    </xf>
    <xf numFmtId="16" fontId="30" fillId="0" borderId="8" xfId="0" applyNumberFormat="1" applyFont="1" applyFill="1" applyBorder="1" applyAlignment="1" applyProtection="1">
      <alignment horizontal="center" vertical="distributed"/>
      <protection locked="0"/>
    </xf>
    <xf numFmtId="0" fontId="30" fillId="0" borderId="5" xfId="0" applyNumberFormat="1" applyFont="1" applyFill="1" applyBorder="1" applyAlignment="1" applyProtection="1">
      <alignment horizontal="center" vertical="distributed"/>
      <protection locked="0"/>
    </xf>
    <xf numFmtId="0" fontId="30" fillId="0" borderId="40" xfId="0" applyNumberFormat="1" applyFont="1" applyFill="1" applyBorder="1" applyAlignment="1" applyProtection="1">
      <alignment horizontal="center" vertical="distributed"/>
      <protection locked="0"/>
    </xf>
    <xf numFmtId="0" fontId="26" fillId="0" borderId="0" xfId="0" applyNumberFormat="1" applyFont="1" applyFill="1" applyAlignment="1">
      <alignment horizontal="center" vertical="distributed"/>
    </xf>
    <xf numFmtId="0" fontId="28" fillId="0" borderId="8" xfId="0" applyFont="1" applyFill="1" applyBorder="1" applyAlignment="1">
      <alignment horizontal="center" vertical="justify"/>
    </xf>
    <xf numFmtId="0" fontId="28" fillId="0" borderId="40" xfId="0" applyFont="1" applyFill="1" applyBorder="1" applyAlignment="1">
      <alignment horizontal="center" vertical="justify"/>
    </xf>
    <xf numFmtId="0" fontId="35" fillId="14" borderId="57" xfId="0" applyFont="1" applyFill="1" applyBorder="1" applyAlignment="1">
      <alignment horizontal="center" vertical="distributed"/>
    </xf>
    <xf numFmtId="0" fontId="35" fillId="14" borderId="58" xfId="0" applyFont="1" applyFill="1" applyBorder="1" applyAlignment="1">
      <alignment horizontal="center" vertical="distributed"/>
    </xf>
    <xf numFmtId="0" fontId="35" fillId="14" borderId="59" xfId="0" applyFont="1" applyFill="1" applyBorder="1" applyAlignment="1">
      <alignment horizontal="center" vertical="distributed"/>
    </xf>
    <xf numFmtId="0" fontId="35" fillId="14" borderId="21" xfId="0" applyFont="1" applyFill="1" applyBorder="1" applyAlignment="1">
      <alignment horizontal="center" vertical="distributed"/>
    </xf>
    <xf numFmtId="0" fontId="35" fillId="14" borderId="60" xfId="0" applyFont="1" applyFill="1" applyBorder="1" applyAlignment="1">
      <alignment horizontal="center" vertical="distributed"/>
    </xf>
    <xf numFmtId="0" fontId="35" fillId="14" borderId="61" xfId="0" applyFont="1" applyFill="1" applyBorder="1" applyAlignment="1">
      <alignment horizontal="center" vertical="distributed"/>
    </xf>
    <xf numFmtId="0" fontId="30" fillId="0" borderId="3" xfId="0" applyNumberFormat="1" applyFont="1" applyFill="1" applyBorder="1" applyAlignment="1" applyProtection="1">
      <alignment horizontal="center" vertical="distributed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131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 val="0"/>
        <i val="0"/>
        <color rgb="FFFF000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2° básico A, 2015</a:t>
            </a:r>
            <a:endParaRPr lang="es-ES"/>
          </a:p>
        </c:rich>
      </c:tx>
      <c:layout>
        <c:manualLayout>
          <c:xMode val="edge"/>
          <c:yMode val="edge"/>
          <c:x val="0.32405922643699953"/>
          <c:y val="4.1280428181771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7234509612298075"/>
          <c:h val="0.5848600578569787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A'!$F$98:$AB$98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50016"/>
        <c:axId val="128272064"/>
      </c:barChart>
      <c:catAx>
        <c:axId val="16335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 Indicadores</a:t>
                </a:r>
              </a:p>
            </c:rich>
          </c:tx>
          <c:layout>
            <c:manualLayout>
              <c:xMode val="edge"/>
              <c:yMode val="edge"/>
              <c:x val="0.41697168082126618"/>
              <c:y val="0.92144717204467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720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1069928046066485E-2"/>
              <c:y val="0.436713499047913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350016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644085839079998"/>
          <c:y val="0.51114096032113632"/>
          <c:w val="0.98601612060849808"/>
          <c:h val="0.56171581493489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2º básico B, 2015</a:t>
            </a:r>
          </a:p>
        </c:rich>
      </c:tx>
      <c:layout>
        <c:manualLayout>
          <c:xMode val="edge"/>
          <c:yMode val="edge"/>
          <c:x val="0.3327443436659025"/>
          <c:y val="3.943093396511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597709677745238"/>
          <c:h val="0.57488058310825951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B'!$F$96:$AN$96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27072"/>
        <c:axId val="195315392"/>
      </c:barChart>
      <c:catAx>
        <c:axId val="1658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153699458453765"/>
              <c:y val="0.908874642882029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1539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89614272901E-2"/>
              <c:y val="0.441247764383434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27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7471357852420339"/>
          <c:y val="0.50966297354423618"/>
          <c:w val="0.974713711418984"/>
          <c:h val="0.567633846654123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2º básico B, año 2015</a:t>
            </a:r>
            <a:endParaRPr lang="es-ES"/>
          </a:p>
        </c:rich>
      </c:tx>
      <c:layout>
        <c:manualLayout>
          <c:xMode val="edge"/>
          <c:yMode val="edge"/>
          <c:x val="0.14962916979775867"/>
          <c:y val="1.07817823585059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B'!$BE$62:$BG$65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B'!$BE$67:$BG$67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5827584"/>
        <c:axId val="195317696"/>
      </c:barChart>
      <c:catAx>
        <c:axId val="16582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317696"/>
        <c:crosses val="autoZero"/>
        <c:auto val="1"/>
        <c:lblAlgn val="ctr"/>
        <c:lblOffset val="100"/>
        <c:noMultiLvlLbl val="0"/>
      </c:catAx>
      <c:valAx>
        <c:axId val="1953176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8275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2º básico B,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B'!$BK$85:$BK$88</c:f>
              <c:strCache>
                <c:ptCount val="4"/>
                <c:pt idx="0">
                  <c:v>1) Reflexión sobre el texto.</c:v>
                </c:pt>
                <c:pt idx="1">
                  <c:v>2) Extracción de información explícita.</c:v>
                </c:pt>
                <c:pt idx="2">
                  <c:v>3) Extracción de información implícita.</c:v>
                </c:pt>
                <c:pt idx="3">
                  <c:v>4) Reconocimiento de funciones gramaticales y usos ortográficos.</c:v>
                </c:pt>
              </c:strCache>
            </c:strRef>
          </c:cat>
          <c:val>
            <c:numRef>
              <c:f>'2º básico B'!$F$100:$L$100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28096"/>
        <c:axId val="195319424"/>
      </c:barChart>
      <c:catAx>
        <c:axId val="1658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319424"/>
        <c:crosses val="autoZero"/>
        <c:auto val="1"/>
        <c:lblAlgn val="ctr"/>
        <c:lblOffset val="100"/>
        <c:noMultiLvlLbl val="0"/>
      </c:catAx>
      <c:valAx>
        <c:axId val="19531942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82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8191358209501369"/>
          <c:y val="0.53198320725879777"/>
          <c:w val="0.98992578399182984"/>
          <c:h val="0.6071365280814099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2ºB distribuidos según niveles de desempeño en Hab. "Reflexión sobre el texto"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B'!$AV$36:$AV$39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03334985222"/>
          <c:y val="0.32619264101421286"/>
          <c:w val="0.95642677532441311"/>
          <c:h val="0.988773535383548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2ºB distribuidos según niveles de desempeño en Hab. "Extracción de información explícita"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B'!$AX$36:$AX$39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5245045589"/>
          <c:y val="0.32619263501153267"/>
          <c:w val="0.95642678811490023"/>
          <c:h val="0.9887735623956097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2ºB distribuidos según niveles de desempeño en Hab. "Extracción de información implícita"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B'!$AZ$36:$AZ$39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40043683347"/>
          <c:y val="0.32619266457863771"/>
          <c:w val="0.95642677532441311"/>
          <c:h val="0.9887734293436368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2ºB distribuidos según niveles de desempeño en Hab. "Reconocimiento de funciones gramaticales y usos ortográficos"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B'!$AU$36:$AU$39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B'!$BB$36:$BB$39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5245045589"/>
          <c:y val="0.32619266457863771"/>
          <c:w val="0.95642678811490023"/>
          <c:h val="0.9887734293436368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2° básico C, 2015</a:t>
            </a:r>
            <a:endParaRPr lang="es-ES"/>
          </a:p>
        </c:rich>
      </c:tx>
      <c:layout>
        <c:manualLayout>
          <c:xMode val="edge"/>
          <c:yMode val="edge"/>
          <c:x val="0.32405922643699953"/>
          <c:y val="4.1280428181771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7234509612298075"/>
          <c:h val="0.5848600578569787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C'!$F$98:$AB$98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99680"/>
        <c:axId val="201184896"/>
      </c:barChart>
      <c:catAx>
        <c:axId val="19539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 Indicadores</a:t>
                </a:r>
              </a:p>
            </c:rich>
          </c:tx>
          <c:layout>
            <c:manualLayout>
              <c:xMode val="edge"/>
              <c:yMode val="edge"/>
              <c:x val="0.41697168082126618"/>
              <c:y val="0.92144717204467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18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848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1069928046066485E-2"/>
              <c:y val="0.4367134990479131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9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644085839079998"/>
          <c:y val="0.51114096032113632"/>
          <c:w val="0.98601612060849808"/>
          <c:h val="0.5617158149348978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2º básico C, 2015</a:t>
            </a:r>
          </a:p>
        </c:rich>
      </c:tx>
      <c:layout>
        <c:manualLayout>
          <c:xMode val="edge"/>
          <c:yMode val="edge"/>
          <c:x val="0.3327443436659025"/>
          <c:y val="3.943093396511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597709677745238"/>
          <c:h val="0.57488058310825951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C'!$F$96:$AN$96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00192"/>
        <c:axId val="201186048"/>
      </c:barChart>
      <c:catAx>
        <c:axId val="19540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153699458453765"/>
              <c:y val="0.908874642882029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1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18604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89614272901E-2"/>
              <c:y val="0.441247764383434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40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7471357852420339"/>
          <c:y val="0.50966297354423618"/>
          <c:w val="0.974713711418984"/>
          <c:h val="0.5676338466541239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2º básico C, año 2015</a:t>
            </a:r>
            <a:endParaRPr lang="es-ES"/>
          </a:p>
        </c:rich>
      </c:tx>
      <c:layout>
        <c:manualLayout>
          <c:xMode val="edge"/>
          <c:yMode val="edge"/>
          <c:x val="0.14962916979775867"/>
          <c:y val="1.07817823585059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C'!$BE$62:$BG$65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C'!$BE$67:$BG$67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5400704"/>
        <c:axId val="195552384"/>
      </c:barChart>
      <c:catAx>
        <c:axId val="19540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552384"/>
        <c:crosses val="autoZero"/>
        <c:auto val="1"/>
        <c:lblAlgn val="ctr"/>
        <c:lblOffset val="100"/>
        <c:noMultiLvlLbl val="0"/>
      </c:catAx>
      <c:valAx>
        <c:axId val="19555238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400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Porcentajes de logro del grupo curso 
por PREGUNTA
Diagnóstico de Lenguaje 2º básico A, 2015</a:t>
            </a:r>
          </a:p>
        </c:rich>
      </c:tx>
      <c:layout>
        <c:manualLayout>
          <c:xMode val="edge"/>
          <c:yMode val="edge"/>
          <c:x val="0.3327443436659025"/>
          <c:y val="3.9430933965112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120832203049998"/>
          <c:w val="0.7597709677745238"/>
          <c:h val="0.57488058310825951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A'!$F$96:$AN$96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50528"/>
        <c:axId val="128274944"/>
      </c:barChart>
      <c:catAx>
        <c:axId val="1633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3153699458453765"/>
              <c:y val="0.908874642882029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7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74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89614272901E-2"/>
              <c:y val="0.441247764383434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350528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471357852420339"/>
          <c:y val="0.50966297354423618"/>
          <c:w val="0.974713711418984"/>
          <c:h val="0.567633846654123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2º básico C,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C'!$BK$85:$BK$88</c:f>
              <c:strCache>
                <c:ptCount val="4"/>
                <c:pt idx="0">
                  <c:v>1) Reflexión sobre el texto.</c:v>
                </c:pt>
                <c:pt idx="1">
                  <c:v>2) Extracción de información explícita.</c:v>
                </c:pt>
                <c:pt idx="2">
                  <c:v>3) Extracción de información implícita.</c:v>
                </c:pt>
                <c:pt idx="3">
                  <c:v>4) Reconocimiento de funciones gramaticales y usos ortográficos.</c:v>
                </c:pt>
              </c:strCache>
            </c:strRef>
          </c:cat>
          <c:val>
            <c:numRef>
              <c:f>'2º básico C'!$F$100:$L$100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01216"/>
        <c:axId val="195554112"/>
      </c:barChart>
      <c:catAx>
        <c:axId val="19540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554112"/>
        <c:crosses val="autoZero"/>
        <c:auto val="1"/>
        <c:lblAlgn val="ctr"/>
        <c:lblOffset val="100"/>
        <c:noMultiLvlLbl val="0"/>
      </c:catAx>
      <c:valAx>
        <c:axId val="1955541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540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8191358209501369"/>
          <c:y val="0.53198320725879777"/>
          <c:w val="0.98992578399182984"/>
          <c:h val="0.6071365280814099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2ºC distribuidos según niveles de desempeño en Hab. "Reflexión sobre el texto"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C'!$AV$36:$AV$39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03334985222"/>
          <c:y val="0.32619264101421286"/>
          <c:w val="0.95642677532441311"/>
          <c:h val="0.988773535383548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2ºC distribuidos según niveles de desempeño en Hab. "Extracción de información explícita"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C'!$AX$36:$AX$39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5245045589"/>
          <c:y val="0.32619263501153267"/>
          <c:w val="0.95642678811490023"/>
          <c:h val="0.9887735623956097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2ºC distribuidos según niveles de desempeño en Hab. "Extracción de información implícita"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C'!$AZ$36:$AZ$39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40043683347"/>
          <c:y val="0.32619266457863771"/>
          <c:w val="0.95642677532441311"/>
          <c:h val="0.9887734293436368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% Als. de 2ºC distribuidos según niveles de desempeño en Hab. "Reconocimiento de funciones gramaticales y usos ortográficos"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C'!$AU$36:$AU$39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C'!$BB$36:$BB$39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39015245045589"/>
          <c:y val="0.32619266457863771"/>
          <c:w val="0.95642678811490023"/>
          <c:h val="0.9887734293436368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libri"/>
              </a:rPr>
              <a:t>Diagnóstico Lenguaje 2º básico A, año 2015</a:t>
            </a:r>
            <a:endParaRPr lang="es-ES"/>
          </a:p>
        </c:rich>
      </c:tx>
      <c:layout>
        <c:manualLayout>
          <c:xMode val="edge"/>
          <c:yMode val="edge"/>
          <c:x val="0.14962916979775867"/>
          <c:y val="1.07817823585059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A'!$BE$62:$BG$65</c:f>
              <c:strCache>
                <c:ptCount val="3"/>
                <c:pt idx="0">
                  <c:v>Nº y % Als. Nvl. INICIAL (0 - 49%)</c:v>
                </c:pt>
                <c:pt idx="1">
                  <c:v>Nº y % Als. Nvl. INTERMEDIO  (50 - 79%)</c:v>
                </c:pt>
                <c:pt idx="2">
                  <c:v>Nº y Als. Nvl. AVANZADO  (80 - 100%)</c:v>
                </c:pt>
              </c:strCache>
            </c:strRef>
          </c:cat>
          <c:val>
            <c:numRef>
              <c:f>'2º básico A'!$BE$67:$BG$67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3211776"/>
        <c:axId val="128277248"/>
      </c:barChart>
      <c:catAx>
        <c:axId val="1232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8277248"/>
        <c:crosses val="autoZero"/>
        <c:auto val="1"/>
        <c:lblAlgn val="ctr"/>
        <c:lblOffset val="100"/>
        <c:noMultiLvlLbl val="0"/>
      </c:catAx>
      <c:valAx>
        <c:axId val="1282772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211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HABILIDADES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2º básico A, 2015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Habilidades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'2º básico A'!$BK$85:$BK$88</c:f>
              <c:strCache>
                <c:ptCount val="4"/>
                <c:pt idx="0">
                  <c:v>1) Reflexión sobre el texto.</c:v>
                </c:pt>
                <c:pt idx="1">
                  <c:v>2) Extracción de información explícita.</c:v>
                </c:pt>
                <c:pt idx="2">
                  <c:v>3) Extracción de información implícita.</c:v>
                </c:pt>
                <c:pt idx="3">
                  <c:v>4) Reconocimiento de funciones gramaticales y usos ortográficos.</c:v>
                </c:pt>
              </c:strCache>
            </c:strRef>
          </c:cat>
          <c:val>
            <c:numRef>
              <c:f>'2º básico A'!$F$100:$L$100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12288"/>
        <c:axId val="164282944"/>
      </c:barChart>
      <c:catAx>
        <c:axId val="12321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282944"/>
        <c:crosses val="autoZero"/>
        <c:auto val="1"/>
        <c:lblAlgn val="ctr"/>
        <c:lblOffset val="100"/>
        <c:noMultiLvlLbl val="0"/>
      </c:catAx>
      <c:valAx>
        <c:axId val="16428294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212288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191358209501369"/>
          <c:y val="0.53198320725879777"/>
          <c:w val="0.98992578399182984"/>
          <c:h val="0.6071365280814099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Als. de 2ºA distribuidos según niveles de desempeño en Hab. "Reflexión sobre el texto"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A'!$AV$36:$AV$39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03334985222"/>
          <c:y val="0.32619264101421286"/>
          <c:w val="0.3725257419745609"/>
          <c:h val="0.6625808943693358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Als. de 2ºA distribuidos según niveles de desempeño en Hab. "Extracción de información explícita"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A'!$AX$36:$AX$39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5245045589"/>
          <c:y val="0.32619263501153267"/>
          <c:w val="0.37252526361034133"/>
          <c:h val="0.6625809273840770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Als. de 2ºA distribuidos según niveles de desempeño en Hab. "Extracción de información implícita"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A'!$AZ$36:$AZ$39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40043683347"/>
          <c:y val="0.32619266457863771"/>
          <c:w val="0.37252537488757964"/>
          <c:h val="0.662580764764999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% Als. de 2ºA distribuidos según niveles de desempeño en Hab. "Reconocimiento de funciones gramaticales y usos ortográficos"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'2º básico A'!$AU$36:$AU$39</c:f>
              <c:strCache>
                <c:ptCount val="4"/>
                <c:pt idx="0">
                  <c:v>Bajo (B)                 [0 - 25%]</c:v>
                </c:pt>
                <c:pt idx="1">
                  <c:v>Medio Bajo (MB)  [26 - 50%]</c:v>
                </c:pt>
                <c:pt idx="2">
                  <c:v>Medio Alto (MA)   [51- 75%]</c:v>
                </c:pt>
                <c:pt idx="3">
                  <c:v>Alto (A)              [76- 100%]</c:v>
                </c:pt>
              </c:strCache>
            </c:strRef>
          </c:cat>
          <c:val>
            <c:numRef>
              <c:f>'2º básico A'!$BB$36:$BB$39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9015245045589"/>
          <c:y val="0.32619266457863771"/>
          <c:w val="0.37252526361034133"/>
          <c:h val="0.662580764764999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INDICADORES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Lenguaje 2° básico B, 2015</a:t>
            </a:r>
            <a:endParaRPr lang="es-ES"/>
          </a:p>
        </c:rich>
      </c:tx>
      <c:layout>
        <c:manualLayout>
          <c:xMode val="edge"/>
          <c:yMode val="edge"/>
          <c:x val="0.32405922643699953"/>
          <c:y val="4.1280428181771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25977069812028136"/>
          <c:w val="0.77234509612298075"/>
          <c:h val="0.5848600578569787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invertIfNegative val="0"/>
          <c:dLbls>
            <c:numFmt formatCode="0" sourceLinked="0"/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'2º básico B'!$F$98:$AB$98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26560"/>
        <c:axId val="195314816"/>
      </c:barChart>
      <c:catAx>
        <c:axId val="1658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Nº de  Indicadores</a:t>
                </a:r>
              </a:p>
            </c:rich>
          </c:tx>
          <c:layout>
            <c:manualLayout>
              <c:xMode val="edge"/>
              <c:yMode val="edge"/>
              <c:x val="0.41697168082126618"/>
              <c:y val="0.92144717204467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3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148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Porcentajes</a:t>
                </a:r>
              </a:p>
            </c:rich>
          </c:tx>
          <c:layout>
            <c:manualLayout>
              <c:xMode val="edge"/>
              <c:yMode val="edge"/>
              <c:x val="1.1069928046066485E-2"/>
              <c:y val="0.4367134990479131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82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6644085839079998"/>
          <c:y val="0.51114096032113632"/>
          <c:w val="0.98601612060849808"/>
          <c:h val="0.5617158149348978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1.jpeg"/><Relationship Id="rId4" Type="http://schemas.openxmlformats.org/officeDocument/2006/relationships/chart" Target="../charts/chart12.xml"/><Relationship Id="rId9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image" Target="../media/image1.jpeg"/><Relationship Id="rId4" Type="http://schemas.openxmlformats.org/officeDocument/2006/relationships/chart" Target="../charts/chart20.xml"/><Relationship Id="rId9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504825</xdr:colOff>
      <xdr:row>45</xdr:row>
      <xdr:rowOff>285750</xdr:rowOff>
    </xdr:from>
    <xdr:to>
      <xdr:col>77</xdr:col>
      <xdr:colOff>285750</xdr:colOff>
      <xdr:row>67</xdr:row>
      <xdr:rowOff>133350</xdr:rowOff>
    </xdr:to>
    <xdr:graphicFrame macro="">
      <xdr:nvGraphicFramePr>
        <xdr:cNvPr id="1030866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523875</xdr:colOff>
      <xdr:row>7</xdr:row>
      <xdr:rowOff>114300</xdr:rowOff>
    </xdr:from>
    <xdr:to>
      <xdr:col>77</xdr:col>
      <xdr:colOff>314325</xdr:colOff>
      <xdr:row>30</xdr:row>
      <xdr:rowOff>142875</xdr:rowOff>
    </xdr:to>
    <xdr:graphicFrame macro="">
      <xdr:nvGraphicFramePr>
        <xdr:cNvPr id="1030866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142875</xdr:colOff>
      <xdr:row>40</xdr:row>
      <xdr:rowOff>152400</xdr:rowOff>
    </xdr:from>
    <xdr:to>
      <xdr:col>61</xdr:col>
      <xdr:colOff>419100</xdr:colOff>
      <xdr:row>58</xdr:row>
      <xdr:rowOff>104775</xdr:rowOff>
    </xdr:to>
    <xdr:graphicFrame macro="">
      <xdr:nvGraphicFramePr>
        <xdr:cNvPr id="103086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504825</xdr:colOff>
      <xdr:row>70</xdr:row>
      <xdr:rowOff>104775</xdr:rowOff>
    </xdr:from>
    <xdr:to>
      <xdr:col>77</xdr:col>
      <xdr:colOff>285750</xdr:colOff>
      <xdr:row>94</xdr:row>
      <xdr:rowOff>95250</xdr:rowOff>
    </xdr:to>
    <xdr:graphicFrame macro="">
      <xdr:nvGraphicFramePr>
        <xdr:cNvPr id="1030866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180975</xdr:colOff>
      <xdr:row>0</xdr:row>
      <xdr:rowOff>66675</xdr:rowOff>
    </xdr:from>
    <xdr:to>
      <xdr:col>53</xdr:col>
      <xdr:colOff>190500</xdr:colOff>
      <xdr:row>16</xdr:row>
      <xdr:rowOff>0</xdr:rowOff>
    </xdr:to>
    <xdr:graphicFrame macro="">
      <xdr:nvGraphicFramePr>
        <xdr:cNvPr id="1030866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53</xdr:col>
      <xdr:colOff>457200</xdr:colOff>
      <xdr:row>0</xdr:row>
      <xdr:rowOff>76200</xdr:rowOff>
    </xdr:from>
    <xdr:to>
      <xdr:col>57</xdr:col>
      <xdr:colOff>771525</xdr:colOff>
      <xdr:row>16</xdr:row>
      <xdr:rowOff>0</xdr:rowOff>
    </xdr:to>
    <xdr:graphicFrame macro="">
      <xdr:nvGraphicFramePr>
        <xdr:cNvPr id="1030866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180975</xdr:colOff>
      <xdr:row>16</xdr:row>
      <xdr:rowOff>85725</xdr:rowOff>
    </xdr:from>
    <xdr:to>
      <xdr:col>53</xdr:col>
      <xdr:colOff>190500</xdr:colOff>
      <xdr:row>29</xdr:row>
      <xdr:rowOff>161925</xdr:rowOff>
    </xdr:to>
    <xdr:graphicFrame macro="">
      <xdr:nvGraphicFramePr>
        <xdr:cNvPr id="1030867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457200</xdr:colOff>
      <xdr:row>16</xdr:row>
      <xdr:rowOff>85725</xdr:rowOff>
    </xdr:from>
    <xdr:to>
      <xdr:col>57</xdr:col>
      <xdr:colOff>771525</xdr:colOff>
      <xdr:row>29</xdr:row>
      <xdr:rowOff>161925</xdr:rowOff>
    </xdr:to>
    <xdr:graphicFrame macro="">
      <xdr:nvGraphicFramePr>
        <xdr:cNvPr id="1030867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21</xdr:col>
      <xdr:colOff>114300</xdr:colOff>
      <xdr:row>0</xdr:row>
      <xdr:rowOff>95250</xdr:rowOff>
    </xdr:from>
    <xdr:to>
      <xdr:col>25</xdr:col>
      <xdr:colOff>209550</xdr:colOff>
      <xdr:row>3</xdr:row>
      <xdr:rowOff>114300</xdr:rowOff>
    </xdr:to>
    <xdr:pic>
      <xdr:nvPicPr>
        <xdr:cNvPr id="10308673" name="1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95250"/>
          <a:ext cx="762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336860</xdr:colOff>
      <xdr:row>1</xdr:row>
      <xdr:rowOff>23232</xdr:rowOff>
    </xdr:from>
    <xdr:to>
      <xdr:col>2</xdr:col>
      <xdr:colOff>256772</xdr:colOff>
      <xdr:row>4</xdr:row>
      <xdr:rowOff>46463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787" y="185854"/>
          <a:ext cx="442625" cy="5110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504825</xdr:colOff>
      <xdr:row>45</xdr:row>
      <xdr:rowOff>285750</xdr:rowOff>
    </xdr:from>
    <xdr:to>
      <xdr:col>77</xdr:col>
      <xdr:colOff>285750</xdr:colOff>
      <xdr:row>67</xdr:row>
      <xdr:rowOff>133350</xdr:rowOff>
    </xdr:to>
    <xdr:graphicFrame macro="">
      <xdr:nvGraphicFramePr>
        <xdr:cNvPr id="805256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523875</xdr:colOff>
      <xdr:row>7</xdr:row>
      <xdr:rowOff>114300</xdr:rowOff>
    </xdr:from>
    <xdr:to>
      <xdr:col>77</xdr:col>
      <xdr:colOff>314325</xdr:colOff>
      <xdr:row>30</xdr:row>
      <xdr:rowOff>142875</xdr:rowOff>
    </xdr:to>
    <xdr:graphicFrame macro="">
      <xdr:nvGraphicFramePr>
        <xdr:cNvPr id="8052561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142875</xdr:colOff>
      <xdr:row>40</xdr:row>
      <xdr:rowOff>152400</xdr:rowOff>
    </xdr:from>
    <xdr:to>
      <xdr:col>61</xdr:col>
      <xdr:colOff>419100</xdr:colOff>
      <xdr:row>58</xdr:row>
      <xdr:rowOff>104775</xdr:rowOff>
    </xdr:to>
    <xdr:graphicFrame macro="">
      <xdr:nvGraphicFramePr>
        <xdr:cNvPr id="805256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504825</xdr:colOff>
      <xdr:row>70</xdr:row>
      <xdr:rowOff>104775</xdr:rowOff>
    </xdr:from>
    <xdr:to>
      <xdr:col>77</xdr:col>
      <xdr:colOff>285750</xdr:colOff>
      <xdr:row>94</xdr:row>
      <xdr:rowOff>95250</xdr:rowOff>
    </xdr:to>
    <xdr:graphicFrame macro="">
      <xdr:nvGraphicFramePr>
        <xdr:cNvPr id="805256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180975</xdr:colOff>
      <xdr:row>0</xdr:row>
      <xdr:rowOff>66675</xdr:rowOff>
    </xdr:from>
    <xdr:to>
      <xdr:col>53</xdr:col>
      <xdr:colOff>190500</xdr:colOff>
      <xdr:row>16</xdr:row>
      <xdr:rowOff>0</xdr:rowOff>
    </xdr:to>
    <xdr:graphicFrame macro="">
      <xdr:nvGraphicFramePr>
        <xdr:cNvPr id="805256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53</xdr:col>
      <xdr:colOff>457200</xdr:colOff>
      <xdr:row>0</xdr:row>
      <xdr:rowOff>76200</xdr:rowOff>
    </xdr:from>
    <xdr:to>
      <xdr:col>57</xdr:col>
      <xdr:colOff>771525</xdr:colOff>
      <xdr:row>16</xdr:row>
      <xdr:rowOff>0</xdr:rowOff>
    </xdr:to>
    <xdr:graphicFrame macro="">
      <xdr:nvGraphicFramePr>
        <xdr:cNvPr id="805256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180975</xdr:colOff>
      <xdr:row>16</xdr:row>
      <xdr:rowOff>85725</xdr:rowOff>
    </xdr:from>
    <xdr:to>
      <xdr:col>53</xdr:col>
      <xdr:colOff>190500</xdr:colOff>
      <xdr:row>29</xdr:row>
      <xdr:rowOff>161925</xdr:rowOff>
    </xdr:to>
    <xdr:graphicFrame macro="">
      <xdr:nvGraphicFramePr>
        <xdr:cNvPr id="805256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457200</xdr:colOff>
      <xdr:row>16</xdr:row>
      <xdr:rowOff>85725</xdr:rowOff>
    </xdr:from>
    <xdr:to>
      <xdr:col>57</xdr:col>
      <xdr:colOff>771525</xdr:colOff>
      <xdr:row>29</xdr:row>
      <xdr:rowOff>161925</xdr:rowOff>
    </xdr:to>
    <xdr:graphicFrame macro="">
      <xdr:nvGraphicFramePr>
        <xdr:cNvPr id="805256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0</xdr:row>
      <xdr:rowOff>114300</xdr:rowOff>
    </xdr:from>
    <xdr:to>
      <xdr:col>1</xdr:col>
      <xdr:colOff>304800</xdr:colOff>
      <xdr:row>3</xdr:row>
      <xdr:rowOff>9525</xdr:rowOff>
    </xdr:to>
    <xdr:pic>
      <xdr:nvPicPr>
        <xdr:cNvPr id="8052568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114300</xdr:colOff>
      <xdr:row>0</xdr:row>
      <xdr:rowOff>95250</xdr:rowOff>
    </xdr:from>
    <xdr:to>
      <xdr:col>25</xdr:col>
      <xdr:colOff>209550</xdr:colOff>
      <xdr:row>3</xdr:row>
      <xdr:rowOff>114300</xdr:rowOff>
    </xdr:to>
    <xdr:pic>
      <xdr:nvPicPr>
        <xdr:cNvPr id="8052569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95250"/>
          <a:ext cx="762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504825</xdr:colOff>
      <xdr:row>45</xdr:row>
      <xdr:rowOff>285750</xdr:rowOff>
    </xdr:from>
    <xdr:to>
      <xdr:col>77</xdr:col>
      <xdr:colOff>285750</xdr:colOff>
      <xdr:row>67</xdr:row>
      <xdr:rowOff>133350</xdr:rowOff>
    </xdr:to>
    <xdr:graphicFrame macro="">
      <xdr:nvGraphicFramePr>
        <xdr:cNvPr id="805358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523875</xdr:colOff>
      <xdr:row>7</xdr:row>
      <xdr:rowOff>114300</xdr:rowOff>
    </xdr:from>
    <xdr:to>
      <xdr:col>77</xdr:col>
      <xdr:colOff>314325</xdr:colOff>
      <xdr:row>30</xdr:row>
      <xdr:rowOff>142875</xdr:rowOff>
    </xdr:to>
    <xdr:graphicFrame macro="">
      <xdr:nvGraphicFramePr>
        <xdr:cNvPr id="805358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142875</xdr:colOff>
      <xdr:row>40</xdr:row>
      <xdr:rowOff>152400</xdr:rowOff>
    </xdr:from>
    <xdr:to>
      <xdr:col>61</xdr:col>
      <xdr:colOff>419100</xdr:colOff>
      <xdr:row>58</xdr:row>
      <xdr:rowOff>104775</xdr:rowOff>
    </xdr:to>
    <xdr:graphicFrame macro="">
      <xdr:nvGraphicFramePr>
        <xdr:cNvPr id="805358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504825</xdr:colOff>
      <xdr:row>70</xdr:row>
      <xdr:rowOff>104775</xdr:rowOff>
    </xdr:from>
    <xdr:to>
      <xdr:col>77</xdr:col>
      <xdr:colOff>285750</xdr:colOff>
      <xdr:row>94</xdr:row>
      <xdr:rowOff>95250</xdr:rowOff>
    </xdr:to>
    <xdr:graphicFrame macro="">
      <xdr:nvGraphicFramePr>
        <xdr:cNvPr id="805358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180975</xdr:colOff>
      <xdr:row>0</xdr:row>
      <xdr:rowOff>66675</xdr:rowOff>
    </xdr:from>
    <xdr:to>
      <xdr:col>53</xdr:col>
      <xdr:colOff>190500</xdr:colOff>
      <xdr:row>16</xdr:row>
      <xdr:rowOff>0</xdr:rowOff>
    </xdr:to>
    <xdr:graphicFrame macro="">
      <xdr:nvGraphicFramePr>
        <xdr:cNvPr id="805358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53</xdr:col>
      <xdr:colOff>457200</xdr:colOff>
      <xdr:row>0</xdr:row>
      <xdr:rowOff>76200</xdr:rowOff>
    </xdr:from>
    <xdr:to>
      <xdr:col>57</xdr:col>
      <xdr:colOff>771525</xdr:colOff>
      <xdr:row>16</xdr:row>
      <xdr:rowOff>0</xdr:rowOff>
    </xdr:to>
    <xdr:graphicFrame macro="">
      <xdr:nvGraphicFramePr>
        <xdr:cNvPr id="805358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180975</xdr:colOff>
      <xdr:row>16</xdr:row>
      <xdr:rowOff>85725</xdr:rowOff>
    </xdr:from>
    <xdr:to>
      <xdr:col>53</xdr:col>
      <xdr:colOff>190500</xdr:colOff>
      <xdr:row>29</xdr:row>
      <xdr:rowOff>161925</xdr:rowOff>
    </xdr:to>
    <xdr:graphicFrame macro="">
      <xdr:nvGraphicFramePr>
        <xdr:cNvPr id="805359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457200</xdr:colOff>
      <xdr:row>16</xdr:row>
      <xdr:rowOff>85725</xdr:rowOff>
    </xdr:from>
    <xdr:to>
      <xdr:col>57</xdr:col>
      <xdr:colOff>771525</xdr:colOff>
      <xdr:row>29</xdr:row>
      <xdr:rowOff>161925</xdr:rowOff>
    </xdr:to>
    <xdr:graphicFrame macro="">
      <xdr:nvGraphicFramePr>
        <xdr:cNvPr id="805359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0</xdr:row>
      <xdr:rowOff>114300</xdr:rowOff>
    </xdr:from>
    <xdr:to>
      <xdr:col>1</xdr:col>
      <xdr:colOff>304800</xdr:colOff>
      <xdr:row>3</xdr:row>
      <xdr:rowOff>9525</xdr:rowOff>
    </xdr:to>
    <xdr:pic>
      <xdr:nvPicPr>
        <xdr:cNvPr id="8053592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114300</xdr:colOff>
      <xdr:row>0</xdr:row>
      <xdr:rowOff>95250</xdr:rowOff>
    </xdr:from>
    <xdr:to>
      <xdr:col>25</xdr:col>
      <xdr:colOff>209550</xdr:colOff>
      <xdr:row>3</xdr:row>
      <xdr:rowOff>114300</xdr:rowOff>
    </xdr:to>
    <xdr:pic>
      <xdr:nvPicPr>
        <xdr:cNvPr id="8053593" name="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95250"/>
          <a:ext cx="762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enableFormatConditionsCalculation="0">
    <tabColor rgb="FFFF0000"/>
  </sheetPr>
  <dimension ref="A2:CA106"/>
  <sheetViews>
    <sheetView showGridLines="0" tabSelected="1" topLeftCell="A58" zoomScale="82" zoomScaleNormal="82" zoomScaleSheetLayoutView="76" workbookViewId="0">
      <selection activeCell="E55" sqref="E55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7" bestFit="1" customWidth="1"/>
    <col min="6" max="6" width="5" customWidth="1"/>
    <col min="7" max="7" width="5.28515625" style="25" hidden="1" customWidth="1"/>
    <col min="8" max="8" width="5" customWidth="1"/>
    <col min="9" max="9" width="5.28515625" hidden="1" customWidth="1"/>
    <col min="10" max="10" width="5" customWidth="1"/>
    <col min="11" max="11" width="5.28515625" hidden="1" customWidth="1"/>
    <col min="12" max="12" width="5" customWidth="1"/>
    <col min="13" max="13" width="5.28515625" hidden="1" customWidth="1"/>
    <col min="14" max="14" width="5" style="17" customWidth="1"/>
    <col min="15" max="15" width="5.28515625" style="17" hidden="1" customWidth="1"/>
    <col min="16" max="16" width="5" style="17" customWidth="1"/>
    <col min="17" max="17" width="5.28515625" style="17" hidden="1" customWidth="1"/>
    <col min="18" max="18" width="5" style="17" customWidth="1"/>
    <col min="19" max="19" width="5.28515625" style="17" hidden="1" customWidth="1"/>
    <col min="20" max="20" width="5" style="17" customWidth="1"/>
    <col min="21" max="21" width="5.28515625" hidden="1" customWidth="1"/>
    <col min="22" max="22" width="5" customWidth="1"/>
    <col min="23" max="23" width="5.28515625" hidden="1" customWidth="1"/>
    <col min="24" max="24" width="5" customWidth="1"/>
    <col min="25" max="25" width="5.28515625" hidden="1" customWidth="1"/>
    <col min="26" max="26" width="5" customWidth="1"/>
    <col min="27" max="27" width="5.28515625" hidden="1" customWidth="1"/>
    <col min="28" max="28" width="5" customWidth="1"/>
    <col min="29" max="29" width="5.28515625" hidden="1" customWidth="1"/>
    <col min="30" max="30" width="5" customWidth="1"/>
    <col min="31" max="31" width="5.28515625" hidden="1" customWidth="1"/>
    <col min="32" max="32" width="5" customWidth="1"/>
    <col min="33" max="33" width="5.28515625" hidden="1" customWidth="1"/>
    <col min="34" max="34" width="5" customWidth="1"/>
    <col min="35" max="35" width="5.28515625" hidden="1" customWidth="1"/>
    <col min="36" max="36" width="5" customWidth="1"/>
    <col min="37" max="37" width="5.28515625" hidden="1" customWidth="1"/>
    <col min="38" max="38" width="5" customWidth="1"/>
    <col min="39" max="39" width="5.28515625" hidden="1" customWidth="1"/>
    <col min="40" max="40" width="5" customWidth="1"/>
    <col min="41" max="41" width="9.7109375" customWidth="1"/>
    <col min="42" max="42" width="8" customWidth="1"/>
    <col min="43" max="43" width="10.85546875" customWidth="1"/>
    <col min="44" max="46" width="12" customWidth="1"/>
    <col min="47" max="47" width="25.5703125" style="49" customWidth="1"/>
    <col min="48" max="55" width="8.140625" style="49" customWidth="1"/>
    <col min="56" max="56" width="8.28515625" style="49" customWidth="1"/>
    <col min="57" max="57" width="11.7109375" style="49" bestFit="1" customWidth="1"/>
    <col min="58" max="59" width="12.42578125" style="49" bestFit="1" customWidth="1"/>
    <col min="60" max="60" width="2.42578125" style="49" customWidth="1"/>
    <col min="61" max="63" width="17.42578125" customWidth="1"/>
    <col min="64" max="64" width="13.42578125" customWidth="1"/>
    <col min="65" max="65" width="5.5703125" customWidth="1"/>
    <col min="72" max="72" width="5.42578125" customWidth="1"/>
    <col min="73" max="75" width="6.140625" customWidth="1"/>
  </cols>
  <sheetData>
    <row r="2" spans="1:64" ht="12.75" customHeight="1" x14ac:dyDescent="0.2">
      <c r="C2" s="318" t="s">
        <v>157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19"/>
      <c r="P2" s="19"/>
      <c r="Q2" s="19"/>
      <c r="R2" s="19"/>
      <c r="S2" s="19"/>
      <c r="T2" s="19"/>
    </row>
    <row r="3" spans="1:64" ht="12.75" customHeight="1" x14ac:dyDescent="0.2">
      <c r="C3" s="331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20"/>
      <c r="P3" s="20"/>
      <c r="Q3" s="20"/>
      <c r="R3" s="20"/>
      <c r="S3" s="20"/>
      <c r="T3" s="20"/>
    </row>
    <row r="4" spans="1:64" ht="12.75" customHeight="1" x14ac:dyDescent="0.2">
      <c r="C4" s="1"/>
      <c r="D4" s="1"/>
      <c r="E4" s="1"/>
      <c r="F4" s="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64" ht="12.75" customHeight="1" x14ac:dyDescent="0.2">
      <c r="C5" s="330" t="s">
        <v>156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1"/>
      <c r="R5" s="1"/>
      <c r="S5" s="1"/>
      <c r="T5" s="1"/>
    </row>
    <row r="6" spans="1:64" ht="12.75" customHeight="1" x14ac:dyDescent="0.2">
      <c r="C6" s="2"/>
      <c r="D6" s="2"/>
      <c r="E6" s="15"/>
      <c r="F6" s="2"/>
      <c r="G6" s="23"/>
      <c r="H6" s="2"/>
      <c r="I6" s="13"/>
      <c r="L6" s="2"/>
      <c r="M6" s="2"/>
      <c r="N6" s="15"/>
      <c r="O6" s="15"/>
      <c r="P6" s="15"/>
      <c r="Q6" s="15"/>
      <c r="R6" s="15"/>
      <c r="S6" s="15"/>
      <c r="T6" s="15"/>
      <c r="U6" s="2"/>
      <c r="V6" s="13"/>
    </row>
    <row r="7" spans="1:64" ht="12.75" customHeight="1" x14ac:dyDescent="0.2">
      <c r="B7" s="3"/>
      <c r="C7" s="4" t="s">
        <v>15</v>
      </c>
      <c r="D7" s="319" t="s">
        <v>110</v>
      </c>
      <c r="E7" s="319"/>
      <c r="F7" s="319"/>
      <c r="G7" s="319"/>
      <c r="H7" s="319"/>
      <c r="I7" s="28"/>
      <c r="J7" s="60"/>
      <c r="K7" s="3"/>
      <c r="L7" s="6" t="s">
        <v>18</v>
      </c>
      <c r="M7" s="6"/>
      <c r="N7" s="320" t="s">
        <v>109</v>
      </c>
      <c r="O7" s="320"/>
      <c r="P7" s="320"/>
      <c r="Q7" s="320"/>
      <c r="R7" s="320"/>
      <c r="S7" s="320"/>
      <c r="T7" s="320"/>
      <c r="U7" s="320"/>
      <c r="V7" s="153"/>
      <c r="W7" s="13"/>
      <c r="X7" s="13"/>
    </row>
    <row r="8" spans="1:64" ht="12.75" customHeight="1" x14ac:dyDescent="0.2">
      <c r="B8" s="3"/>
      <c r="C8" s="4" t="s">
        <v>1</v>
      </c>
      <c r="D8" s="321" t="s">
        <v>45</v>
      </c>
      <c r="E8" s="321"/>
      <c r="F8" s="321"/>
      <c r="G8" s="321"/>
      <c r="H8" s="321"/>
      <c r="I8" s="39"/>
      <c r="J8" s="133" t="s">
        <v>0</v>
      </c>
      <c r="K8" s="61">
        <v>0</v>
      </c>
      <c r="L8" s="30"/>
      <c r="M8" s="30"/>
      <c r="N8" s="30"/>
      <c r="O8" s="30"/>
      <c r="P8" s="30"/>
      <c r="Q8" s="30"/>
      <c r="R8" s="30"/>
      <c r="S8" s="30"/>
      <c r="T8" s="30"/>
      <c r="U8" s="31"/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64" ht="12.75" customHeight="1" x14ac:dyDescent="0.2">
      <c r="B9" s="3"/>
      <c r="C9" s="4" t="s">
        <v>5</v>
      </c>
      <c r="D9" s="335" t="s">
        <v>158</v>
      </c>
      <c r="E9" s="336"/>
      <c r="F9" s="336"/>
      <c r="G9" s="336"/>
      <c r="H9" s="337"/>
      <c r="I9" s="40"/>
      <c r="J9" s="133" t="s">
        <v>24</v>
      </c>
      <c r="K9" s="61">
        <v>1</v>
      </c>
      <c r="L9" s="34"/>
      <c r="M9" s="34"/>
      <c r="N9" s="34"/>
      <c r="O9" s="34"/>
      <c r="P9" s="34"/>
      <c r="Q9" s="34"/>
      <c r="R9" s="34"/>
      <c r="S9" s="34"/>
      <c r="T9" s="34"/>
      <c r="U9" s="35"/>
      <c r="V9" s="3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64" ht="12.75" customHeight="1" x14ac:dyDescent="0.2">
      <c r="B10" s="3"/>
      <c r="C10" s="322" t="s">
        <v>10</v>
      </c>
      <c r="D10" s="323"/>
      <c r="E10" s="324"/>
      <c r="F10" s="338"/>
      <c r="G10" s="339"/>
      <c r="H10" s="340"/>
      <c r="I10" s="41"/>
      <c r="J10" s="133" t="s">
        <v>25</v>
      </c>
      <c r="K10" s="61">
        <v>2</v>
      </c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5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64" ht="12.75" customHeight="1" thickBot="1" x14ac:dyDescent="0.25">
      <c r="B11" s="3"/>
      <c r="C11" s="322" t="s">
        <v>8</v>
      </c>
      <c r="D11" s="323"/>
      <c r="E11" s="324"/>
      <c r="F11" s="325">
        <f>COUNTIF(E47:E93,"=P")</f>
        <v>0</v>
      </c>
      <c r="G11" s="326"/>
      <c r="H11" s="327"/>
      <c r="I11" s="42"/>
      <c r="J11" s="133" t="s">
        <v>26</v>
      </c>
      <c r="K11" s="61">
        <v>3</v>
      </c>
      <c r="L11" s="34"/>
      <c r="M11" s="34"/>
      <c r="N11" s="34"/>
      <c r="O11" s="34"/>
      <c r="P11" s="34"/>
      <c r="Q11" s="34"/>
      <c r="R11" s="34"/>
      <c r="S11" s="34"/>
      <c r="T11" s="34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1:64" ht="12.75" customHeight="1" x14ac:dyDescent="0.2">
      <c r="B12" s="3"/>
      <c r="C12" s="322" t="s">
        <v>13</v>
      </c>
      <c r="D12" s="323"/>
      <c r="E12" s="324"/>
      <c r="F12" s="325">
        <f>COUNTIF(E47:E93,"=A")</f>
        <v>0</v>
      </c>
      <c r="G12" s="326"/>
      <c r="H12" s="327"/>
      <c r="I12" s="42"/>
      <c r="J12" s="46"/>
      <c r="K12" s="29"/>
      <c r="L12" s="34"/>
      <c r="M12" s="94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1:64" ht="12.75" customHeight="1" x14ac:dyDescent="0.2">
      <c r="C13" s="7"/>
      <c r="D13" s="7"/>
      <c r="E13" s="16"/>
      <c r="F13" s="7"/>
      <c r="G13" s="24"/>
      <c r="H13" s="7"/>
      <c r="I13" s="13"/>
      <c r="L13" s="34"/>
      <c r="M13" s="93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L13" s="21"/>
    </row>
    <row r="14" spans="1:64" ht="12.75" customHeight="1" thickBot="1" x14ac:dyDescent="0.25">
      <c r="M14" s="9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BL14" s="43" t="s">
        <v>0</v>
      </c>
    </row>
    <row r="15" spans="1:64" ht="12.75" customHeight="1" thickBot="1" x14ac:dyDescent="0.25">
      <c r="B15" s="13"/>
      <c r="C15" s="13"/>
      <c r="D15" s="13" t="s">
        <v>39</v>
      </c>
      <c r="AO15" s="38"/>
      <c r="BL15" s="43" t="s">
        <v>4</v>
      </c>
    </row>
    <row r="16" spans="1:64" ht="12.75" customHeight="1" thickBot="1" x14ac:dyDescent="0.25">
      <c r="A16" s="13"/>
      <c r="B16" s="341" t="s">
        <v>50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3"/>
      <c r="AO16" s="38"/>
      <c r="BL16" s="33"/>
    </row>
    <row r="17" spans="1:59" ht="12.75" customHeight="1" x14ac:dyDescent="0.2">
      <c r="A17" s="13"/>
      <c r="B17" s="117" t="s">
        <v>2</v>
      </c>
      <c r="C17" s="124" t="s">
        <v>27</v>
      </c>
      <c r="D17" s="333" t="s">
        <v>12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120"/>
      <c r="P17" s="328" t="s">
        <v>40</v>
      </c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128"/>
      <c r="AP17" s="57"/>
      <c r="BD17" s="51"/>
      <c r="BE17" s="51"/>
      <c r="BF17" s="51"/>
      <c r="BG17" s="51"/>
    </row>
    <row r="18" spans="1:59" ht="14.25" customHeight="1" x14ac:dyDescent="0.2">
      <c r="A18" s="13"/>
      <c r="B18" s="118">
        <v>1</v>
      </c>
      <c r="C18" s="125">
        <v>1</v>
      </c>
      <c r="D18" s="307" t="s">
        <v>51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121"/>
      <c r="P18" s="314" t="s">
        <v>41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129"/>
      <c r="AP18" s="56"/>
      <c r="BD18" s="51"/>
      <c r="BE18" s="51"/>
      <c r="BF18" s="51"/>
      <c r="BG18" s="51"/>
    </row>
    <row r="19" spans="1:59" ht="14.25" customHeight="1" x14ac:dyDescent="0.2">
      <c r="A19" s="13"/>
      <c r="B19" s="118">
        <f>B18+1</f>
        <v>2</v>
      </c>
      <c r="C19" s="125">
        <v>1</v>
      </c>
      <c r="D19" s="301" t="s">
        <v>52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121"/>
      <c r="P19" s="312" t="s">
        <v>42</v>
      </c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128"/>
      <c r="AP19" s="57"/>
      <c r="BD19" s="51"/>
      <c r="BE19" s="51"/>
      <c r="BF19" s="51"/>
      <c r="BG19" s="51"/>
    </row>
    <row r="20" spans="1:59" ht="26.25" customHeight="1" x14ac:dyDescent="0.2">
      <c r="A20" s="13"/>
      <c r="B20" s="118">
        <f t="shared" ref="B20:B35" si="0">B19+1</f>
        <v>3</v>
      </c>
      <c r="C20" s="125">
        <v>1</v>
      </c>
      <c r="D20" s="301" t="s">
        <v>53</v>
      </c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121"/>
      <c r="P20" s="310" t="s">
        <v>43</v>
      </c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30"/>
      <c r="AP20" s="58"/>
      <c r="BD20" s="51"/>
      <c r="BE20" s="51"/>
      <c r="BF20" s="51"/>
      <c r="BG20" s="51"/>
    </row>
    <row r="21" spans="1:59" ht="14.25" customHeight="1" x14ac:dyDescent="0.2">
      <c r="A21" s="13"/>
      <c r="B21" s="118">
        <f t="shared" si="0"/>
        <v>4</v>
      </c>
      <c r="C21" s="125">
        <v>1</v>
      </c>
      <c r="D21" s="301" t="s">
        <v>54</v>
      </c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121"/>
      <c r="P21" s="310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131"/>
      <c r="AP21" s="59"/>
      <c r="BD21" s="51"/>
      <c r="BE21" s="51"/>
      <c r="BF21" s="51"/>
      <c r="BG21" s="51"/>
    </row>
    <row r="22" spans="1:59" ht="14.25" customHeight="1" x14ac:dyDescent="0.2">
      <c r="A22" s="13"/>
      <c r="B22" s="118">
        <f t="shared" si="0"/>
        <v>5</v>
      </c>
      <c r="C22" s="125">
        <v>1</v>
      </c>
      <c r="D22" s="316" t="s">
        <v>55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121"/>
      <c r="P22" s="312" t="s">
        <v>42</v>
      </c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128"/>
      <c r="AP22" s="57"/>
      <c r="BD22" s="51"/>
      <c r="BE22" s="51"/>
      <c r="BF22" s="51"/>
      <c r="BG22" s="51"/>
    </row>
    <row r="23" spans="1:59" ht="14.25" customHeight="1" x14ac:dyDescent="0.2">
      <c r="A23" s="13"/>
      <c r="B23" s="118">
        <f t="shared" si="0"/>
        <v>6</v>
      </c>
      <c r="C23" s="125">
        <v>1</v>
      </c>
      <c r="D23" s="316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121"/>
      <c r="P23" s="312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130"/>
      <c r="AP23" s="58"/>
      <c r="BD23" s="51"/>
      <c r="BE23" s="51"/>
      <c r="BF23" s="51"/>
      <c r="BG23" s="51"/>
    </row>
    <row r="24" spans="1:59" ht="14.25" customHeight="1" x14ac:dyDescent="0.2">
      <c r="A24" s="13"/>
      <c r="B24" s="118">
        <f t="shared" si="0"/>
        <v>7</v>
      </c>
      <c r="C24" s="125">
        <v>1</v>
      </c>
      <c r="D24" s="301" t="s">
        <v>56</v>
      </c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121"/>
      <c r="P24" s="312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130"/>
      <c r="AP24" s="58"/>
      <c r="BD24" s="51"/>
      <c r="BE24" s="51"/>
      <c r="BF24" s="51"/>
      <c r="BG24" s="51"/>
    </row>
    <row r="25" spans="1:59" ht="14.25" customHeight="1" x14ac:dyDescent="0.2">
      <c r="A25" s="13"/>
      <c r="B25" s="118">
        <f t="shared" si="0"/>
        <v>8</v>
      </c>
      <c r="C25" s="125">
        <v>1</v>
      </c>
      <c r="D25" s="301" t="s">
        <v>57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121"/>
      <c r="P25" s="310" t="s">
        <v>43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130"/>
      <c r="AP25" s="58"/>
      <c r="BD25" s="51"/>
      <c r="BE25" s="51"/>
      <c r="BF25" s="51"/>
      <c r="BG25" s="51"/>
    </row>
    <row r="26" spans="1:59" ht="14.25" customHeight="1" x14ac:dyDescent="0.2">
      <c r="A26" s="13"/>
      <c r="B26" s="118">
        <f t="shared" si="0"/>
        <v>9</v>
      </c>
      <c r="C26" s="125">
        <v>1</v>
      </c>
      <c r="D26" s="307" t="s">
        <v>51</v>
      </c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121"/>
      <c r="P26" s="314" t="s">
        <v>41</v>
      </c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130"/>
      <c r="AP26" s="58"/>
      <c r="BD26" s="51"/>
      <c r="BE26" s="51"/>
      <c r="BF26" s="51"/>
      <c r="BG26" s="51"/>
    </row>
    <row r="27" spans="1:59" ht="14.25" customHeight="1" x14ac:dyDescent="0.2">
      <c r="A27" s="13"/>
      <c r="B27" s="118">
        <f t="shared" si="0"/>
        <v>10</v>
      </c>
      <c r="C27" s="125">
        <v>1</v>
      </c>
      <c r="D27" s="301" t="s">
        <v>58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121"/>
      <c r="P27" s="314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130"/>
      <c r="AP27" s="58"/>
      <c r="BD27" s="51"/>
      <c r="BE27" s="51"/>
      <c r="BF27" s="51"/>
      <c r="BG27" s="51"/>
    </row>
    <row r="28" spans="1:59" ht="14.25" customHeight="1" x14ac:dyDescent="0.2">
      <c r="A28" s="13"/>
      <c r="B28" s="118">
        <f t="shared" si="0"/>
        <v>11</v>
      </c>
      <c r="C28" s="125">
        <v>1</v>
      </c>
      <c r="D28" s="301" t="s">
        <v>59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121"/>
      <c r="P28" s="383" t="s">
        <v>42</v>
      </c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130"/>
      <c r="AP28" s="58"/>
      <c r="BD28" s="51"/>
      <c r="BE28" s="51"/>
      <c r="BF28" s="51"/>
      <c r="BG28" s="51"/>
    </row>
    <row r="29" spans="1:59" ht="14.25" customHeight="1" x14ac:dyDescent="0.2">
      <c r="A29" s="13"/>
      <c r="B29" s="118">
        <f t="shared" si="0"/>
        <v>12</v>
      </c>
      <c r="C29" s="125">
        <v>1</v>
      </c>
      <c r="D29" s="30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122"/>
      <c r="P29" s="383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128"/>
      <c r="AP29" s="57"/>
      <c r="BD29" s="52"/>
      <c r="BE29" s="52"/>
      <c r="BF29" s="52"/>
      <c r="BG29" s="52"/>
    </row>
    <row r="30" spans="1:59" ht="26.25" customHeight="1" thickBot="1" x14ac:dyDescent="0.25">
      <c r="A30" s="13"/>
      <c r="B30" s="118">
        <f t="shared" si="0"/>
        <v>13</v>
      </c>
      <c r="C30" s="126">
        <v>1</v>
      </c>
      <c r="D30" s="303" t="s">
        <v>60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122"/>
      <c r="P30" s="310" t="s">
        <v>44</v>
      </c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128"/>
      <c r="AP30" s="57"/>
      <c r="BD30" s="52"/>
      <c r="BE30" s="52"/>
      <c r="BF30" s="52"/>
      <c r="BG30" s="52"/>
    </row>
    <row r="31" spans="1:59" ht="25.5" customHeight="1" thickBot="1" x14ac:dyDescent="0.25">
      <c r="A31" s="13"/>
      <c r="B31" s="118">
        <f t="shared" si="0"/>
        <v>14</v>
      </c>
      <c r="C31" s="125">
        <v>1</v>
      </c>
      <c r="D31" s="297" t="s">
        <v>62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21"/>
      <c r="P31" s="312" t="s">
        <v>42</v>
      </c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131"/>
      <c r="AP31" s="59"/>
      <c r="AV31" s="354" t="s">
        <v>65</v>
      </c>
      <c r="AW31" s="355"/>
      <c r="AX31" s="355"/>
      <c r="AY31" s="355"/>
      <c r="AZ31" s="355"/>
      <c r="BA31" s="355"/>
      <c r="BB31" s="355"/>
      <c r="BC31" s="356"/>
      <c r="BD31" s="52"/>
      <c r="BE31" s="52"/>
      <c r="BF31" s="52"/>
      <c r="BG31" s="52"/>
    </row>
    <row r="32" spans="1:59" ht="17.25" customHeight="1" x14ac:dyDescent="0.2">
      <c r="A32" s="13"/>
      <c r="B32" s="118">
        <f t="shared" si="0"/>
        <v>15</v>
      </c>
      <c r="C32" s="125">
        <v>1</v>
      </c>
      <c r="D32" s="297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121"/>
      <c r="P32" s="312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130"/>
      <c r="AP32" s="58"/>
      <c r="AV32" s="368" t="str">
        <f>AV43</f>
        <v>1) Reflexión sobre el texto.</v>
      </c>
      <c r="AW32" s="369"/>
      <c r="AX32" s="357" t="str">
        <f>AX43</f>
        <v>2) Extracción de información explícita.</v>
      </c>
      <c r="AY32" s="357"/>
      <c r="AZ32" s="359" t="str">
        <f>AZ43</f>
        <v>3) Extracción de información implícita.</v>
      </c>
      <c r="BA32" s="359"/>
      <c r="BB32" s="361" t="str">
        <f>BB43</f>
        <v>4) Reconocimiento de funciones gramaticales y usos ortográficos.</v>
      </c>
      <c r="BC32" s="362"/>
      <c r="BD32" s="52"/>
      <c r="BE32" s="52"/>
      <c r="BF32" s="52"/>
      <c r="BG32" s="52"/>
    </row>
    <row r="33" spans="1:64" ht="26.25" customHeight="1" x14ac:dyDescent="0.2">
      <c r="A33" s="13"/>
      <c r="B33" s="118">
        <f t="shared" si="0"/>
        <v>16</v>
      </c>
      <c r="C33" s="125">
        <v>1</v>
      </c>
      <c r="D33" s="303" t="s">
        <v>61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121"/>
      <c r="P33" s="310" t="s">
        <v>43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128"/>
      <c r="AP33" s="57"/>
      <c r="AV33" s="370"/>
      <c r="AW33" s="371"/>
      <c r="AX33" s="358"/>
      <c r="AY33" s="358"/>
      <c r="AZ33" s="360"/>
      <c r="BA33" s="360"/>
      <c r="BB33" s="363"/>
      <c r="BC33" s="364"/>
      <c r="BD33" s="52"/>
      <c r="BE33" s="52"/>
      <c r="BF33" s="52"/>
      <c r="BG33" s="52"/>
    </row>
    <row r="34" spans="1:64" ht="17.25" customHeight="1" x14ac:dyDescent="0.2">
      <c r="A34" s="13"/>
      <c r="B34" s="118">
        <f t="shared" si="0"/>
        <v>17</v>
      </c>
      <c r="C34" s="125">
        <v>1</v>
      </c>
      <c r="D34" s="297" t="s">
        <v>62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122"/>
      <c r="P34" s="312" t="s">
        <v>42</v>
      </c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129"/>
      <c r="AP34" s="56"/>
      <c r="AV34" s="370"/>
      <c r="AW34" s="371"/>
      <c r="AX34" s="358"/>
      <c r="AY34" s="358"/>
      <c r="AZ34" s="360"/>
      <c r="BA34" s="360"/>
      <c r="BB34" s="363"/>
      <c r="BC34" s="364"/>
      <c r="BD34" s="52"/>
      <c r="BE34" s="52"/>
      <c r="BF34" s="52"/>
      <c r="BG34" s="52"/>
    </row>
    <row r="35" spans="1:64" ht="30" customHeight="1" thickBot="1" x14ac:dyDescent="0.25">
      <c r="A35" s="13"/>
      <c r="B35" s="119">
        <f t="shared" si="0"/>
        <v>18</v>
      </c>
      <c r="C35" s="127">
        <v>3</v>
      </c>
      <c r="D35" s="378" t="s">
        <v>63</v>
      </c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123"/>
      <c r="P35" s="395" t="s">
        <v>67</v>
      </c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130"/>
      <c r="AP35" s="58"/>
      <c r="AV35" s="259" t="s">
        <v>30</v>
      </c>
      <c r="AW35" s="260" t="s">
        <v>31</v>
      </c>
      <c r="AX35" s="261" t="s">
        <v>30</v>
      </c>
      <c r="AY35" s="261" t="s">
        <v>31</v>
      </c>
      <c r="AZ35" s="262" t="s">
        <v>30</v>
      </c>
      <c r="BA35" s="262" t="s">
        <v>31</v>
      </c>
      <c r="BB35" s="263" t="s">
        <v>30</v>
      </c>
      <c r="BC35" s="264" t="s">
        <v>31</v>
      </c>
      <c r="BD35" s="37"/>
      <c r="BE35" s="37"/>
      <c r="BF35" s="37"/>
      <c r="BG35" s="37"/>
    </row>
    <row r="36" spans="1:64" ht="14.25" customHeight="1" thickBot="1" x14ac:dyDescent="0.3">
      <c r="A36" s="13"/>
      <c r="B36" s="115" t="s">
        <v>17</v>
      </c>
      <c r="C36" s="116">
        <f>SUM(C18:C35)</f>
        <v>20</v>
      </c>
      <c r="D36" s="13"/>
      <c r="E36" s="37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U36" s="155" t="s">
        <v>46</v>
      </c>
      <c r="AV36" s="83">
        <f>COUNTIF($AW$47:$AW$93, "B")</f>
        <v>0</v>
      </c>
      <c r="AW36" s="78" t="e">
        <f>COUNTIF($AW$47:$AW$93,"B")/COUNTIF($E$47:$E$93,"P")</f>
        <v>#DIV/0!</v>
      </c>
      <c r="AX36" s="64">
        <f>COUNTIF($AY$47:$AY$93,"B")</f>
        <v>0</v>
      </c>
      <c r="AY36" s="78" t="e">
        <f>COUNTIF($AY$47:$AY$93,"B")/COUNTIF($E$47:$E$93,"P")</f>
        <v>#DIV/0!</v>
      </c>
      <c r="AZ36" s="64">
        <f>COUNTIF($BA$47:$BA$93,"B")</f>
        <v>0</v>
      </c>
      <c r="BA36" s="78" t="e">
        <f>COUNTIF($BA$47:$BA$93,"B")/COUNTIF($E$47:$E$93,"P")</f>
        <v>#DIV/0!</v>
      </c>
      <c r="BB36" s="151">
        <f>COUNTIF($BC$47:$BC$93,"B")</f>
        <v>0</v>
      </c>
      <c r="BC36" s="79" t="e">
        <f>COUNTIF($BC$47:$BC$93,"B")/COUNTIF($E$47:$E$93,"P")</f>
        <v>#DIV/0!</v>
      </c>
      <c r="BE36" s="37"/>
      <c r="BF36" s="37"/>
      <c r="BG36" s="37"/>
      <c r="BH36" s="37"/>
      <c r="BK36" s="49"/>
      <c r="BL36" s="49"/>
    </row>
    <row r="37" spans="1:64" ht="14.25" customHeight="1" x14ac:dyDescent="0.25">
      <c r="B37" s="13"/>
      <c r="C37" s="13"/>
      <c r="I37" s="4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AU37" s="156" t="s">
        <v>38</v>
      </c>
      <c r="AV37" s="83">
        <f>COUNTIF($AW$47:$AW$93, "MB")</f>
        <v>0</v>
      </c>
      <c r="AW37" s="78" t="e">
        <f>COUNTIF($AW$47:$AW$93,"MB")/COUNTIF($E$47:$E$93,"P")</f>
        <v>#DIV/0!</v>
      </c>
      <c r="AX37" s="64">
        <f>COUNTIF($AY$47:$AY$93,"MB")</f>
        <v>0</v>
      </c>
      <c r="AY37" s="78" t="e">
        <f>COUNTIF($AY$47:$AY$93,"MB")/COUNTIF($E$47:$E$93,"P")</f>
        <v>#DIV/0!</v>
      </c>
      <c r="AZ37" s="64">
        <f>COUNTIF($BA$47:$BA$93,"MB")</f>
        <v>0</v>
      </c>
      <c r="BA37" s="78" t="e">
        <f>COUNTIF($BA$47:$BA$93,"MB")/COUNTIF($E$47:$E$93,"P")</f>
        <v>#DIV/0!</v>
      </c>
      <c r="BB37" s="151">
        <f>COUNTIF($BC$47:$BC$93,"MB")</f>
        <v>0</v>
      </c>
      <c r="BC37" s="79" t="e">
        <f>COUNTIF($BC$47:$BC$93,"MB")/COUNTIF($E$47:$E$93,"P")</f>
        <v>#DIV/0!</v>
      </c>
    </row>
    <row r="38" spans="1:64" ht="14.25" customHeight="1" x14ac:dyDescent="0.25">
      <c r="D38" s="2"/>
      <c r="E38" s="15"/>
      <c r="F38" s="2"/>
      <c r="G38" s="26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U38" s="156" t="s">
        <v>47</v>
      </c>
      <c r="AV38" s="83">
        <f>COUNTIF($AW$47:$AW$93, "MA")</f>
        <v>0</v>
      </c>
      <c r="AW38" s="78" t="e">
        <f>COUNTIF($AW$47:$AW$93,"MA")/COUNTIF($E$47:$E$93,"P")</f>
        <v>#DIV/0!</v>
      </c>
      <c r="AX38" s="64">
        <f>COUNTIF($AY$47:$AY$93,"MA")</f>
        <v>0</v>
      </c>
      <c r="AY38" s="78" t="e">
        <f>COUNTIF($AY$47:$AY$93,"MA")/COUNTIF($E$47:$E$93,"P")</f>
        <v>#DIV/0!</v>
      </c>
      <c r="AZ38" s="64">
        <f>COUNTIF($BA$47:$BA$93,"MA")</f>
        <v>0</v>
      </c>
      <c r="BA38" s="78" t="e">
        <f>COUNTIF($BA$47:$BA$93,"MA")/COUNTIF($E$47:$E$93,"P")</f>
        <v>#DIV/0!</v>
      </c>
      <c r="BB38" s="151">
        <f>COUNTIF($BC$47:$BC$93,"MA")</f>
        <v>0</v>
      </c>
      <c r="BC38" s="79" t="e">
        <f>COUNTIF($BC$47:$BC$93,"MA")/COUNTIF($E$47:$E$93,"P")</f>
        <v>#DIV/0!</v>
      </c>
    </row>
    <row r="39" spans="1:64" ht="14.25" customHeight="1" thickBot="1" x14ac:dyDescent="0.3">
      <c r="C39" s="3"/>
      <c r="D39" s="305" t="s">
        <v>6</v>
      </c>
      <c r="E39" s="306"/>
      <c r="F39" s="5">
        <f>C36</f>
        <v>20</v>
      </c>
      <c r="G39" s="27"/>
      <c r="H39" s="13"/>
      <c r="I39" s="13"/>
      <c r="AU39" s="157" t="s">
        <v>64</v>
      </c>
      <c r="AV39" s="84">
        <f>COUNTIF($AW$47:$AW$93, "A")</f>
        <v>0</v>
      </c>
      <c r="AW39" s="80" t="e">
        <f>COUNTIF($AW$47:$AW$93,"A")/COUNTIF($E$47:$E$93,"P")</f>
        <v>#DIV/0!</v>
      </c>
      <c r="AX39" s="65">
        <f>COUNTIF($AY$47:$AY$93,"A")</f>
        <v>0</v>
      </c>
      <c r="AY39" s="80" t="e">
        <f>COUNTIF($AY$47:$AY$93,"A")/COUNTIF($E$47:$E$93,"P")</f>
        <v>#DIV/0!</v>
      </c>
      <c r="AZ39" s="65">
        <f>COUNTIF($BA$47:$BA$93,"A")</f>
        <v>0</v>
      </c>
      <c r="BA39" s="80" t="e">
        <f>COUNTIF($BA$47:$BA$93,"A")/COUNTIF($E$47:$E$93,"P")</f>
        <v>#DIV/0!</v>
      </c>
      <c r="BB39" s="152">
        <f>COUNTIF($BC$47:$BC$93,"A")</f>
        <v>0</v>
      </c>
      <c r="BC39" s="81" t="e">
        <f>COUNTIF($BC$47:$BC$93,"A")/COUNTIF($E$47:$E$93,"P")</f>
        <v>#DIV/0!</v>
      </c>
    </row>
    <row r="40" spans="1:64" ht="12.75" customHeight="1" x14ac:dyDescent="0.2">
      <c r="C40" s="3"/>
      <c r="D40" s="305" t="s">
        <v>9</v>
      </c>
      <c r="E40" s="306"/>
      <c r="F40" s="5">
        <f>F39*0.6</f>
        <v>12</v>
      </c>
      <c r="G40" s="27"/>
      <c r="H40" s="13"/>
      <c r="I40" s="13"/>
    </row>
    <row r="41" spans="1:64" ht="12.75" customHeight="1" thickBot="1" x14ac:dyDescent="0.25">
      <c r="C41" s="13"/>
      <c r="D41" s="71"/>
      <c r="E41" s="71"/>
      <c r="F41" s="73"/>
      <c r="G41" s="72"/>
      <c r="H41" s="13"/>
      <c r="I41" s="13"/>
    </row>
    <row r="42" spans="1:64" ht="12.75" customHeight="1" thickBot="1" x14ac:dyDescent="0.25">
      <c r="D42" s="13"/>
      <c r="E42" s="37"/>
      <c r="F42" s="74"/>
      <c r="G42" s="75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2"/>
      <c r="AP42" s="2"/>
      <c r="AQ42" s="2"/>
      <c r="AR42" s="2"/>
      <c r="AS42" s="13"/>
      <c r="AT42" s="13"/>
      <c r="AU42" s="13"/>
      <c r="AV42" s="365" t="s">
        <v>40</v>
      </c>
      <c r="AW42" s="366"/>
      <c r="AX42" s="366"/>
      <c r="AY42" s="366"/>
      <c r="AZ42" s="366"/>
      <c r="BA42" s="366"/>
      <c r="BB42" s="366"/>
      <c r="BC42" s="367"/>
      <c r="BD42" s="13"/>
      <c r="BE42" s="13"/>
      <c r="BF42" s="13"/>
      <c r="BG42" s="13"/>
    </row>
    <row r="43" spans="1:64" ht="51.75" customHeight="1" x14ac:dyDescent="0.2">
      <c r="B43" s="13"/>
      <c r="C43" s="13"/>
      <c r="D43" s="13"/>
      <c r="E43" s="44"/>
      <c r="F43" s="385" t="s">
        <v>29</v>
      </c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8" t="s">
        <v>21</v>
      </c>
      <c r="AP43" s="388" t="s">
        <v>22</v>
      </c>
      <c r="AQ43" s="387" t="s">
        <v>16</v>
      </c>
      <c r="AR43" s="380" t="s">
        <v>14</v>
      </c>
      <c r="AS43" s="164"/>
      <c r="AT43" s="164"/>
      <c r="AU43" s="63"/>
      <c r="AV43" s="374" t="str">
        <f>P18</f>
        <v>1) Reflexión sobre el texto.</v>
      </c>
      <c r="AW43" s="375"/>
      <c r="AX43" s="372" t="str">
        <f>P19</f>
        <v>2) Extracción de información explícita.</v>
      </c>
      <c r="AY43" s="372"/>
      <c r="AZ43" s="381" t="str">
        <f>P20</f>
        <v>3) Extracción de información implícita.</v>
      </c>
      <c r="BA43" s="381"/>
      <c r="BB43" s="397" t="str">
        <f>P35</f>
        <v>4) Reconocimiento de funciones gramaticales y usos ortográficos.</v>
      </c>
      <c r="BC43" s="398"/>
      <c r="BD43" s="63"/>
      <c r="BG43" s="53"/>
      <c r="BH43" s="13"/>
      <c r="BI43" s="38"/>
    </row>
    <row r="44" spans="1:64" ht="12.75" hidden="1" customHeight="1" x14ac:dyDescent="0.2">
      <c r="B44" s="13"/>
      <c r="C44" s="13"/>
      <c r="D44" s="13"/>
      <c r="E44" s="45" t="s">
        <v>23</v>
      </c>
      <c r="F44" s="6" t="s">
        <v>25</v>
      </c>
      <c r="G44" s="6"/>
      <c r="H44" s="6" t="s">
        <v>24</v>
      </c>
      <c r="I44" s="6"/>
      <c r="J44" s="6" t="s">
        <v>25</v>
      </c>
      <c r="K44" s="6"/>
      <c r="L44" s="6" t="s">
        <v>25</v>
      </c>
      <c r="M44" s="6"/>
      <c r="N44" s="6" t="s">
        <v>0</v>
      </c>
      <c r="O44" s="6"/>
      <c r="P44" s="6" t="s">
        <v>24</v>
      </c>
      <c r="Q44" s="6"/>
      <c r="R44" s="6" t="s">
        <v>25</v>
      </c>
      <c r="S44" s="6"/>
      <c r="T44" s="6" t="s">
        <v>0</v>
      </c>
      <c r="U44" s="6"/>
      <c r="V44" s="6" t="s">
        <v>25</v>
      </c>
      <c r="W44" s="6"/>
      <c r="X44" s="6" t="s">
        <v>0</v>
      </c>
      <c r="Y44" s="6"/>
      <c r="Z44" s="6" t="s">
        <v>24</v>
      </c>
      <c r="AA44" s="6"/>
      <c r="AB44" s="6" t="s">
        <v>25</v>
      </c>
      <c r="AC44" s="6"/>
      <c r="AD44" s="6" t="s">
        <v>0</v>
      </c>
      <c r="AE44" s="6"/>
      <c r="AF44" s="6" t="s">
        <v>25</v>
      </c>
      <c r="AG44" s="6"/>
      <c r="AH44" s="6" t="s">
        <v>0</v>
      </c>
      <c r="AI44" s="6"/>
      <c r="AJ44" s="6" t="s">
        <v>24</v>
      </c>
      <c r="AK44" s="6"/>
      <c r="AL44" s="6" t="s">
        <v>25</v>
      </c>
      <c r="AM44" s="6"/>
      <c r="AN44" s="6"/>
      <c r="AO44" s="389"/>
      <c r="AP44" s="389"/>
      <c r="AQ44" s="387"/>
      <c r="AR44" s="380"/>
      <c r="AS44" s="164"/>
      <c r="AT44" s="164"/>
      <c r="AU44" s="63"/>
      <c r="AV44" s="376"/>
      <c r="AW44" s="377"/>
      <c r="AX44" s="373"/>
      <c r="AY44" s="373"/>
      <c r="AZ44" s="382"/>
      <c r="BA44" s="382"/>
      <c r="BB44" s="399"/>
      <c r="BC44" s="400"/>
      <c r="BD44" s="63"/>
      <c r="BG44" s="53"/>
      <c r="BH44" s="13"/>
      <c r="BI44" s="38"/>
    </row>
    <row r="45" spans="1:64" ht="12.75" hidden="1" customHeight="1" x14ac:dyDescent="0.2">
      <c r="B45" s="2"/>
      <c r="C45" s="2"/>
      <c r="D45" s="2"/>
      <c r="E45" s="45"/>
      <c r="F45" s="77">
        <v>1</v>
      </c>
      <c r="G45" s="77"/>
      <c r="H45" s="77">
        <v>1</v>
      </c>
      <c r="I45" s="77"/>
      <c r="J45" s="77">
        <v>1</v>
      </c>
      <c r="K45" s="77"/>
      <c r="L45" s="77">
        <v>1</v>
      </c>
      <c r="M45" s="77"/>
      <c r="N45" s="77">
        <v>1</v>
      </c>
      <c r="O45" s="77"/>
      <c r="P45" s="77">
        <v>1</v>
      </c>
      <c r="Q45" s="77"/>
      <c r="R45" s="77">
        <v>1</v>
      </c>
      <c r="S45" s="77"/>
      <c r="T45" s="77">
        <v>1</v>
      </c>
      <c r="U45" s="77"/>
      <c r="V45" s="77">
        <v>1</v>
      </c>
      <c r="W45" s="77"/>
      <c r="X45" s="77">
        <v>1</v>
      </c>
      <c r="Y45" s="77"/>
      <c r="Z45" s="77">
        <v>1</v>
      </c>
      <c r="AA45" s="77"/>
      <c r="AB45" s="77">
        <v>1</v>
      </c>
      <c r="AC45" s="77"/>
      <c r="AD45" s="77">
        <v>1</v>
      </c>
      <c r="AE45" s="77"/>
      <c r="AF45" s="77">
        <v>1</v>
      </c>
      <c r="AG45" s="77"/>
      <c r="AH45" s="77">
        <v>1</v>
      </c>
      <c r="AI45" s="77"/>
      <c r="AJ45" s="77">
        <v>1</v>
      </c>
      <c r="AK45" s="77"/>
      <c r="AL45" s="77">
        <v>1</v>
      </c>
      <c r="AM45" s="77"/>
      <c r="AN45" s="77">
        <v>3</v>
      </c>
      <c r="AO45" s="389"/>
      <c r="AP45" s="389"/>
      <c r="AQ45" s="387"/>
      <c r="AR45" s="380"/>
      <c r="AS45" s="164"/>
      <c r="AT45" s="164"/>
      <c r="AU45" s="63"/>
      <c r="AV45" s="376"/>
      <c r="AW45" s="377"/>
      <c r="AX45" s="373"/>
      <c r="AY45" s="373"/>
      <c r="AZ45" s="382"/>
      <c r="BA45" s="382"/>
      <c r="BB45" s="399"/>
      <c r="BC45" s="400"/>
      <c r="BD45" s="63"/>
      <c r="BG45" s="53"/>
      <c r="BH45" s="13"/>
      <c r="BI45" s="38"/>
    </row>
    <row r="46" spans="1:64" ht="50.25" customHeight="1" thickBot="1" x14ac:dyDescent="0.25">
      <c r="A46" s="3"/>
      <c r="B46" s="12" t="s">
        <v>7</v>
      </c>
      <c r="C46" s="300" t="s">
        <v>11</v>
      </c>
      <c r="D46" s="300"/>
      <c r="E46" s="76" t="s">
        <v>33</v>
      </c>
      <c r="F46" s="92">
        <v>1</v>
      </c>
      <c r="G46" s="92"/>
      <c r="H46" s="86">
        <v>2</v>
      </c>
      <c r="I46" s="86"/>
      <c r="J46" s="98">
        <v>3</v>
      </c>
      <c r="K46" s="98"/>
      <c r="L46" s="98">
        <v>4</v>
      </c>
      <c r="M46" s="98"/>
      <c r="N46" s="86">
        <v>5</v>
      </c>
      <c r="O46" s="86"/>
      <c r="P46" s="86">
        <v>6</v>
      </c>
      <c r="Q46" s="86"/>
      <c r="R46" s="86">
        <v>7</v>
      </c>
      <c r="S46" s="86"/>
      <c r="T46" s="98">
        <v>8</v>
      </c>
      <c r="U46" s="98"/>
      <c r="V46" s="92">
        <v>9</v>
      </c>
      <c r="W46" s="92"/>
      <c r="X46" s="92">
        <v>10</v>
      </c>
      <c r="Y46" s="92"/>
      <c r="Z46" s="86">
        <v>11</v>
      </c>
      <c r="AA46" s="86"/>
      <c r="AB46" s="86">
        <v>12</v>
      </c>
      <c r="AC46" s="86"/>
      <c r="AD46" s="98">
        <v>13</v>
      </c>
      <c r="AE46" s="98"/>
      <c r="AF46" s="86">
        <v>14</v>
      </c>
      <c r="AG46" s="86"/>
      <c r="AH46" s="86">
        <v>15</v>
      </c>
      <c r="AI46" s="86"/>
      <c r="AJ46" s="98">
        <v>16</v>
      </c>
      <c r="AK46" s="98"/>
      <c r="AL46" s="86">
        <v>17</v>
      </c>
      <c r="AM46" s="86"/>
      <c r="AN46" s="87">
        <v>18</v>
      </c>
      <c r="AO46" s="390"/>
      <c r="AP46" s="390"/>
      <c r="AQ46" s="387"/>
      <c r="AR46" s="380"/>
      <c r="AS46" s="180" t="s">
        <v>68</v>
      </c>
      <c r="AT46" s="180" t="s">
        <v>69</v>
      </c>
      <c r="AU46" s="181" t="s">
        <v>100</v>
      </c>
      <c r="AV46" s="107" t="s">
        <v>49</v>
      </c>
      <c r="AW46" s="108" t="s">
        <v>14</v>
      </c>
      <c r="AX46" s="109" t="s">
        <v>49</v>
      </c>
      <c r="AY46" s="109" t="s">
        <v>14</v>
      </c>
      <c r="AZ46" s="110" t="s">
        <v>49</v>
      </c>
      <c r="BA46" s="110" t="s">
        <v>14</v>
      </c>
      <c r="BB46" s="111" t="s">
        <v>49</v>
      </c>
      <c r="BC46" s="112" t="s">
        <v>14</v>
      </c>
      <c r="BD46" s="63"/>
      <c r="BG46" s="53"/>
      <c r="BH46" s="13"/>
      <c r="BI46" s="38"/>
    </row>
    <row r="47" spans="1:64" ht="12.75" customHeight="1" x14ac:dyDescent="0.2">
      <c r="A47" s="3"/>
      <c r="B47" s="5">
        <v>1</v>
      </c>
      <c r="C47" s="291" t="s">
        <v>113</v>
      </c>
      <c r="D47" s="292" t="s">
        <v>113</v>
      </c>
      <c r="E47" s="14"/>
      <c r="F47" s="96"/>
      <c r="G47" s="97">
        <f>IF(F47=$F$44,$F$45,0)</f>
        <v>0</v>
      </c>
      <c r="H47" s="96"/>
      <c r="I47" s="97">
        <f>IF(H47=$H$44,$H$45,0)</f>
        <v>0</v>
      </c>
      <c r="J47" s="96"/>
      <c r="K47" s="97">
        <f>IF(J47=$J$44,$J$45,0)</f>
        <v>0</v>
      </c>
      <c r="L47" s="96"/>
      <c r="M47" s="97">
        <f>IF(L47=$L$44,$L$45,0)</f>
        <v>0</v>
      </c>
      <c r="N47" s="96"/>
      <c r="O47" s="97">
        <f>IF(N47=$N$44,$N$45,0)</f>
        <v>0</v>
      </c>
      <c r="P47" s="96"/>
      <c r="Q47" s="97">
        <f>IF(P47=$P$44,$P$45,0)</f>
        <v>0</v>
      </c>
      <c r="R47" s="96"/>
      <c r="S47" s="97">
        <f>IF(R47=$R$44,$R$45,0)</f>
        <v>0</v>
      </c>
      <c r="T47" s="96"/>
      <c r="U47" s="97">
        <f>IF(T47=$T$44,$T$45,0)</f>
        <v>0</v>
      </c>
      <c r="V47" s="96"/>
      <c r="W47" s="97">
        <f>IF(V47=$V$44,$V$45,0)</f>
        <v>0</v>
      </c>
      <c r="X47" s="96"/>
      <c r="Y47" s="97">
        <f>IF(X47=$X$44,$X$45,0)</f>
        <v>0</v>
      </c>
      <c r="Z47" s="96"/>
      <c r="AA47" s="88">
        <f t="shared" ref="AA47:AA93" si="1">IF(Z47=$Z$44,$Z$45,0)</f>
        <v>0</v>
      </c>
      <c r="AB47" s="96"/>
      <c r="AC47" s="88">
        <f t="shared" ref="AC47:AC93" si="2">IF(AB47=$AB$44,$AB$45,0)</f>
        <v>0</v>
      </c>
      <c r="AD47" s="96"/>
      <c r="AE47" s="88">
        <f t="shared" ref="AE47:AE93" si="3">IF(AD47=$AD$44,$AD$45,0)</f>
        <v>0</v>
      </c>
      <c r="AF47" s="96"/>
      <c r="AG47" s="88">
        <f>IF(AF47=$AF$44,$AF$45,0)</f>
        <v>0</v>
      </c>
      <c r="AH47" s="96"/>
      <c r="AI47" s="88">
        <f t="shared" ref="AI47:AI66" si="4">IF(AH47=$AH$44,$AH$45,0)</f>
        <v>0</v>
      </c>
      <c r="AJ47" s="96"/>
      <c r="AK47" s="88">
        <f t="shared" ref="AK47:AK93" si="5">IF(AJ47=$AJ$44,$AJ$45,0)</f>
        <v>0</v>
      </c>
      <c r="AL47" s="96"/>
      <c r="AM47" s="88">
        <f>IF(AL47=$AL$44,$AL$45,0)</f>
        <v>0</v>
      </c>
      <c r="AN47" s="96"/>
      <c r="AO47" s="89">
        <f>IF((E47="P"),SUM(F47:AN47),0)</f>
        <v>0</v>
      </c>
      <c r="AP47" s="90">
        <f t="shared" ref="AP47:AP93" si="6">(AO47*100)/F$39</f>
        <v>0</v>
      </c>
      <c r="AQ47" s="91">
        <f t="shared" ref="AQ47:AQ93" si="7">IF(AO47&gt;=F$40,0.375*AO47-0.5,0.166666*AO47+2)</f>
        <v>2</v>
      </c>
      <c r="AR47" s="5">
        <f>IF($E$47:$E$93="P",IF(AND((AP47&lt;50),(AP47&gt;=0)),"INICIAL",IF(AND((AP47&lt;80),(AP47&gt;49)),"INTERMEDIO",IF(AND((AP47&lt;=100),(AP47&gt;79)),"AVANZADO"))),0)</f>
        <v>0</v>
      </c>
      <c r="AS47" s="182">
        <f>IF((E47="P"),AQ47-$AQ$96,0)</f>
        <v>0</v>
      </c>
      <c r="AT47" s="182">
        <f>IF((E47="P"),POWER(AS47,2),0)</f>
        <v>0</v>
      </c>
      <c r="AU47" s="182">
        <f>SUM(AT47:AT93)</f>
        <v>0</v>
      </c>
      <c r="AV47" s="102">
        <f t="shared" ref="AV47:AV93" si="8">IF((E47="P"),(SUM(F47:G47)+SUM(V47:Y47))/3,0)</f>
        <v>0</v>
      </c>
      <c r="AW47" s="103">
        <f>IF($E$47:$E$93="P",IF(AV47&lt;=0.25,"B",IF(AV47&lt;=0.5,"MB",IF(AV47&lt;=0.75,"MA",IF(AV47&lt;=1,"A")))),0)</f>
        <v>0</v>
      </c>
      <c r="AX47" s="104">
        <f>IF((E47="P"),(SUM(H47:I47)+SUM(N47:S47)+SUM(Z47:AC47)+SUM(AF47:AI47)+SUM(AL47:AM47))/9,0)</f>
        <v>0</v>
      </c>
      <c r="AY47" s="103">
        <f>IF($E$47:$E$93="P",IF(AX47&lt;=0.25,"B",IF(AX47&lt;=0.5,"MB",IF(AX47=0.75,"MA",IF(AX47&lt;=1,"A")))),0)</f>
        <v>0</v>
      </c>
      <c r="AZ47" s="104">
        <f>IF((E47="P"),(SUM(J47:M47)+SUM(T47:U47)+SUM(AD47:AE47)+SUM(AJ47:AK47))/5,0)</f>
        <v>0</v>
      </c>
      <c r="BA47" s="103">
        <f>IF($E$47:$E$93="P",IF(AZ47&lt;=0.25,"B",IF(AZ47&lt;=0.5,"MB",IF(AZ47&lt;=0.75,"MA",IF(AZ47&lt;=1,"A")))),0)</f>
        <v>0</v>
      </c>
      <c r="BB47" s="105">
        <f>IF((E47="P"),SUM(AN47:AN47)/3,0)</f>
        <v>0</v>
      </c>
      <c r="BC47" s="106">
        <f>IF($E$47:$E$93="P",IF(BB47&lt;=0.25,"B",IF(BB47&lt;=0.5,"MB",IF(BB47&lt;=0.75,"MA",IF(BB47&lt;=1,"A")))),0)</f>
        <v>0</v>
      </c>
      <c r="BD47" s="54"/>
      <c r="BG47" s="53"/>
      <c r="BH47" s="13"/>
      <c r="BI47" s="38"/>
    </row>
    <row r="48" spans="1:64" ht="12.75" customHeight="1" x14ac:dyDescent="0.2">
      <c r="A48" s="3"/>
      <c r="B48" s="5">
        <v>2</v>
      </c>
      <c r="C48" s="291" t="s">
        <v>114</v>
      </c>
      <c r="D48" s="292" t="s">
        <v>114</v>
      </c>
      <c r="E48" s="14"/>
      <c r="F48" s="85"/>
      <c r="G48" s="88">
        <f>IF(F48=$F$44,$F$45,0)</f>
        <v>0</v>
      </c>
      <c r="H48" s="85"/>
      <c r="I48" s="88">
        <f t="shared" ref="I48:I93" si="9">IF(H48=$H$44,$H$45,0)</f>
        <v>0</v>
      </c>
      <c r="J48" s="85"/>
      <c r="K48" s="88">
        <f t="shared" ref="K48:K93" si="10">IF(J48=$J$44,$J$45,0)</f>
        <v>0</v>
      </c>
      <c r="L48" s="85"/>
      <c r="M48" s="88">
        <f t="shared" ref="M48:M93" si="11">IF(L48=$L$44,$L$45,0)</f>
        <v>0</v>
      </c>
      <c r="N48" s="85"/>
      <c r="O48" s="88">
        <f t="shared" ref="O48:O93" si="12">IF(N48=$N$44,$N$45,0)</f>
        <v>0</v>
      </c>
      <c r="P48" s="85"/>
      <c r="Q48" s="88">
        <f t="shared" ref="Q48:Q93" si="13">IF(P48=$P$44,$P$45,0)</f>
        <v>0</v>
      </c>
      <c r="R48" s="85"/>
      <c r="S48" s="88">
        <f>IF(R48=$R$44,$R$45,0)</f>
        <v>0</v>
      </c>
      <c r="T48" s="85"/>
      <c r="U48" s="88">
        <f t="shared" ref="U48:U93" si="14">IF(T48=$T$44,$T$45,0)</f>
        <v>0</v>
      </c>
      <c r="V48" s="85"/>
      <c r="W48" s="88">
        <f t="shared" ref="W48:W93" si="15">IF(V48=$V$44,$V$45,0)</f>
        <v>0</v>
      </c>
      <c r="X48" s="85"/>
      <c r="Y48" s="88">
        <f t="shared" ref="Y48:Y93" si="16">IF(X48=$X$44,$X$45,0)</f>
        <v>0</v>
      </c>
      <c r="Z48" s="85"/>
      <c r="AA48" s="88">
        <f t="shared" si="1"/>
        <v>0</v>
      </c>
      <c r="AB48" s="85"/>
      <c r="AC48" s="88">
        <f t="shared" si="2"/>
        <v>0</v>
      </c>
      <c r="AD48" s="85"/>
      <c r="AE48" s="88">
        <f t="shared" si="3"/>
        <v>0</v>
      </c>
      <c r="AF48" s="85"/>
      <c r="AG48" s="88">
        <f>IF(AF48=$AF$44,$AF$45,0)</f>
        <v>0</v>
      </c>
      <c r="AH48" s="85"/>
      <c r="AI48" s="88">
        <f t="shared" si="4"/>
        <v>0</v>
      </c>
      <c r="AJ48" s="85"/>
      <c r="AK48" s="88">
        <f t="shared" si="5"/>
        <v>0</v>
      </c>
      <c r="AL48" s="85"/>
      <c r="AM48" s="88">
        <f>IF(AL48=$AL$44,$AL$45,0)</f>
        <v>0</v>
      </c>
      <c r="AN48" s="85"/>
      <c r="AO48" s="89">
        <f t="shared" ref="AO48:AO93" si="17">IF((E48="P"),SUM(F48:AN48),0)</f>
        <v>0</v>
      </c>
      <c r="AP48" s="90">
        <f t="shared" si="6"/>
        <v>0</v>
      </c>
      <c r="AQ48" s="91">
        <f t="shared" si="7"/>
        <v>2</v>
      </c>
      <c r="AR48" s="5">
        <f t="shared" ref="AR48:AR93" si="18">IF($E$47:$E$93="P",IF(AND((AP48&lt;50),(AP48&gt;=0)),"INICIAL",IF(AND((AP48&lt;80),(AP48&gt;49)),"INTERMEDIO",IF(AND((AP48&lt;=100),(AP48&gt;79)),"AVANZADO"))),0)</f>
        <v>0</v>
      </c>
      <c r="AS48" s="182">
        <f>IF((E48="P"),AQ48-$AQ$96,0)</f>
        <v>0</v>
      </c>
      <c r="AT48" s="182">
        <f>IF((E48="P"),POWER(AS48,2),0)</f>
        <v>0</v>
      </c>
      <c r="AU48" s="183">
        <f>COUNTIF(E47:E93,"=P")</f>
        <v>0</v>
      </c>
      <c r="AV48" s="102">
        <f t="shared" si="8"/>
        <v>0</v>
      </c>
      <c r="AW48" s="5">
        <f t="shared" ref="AW48:AW92" si="19">IF($E$47:$E$93="P",IF(AV48&lt;=0.25,"B",IF(AV48&lt;=0.5,"MB",IF(AV48&lt;=0.75,"MA",IF(AV48&lt;=1,"A")))),0)</f>
        <v>0</v>
      </c>
      <c r="AX48" s="104">
        <f t="shared" ref="AX48:AX93" si="20">IF((E48="P"),(SUM(H48:I48)+SUM(N48:S48)+SUM(Z48:AC48)+SUM(AF48:AI48)+SUM(AL48:AM48))/9,0)</f>
        <v>0</v>
      </c>
      <c r="AY48" s="5">
        <f t="shared" ref="AY48:AY93" si="21">IF($E$47:$E$93="P",IF(AX48&lt;=0.25,"B",IF(AX48&lt;=0.5,"MB",IF(AX48=0.75,"MA",IF(AX48&lt;=1,"A")))),0)</f>
        <v>0</v>
      </c>
      <c r="AZ48" s="104">
        <f t="shared" ref="AZ48:AZ93" si="22">IF((E48="P"),(SUM(J48:M48)+SUM(T48:U48)+SUM(AD48:AE48)+SUM(AJ48:AK48))/5,0)</f>
        <v>0</v>
      </c>
      <c r="BA48" s="5">
        <f t="shared" ref="BA48:BA93" si="23">IF($E$47:$E$93="P",IF(AZ48&lt;=0.25,"B",IF(AZ48&lt;=0.5,"MB",IF(AZ48&lt;=0.75,"MA",IF(AZ48&lt;=1,"A")))),0)</f>
        <v>0</v>
      </c>
      <c r="BB48" s="105">
        <f t="shared" ref="BB48:BB93" si="24">IF((E48="P"),SUM(AN48:AN48)/3,0)</f>
        <v>0</v>
      </c>
      <c r="BC48" s="99">
        <f t="shared" ref="BC48:BC93" si="25">IF($E$47:$E$93="P",IF(BB48&lt;=0.25,"B",IF(BB48&lt;=0.5,"MB",IF(BB48&lt;=0.75,"MA",IF(BB48&lt;=1,"A")))),0)</f>
        <v>0</v>
      </c>
      <c r="BD48" s="54"/>
      <c r="BG48" s="53"/>
      <c r="BH48" s="13"/>
      <c r="BI48" s="38"/>
    </row>
    <row r="49" spans="1:79" ht="12.75" customHeight="1" x14ac:dyDescent="0.2">
      <c r="A49" s="3"/>
      <c r="B49" s="5">
        <v>3</v>
      </c>
      <c r="C49" s="291" t="s">
        <v>115</v>
      </c>
      <c r="D49" s="292" t="s">
        <v>115</v>
      </c>
      <c r="E49" s="14"/>
      <c r="F49" s="85"/>
      <c r="G49" s="88">
        <f t="shared" ref="G49:G93" si="26">IF(F49=$F$44,$F$45,0)</f>
        <v>0</v>
      </c>
      <c r="H49" s="85"/>
      <c r="I49" s="88">
        <f t="shared" si="9"/>
        <v>0</v>
      </c>
      <c r="J49" s="85"/>
      <c r="K49" s="88">
        <f t="shared" si="10"/>
        <v>0</v>
      </c>
      <c r="L49" s="85"/>
      <c r="M49" s="88">
        <f t="shared" si="11"/>
        <v>0</v>
      </c>
      <c r="N49" s="85"/>
      <c r="O49" s="88">
        <f t="shared" si="12"/>
        <v>0</v>
      </c>
      <c r="P49" s="85"/>
      <c r="Q49" s="88">
        <f t="shared" si="13"/>
        <v>0</v>
      </c>
      <c r="R49" s="85"/>
      <c r="S49" s="88">
        <f t="shared" ref="S49:S93" si="27">IF(R49=$R$44,$R$45,0)</f>
        <v>0</v>
      </c>
      <c r="T49" s="85"/>
      <c r="U49" s="88">
        <f t="shared" si="14"/>
        <v>0</v>
      </c>
      <c r="V49" s="85"/>
      <c r="W49" s="88">
        <f t="shared" si="15"/>
        <v>0</v>
      </c>
      <c r="X49" s="85"/>
      <c r="Y49" s="88">
        <f t="shared" si="16"/>
        <v>0</v>
      </c>
      <c r="Z49" s="85"/>
      <c r="AA49" s="88">
        <f t="shared" si="1"/>
        <v>0</v>
      </c>
      <c r="AB49" s="85"/>
      <c r="AC49" s="88">
        <f t="shared" si="2"/>
        <v>0</v>
      </c>
      <c r="AD49" s="85"/>
      <c r="AE49" s="88">
        <f t="shared" si="3"/>
        <v>0</v>
      </c>
      <c r="AF49" s="85"/>
      <c r="AG49" s="88">
        <f t="shared" ref="AG49:AG93" si="28">IF(AF49=$AF$44,$AF$45,0)</f>
        <v>0</v>
      </c>
      <c r="AH49" s="85"/>
      <c r="AI49" s="88">
        <f t="shared" si="4"/>
        <v>0</v>
      </c>
      <c r="AJ49" s="85"/>
      <c r="AK49" s="88">
        <f t="shared" si="5"/>
        <v>0</v>
      </c>
      <c r="AL49" s="85"/>
      <c r="AM49" s="88">
        <f>IF(AL49=$AL$44,$AL$45,0)</f>
        <v>0</v>
      </c>
      <c r="AN49" s="85"/>
      <c r="AO49" s="89">
        <f t="shared" si="17"/>
        <v>0</v>
      </c>
      <c r="AP49" s="90">
        <f t="shared" si="6"/>
        <v>0</v>
      </c>
      <c r="AQ49" s="91">
        <f t="shared" si="7"/>
        <v>2</v>
      </c>
      <c r="AR49" s="5">
        <f t="shared" si="18"/>
        <v>0</v>
      </c>
      <c r="AS49" s="182">
        <f>IF((E49="P"),AQ49-$AQ$96,0)</f>
        <v>0</v>
      </c>
      <c r="AT49" s="182">
        <f t="shared" ref="AT49:AT93" si="29">IF((E49="P"),POWER(AS49,2),0)</f>
        <v>0</v>
      </c>
      <c r="AU49" s="183"/>
      <c r="AV49" s="102">
        <f t="shared" si="8"/>
        <v>0</v>
      </c>
      <c r="AW49" s="5">
        <f t="shared" si="19"/>
        <v>0</v>
      </c>
      <c r="AX49" s="104">
        <f t="shared" si="20"/>
        <v>0</v>
      </c>
      <c r="AY49" s="5">
        <f t="shared" si="21"/>
        <v>0</v>
      </c>
      <c r="AZ49" s="104">
        <f t="shared" si="22"/>
        <v>0</v>
      </c>
      <c r="BA49" s="5">
        <f t="shared" si="23"/>
        <v>0</v>
      </c>
      <c r="BB49" s="105">
        <f t="shared" si="24"/>
        <v>0</v>
      </c>
      <c r="BC49" s="99">
        <f t="shared" si="25"/>
        <v>0</v>
      </c>
      <c r="BD49" s="54"/>
      <c r="BE49" s="54"/>
      <c r="BF49" s="54"/>
      <c r="BG49" s="54"/>
      <c r="BH49" s="13"/>
    </row>
    <row r="50" spans="1:79" ht="12.75" customHeight="1" x14ac:dyDescent="0.2">
      <c r="A50" s="3"/>
      <c r="B50" s="5">
        <f t="shared" ref="B50:B92" si="30">B49+1</f>
        <v>4</v>
      </c>
      <c r="C50" s="291" t="s">
        <v>116</v>
      </c>
      <c r="D50" s="292" t="s">
        <v>116</v>
      </c>
      <c r="E50" s="14"/>
      <c r="F50" s="85"/>
      <c r="G50" s="88">
        <f t="shared" si="26"/>
        <v>0</v>
      </c>
      <c r="H50" s="85"/>
      <c r="I50" s="88">
        <f t="shared" si="9"/>
        <v>0</v>
      </c>
      <c r="J50" s="85"/>
      <c r="K50" s="88">
        <f t="shared" si="10"/>
        <v>0</v>
      </c>
      <c r="L50" s="85"/>
      <c r="M50" s="88">
        <f t="shared" si="11"/>
        <v>0</v>
      </c>
      <c r="N50" s="85"/>
      <c r="O50" s="88">
        <f t="shared" si="12"/>
        <v>0</v>
      </c>
      <c r="P50" s="85"/>
      <c r="Q50" s="88">
        <f t="shared" si="13"/>
        <v>0</v>
      </c>
      <c r="R50" s="85"/>
      <c r="S50" s="88">
        <f t="shared" si="27"/>
        <v>0</v>
      </c>
      <c r="T50" s="85"/>
      <c r="U50" s="88">
        <f t="shared" si="14"/>
        <v>0</v>
      </c>
      <c r="V50" s="85"/>
      <c r="W50" s="88">
        <f t="shared" si="15"/>
        <v>0</v>
      </c>
      <c r="X50" s="85"/>
      <c r="Y50" s="88">
        <f t="shared" si="16"/>
        <v>0</v>
      </c>
      <c r="Z50" s="85"/>
      <c r="AA50" s="88">
        <f t="shared" si="1"/>
        <v>0</v>
      </c>
      <c r="AB50" s="85"/>
      <c r="AC50" s="88">
        <f t="shared" si="2"/>
        <v>0</v>
      </c>
      <c r="AD50" s="85"/>
      <c r="AE50" s="88">
        <f t="shared" si="3"/>
        <v>0</v>
      </c>
      <c r="AF50" s="85"/>
      <c r="AG50" s="88">
        <f t="shared" si="28"/>
        <v>0</v>
      </c>
      <c r="AH50" s="85"/>
      <c r="AI50" s="88">
        <f t="shared" si="4"/>
        <v>0</v>
      </c>
      <c r="AJ50" s="85"/>
      <c r="AK50" s="88">
        <f t="shared" si="5"/>
        <v>0</v>
      </c>
      <c r="AL50" s="85"/>
      <c r="AM50" s="88">
        <f>IF(AL50=$AL$44,$AL$45,0)</f>
        <v>0</v>
      </c>
      <c r="AN50" s="85"/>
      <c r="AO50" s="89">
        <f t="shared" si="17"/>
        <v>0</v>
      </c>
      <c r="AP50" s="90">
        <f t="shared" si="6"/>
        <v>0</v>
      </c>
      <c r="AQ50" s="91">
        <f t="shared" si="7"/>
        <v>2</v>
      </c>
      <c r="AR50" s="5">
        <f t="shared" si="18"/>
        <v>0</v>
      </c>
      <c r="AS50" s="182">
        <f t="shared" ref="AS50:AS93" si="31">IF((E50="P"),AQ50-$AQ$96,0)</f>
        <v>0</v>
      </c>
      <c r="AT50" s="182">
        <f t="shared" si="29"/>
        <v>0</v>
      </c>
      <c r="AU50" s="183"/>
      <c r="AV50" s="102">
        <f t="shared" si="8"/>
        <v>0</v>
      </c>
      <c r="AW50" s="5">
        <f t="shared" si="19"/>
        <v>0</v>
      </c>
      <c r="AX50" s="104">
        <f>IF((E50="P"),(SUM(H50:I50)+SUM(N50:S50)+SUM(Z50:AC50)+SUM(AF50:AI50)+SUM(AL50:AM50))/9,0)</f>
        <v>0</v>
      </c>
      <c r="AY50" s="5">
        <f t="shared" si="21"/>
        <v>0</v>
      </c>
      <c r="AZ50" s="104">
        <f>IF((E50="P"),(SUM(J50:M50)+SUM(T50:U50)+SUM(AD50:AE50)+SUM(AJ50:AK50))/5,0)</f>
        <v>0</v>
      </c>
      <c r="BA50" s="5">
        <f t="shared" si="23"/>
        <v>0</v>
      </c>
      <c r="BB50" s="105">
        <f>IF((E50="P"),SUM(AN50:AN50)/3,0)</f>
        <v>0</v>
      </c>
      <c r="BC50" s="99">
        <f t="shared" si="25"/>
        <v>0</v>
      </c>
      <c r="BD50" s="54"/>
      <c r="BE50" s="54"/>
      <c r="BF50" s="54"/>
      <c r="BG50" s="54"/>
      <c r="BH50" s="13"/>
    </row>
    <row r="51" spans="1:79" ht="12.75" customHeight="1" x14ac:dyDescent="0.2">
      <c r="A51" s="3"/>
      <c r="B51" s="5">
        <f t="shared" si="30"/>
        <v>5</v>
      </c>
      <c r="C51" s="291" t="s">
        <v>117</v>
      </c>
      <c r="D51" s="292" t="s">
        <v>117</v>
      </c>
      <c r="E51" s="14"/>
      <c r="F51" s="85"/>
      <c r="G51" s="88">
        <f t="shared" si="26"/>
        <v>0</v>
      </c>
      <c r="H51" s="85"/>
      <c r="I51" s="88">
        <f t="shared" si="9"/>
        <v>0</v>
      </c>
      <c r="J51" s="85"/>
      <c r="K51" s="88">
        <f t="shared" si="10"/>
        <v>0</v>
      </c>
      <c r="L51" s="85"/>
      <c r="M51" s="88">
        <f t="shared" si="11"/>
        <v>0</v>
      </c>
      <c r="N51" s="85"/>
      <c r="O51" s="88">
        <f t="shared" si="12"/>
        <v>0</v>
      </c>
      <c r="P51" s="85"/>
      <c r="Q51" s="88">
        <f t="shared" si="13"/>
        <v>0</v>
      </c>
      <c r="R51" s="85"/>
      <c r="S51" s="88">
        <f t="shared" si="27"/>
        <v>0</v>
      </c>
      <c r="T51" s="85"/>
      <c r="U51" s="88">
        <f t="shared" si="14"/>
        <v>0</v>
      </c>
      <c r="V51" s="85"/>
      <c r="W51" s="88">
        <f t="shared" si="15"/>
        <v>0</v>
      </c>
      <c r="X51" s="85"/>
      <c r="Y51" s="88">
        <f t="shared" si="16"/>
        <v>0</v>
      </c>
      <c r="Z51" s="85"/>
      <c r="AA51" s="88">
        <f t="shared" si="1"/>
        <v>0</v>
      </c>
      <c r="AB51" s="85"/>
      <c r="AC51" s="88">
        <f t="shared" si="2"/>
        <v>0</v>
      </c>
      <c r="AD51" s="85"/>
      <c r="AE51" s="88">
        <f t="shared" si="3"/>
        <v>0</v>
      </c>
      <c r="AF51" s="85"/>
      <c r="AG51" s="88">
        <f t="shared" si="28"/>
        <v>0</v>
      </c>
      <c r="AH51" s="85"/>
      <c r="AI51" s="88">
        <f t="shared" si="4"/>
        <v>0</v>
      </c>
      <c r="AJ51" s="85"/>
      <c r="AK51" s="88">
        <f t="shared" si="5"/>
        <v>0</v>
      </c>
      <c r="AL51" s="85"/>
      <c r="AM51" s="88">
        <f>IF(AL51=$AL$44,$AL$45,0)</f>
        <v>0</v>
      </c>
      <c r="AN51" s="85"/>
      <c r="AO51" s="89">
        <f t="shared" si="17"/>
        <v>0</v>
      </c>
      <c r="AP51" s="90">
        <f t="shared" si="6"/>
        <v>0</v>
      </c>
      <c r="AQ51" s="91">
        <f t="shared" si="7"/>
        <v>2</v>
      </c>
      <c r="AR51" s="5">
        <f t="shared" si="18"/>
        <v>0</v>
      </c>
      <c r="AS51" s="182">
        <f t="shared" si="31"/>
        <v>0</v>
      </c>
      <c r="AT51" s="182">
        <f t="shared" si="29"/>
        <v>0</v>
      </c>
      <c r="AU51" s="183"/>
      <c r="AV51" s="102">
        <f t="shared" si="8"/>
        <v>0</v>
      </c>
      <c r="AW51" s="5">
        <f t="shared" si="19"/>
        <v>0</v>
      </c>
      <c r="AX51" s="104">
        <f t="shared" si="20"/>
        <v>0</v>
      </c>
      <c r="AY51" s="5">
        <f t="shared" si="21"/>
        <v>0</v>
      </c>
      <c r="AZ51" s="104">
        <f t="shared" si="22"/>
        <v>0</v>
      </c>
      <c r="BA51" s="5">
        <f t="shared" si="23"/>
        <v>0</v>
      </c>
      <c r="BB51" s="105">
        <f t="shared" si="24"/>
        <v>0</v>
      </c>
      <c r="BC51" s="99">
        <f t="shared" si="25"/>
        <v>0</v>
      </c>
      <c r="BD51" s="54"/>
      <c r="BE51" s="54"/>
      <c r="BF51" s="54"/>
      <c r="BG51" s="54"/>
      <c r="BH51" s="13"/>
    </row>
    <row r="52" spans="1:79" ht="12.75" customHeight="1" x14ac:dyDescent="0.2">
      <c r="A52" s="3"/>
      <c r="B52" s="5">
        <f t="shared" si="30"/>
        <v>6</v>
      </c>
      <c r="C52" s="291" t="s">
        <v>118</v>
      </c>
      <c r="D52" s="292" t="s">
        <v>118</v>
      </c>
      <c r="E52" s="14"/>
      <c r="F52" s="85"/>
      <c r="G52" s="88">
        <f t="shared" si="26"/>
        <v>0</v>
      </c>
      <c r="H52" s="85"/>
      <c r="I52" s="88">
        <f t="shared" si="9"/>
        <v>0</v>
      </c>
      <c r="J52" s="85"/>
      <c r="K52" s="88">
        <f t="shared" si="10"/>
        <v>0</v>
      </c>
      <c r="L52" s="85"/>
      <c r="M52" s="88">
        <f t="shared" si="11"/>
        <v>0</v>
      </c>
      <c r="N52" s="85"/>
      <c r="O52" s="88">
        <f t="shared" si="12"/>
        <v>0</v>
      </c>
      <c r="P52" s="85"/>
      <c r="Q52" s="88">
        <f t="shared" si="13"/>
        <v>0</v>
      </c>
      <c r="R52" s="85"/>
      <c r="S52" s="88">
        <f t="shared" si="27"/>
        <v>0</v>
      </c>
      <c r="T52" s="85"/>
      <c r="U52" s="88">
        <f t="shared" si="14"/>
        <v>0</v>
      </c>
      <c r="V52" s="85"/>
      <c r="W52" s="88">
        <f t="shared" si="15"/>
        <v>0</v>
      </c>
      <c r="X52" s="85"/>
      <c r="Y52" s="88">
        <f t="shared" si="16"/>
        <v>0</v>
      </c>
      <c r="Z52" s="85"/>
      <c r="AA52" s="88">
        <f t="shared" si="1"/>
        <v>0</v>
      </c>
      <c r="AB52" s="85"/>
      <c r="AC52" s="88">
        <f t="shared" si="2"/>
        <v>0</v>
      </c>
      <c r="AD52" s="85"/>
      <c r="AE52" s="88">
        <f t="shared" si="3"/>
        <v>0</v>
      </c>
      <c r="AF52" s="85"/>
      <c r="AG52" s="88">
        <f t="shared" si="28"/>
        <v>0</v>
      </c>
      <c r="AH52" s="85"/>
      <c r="AI52" s="88">
        <f t="shared" si="4"/>
        <v>0</v>
      </c>
      <c r="AJ52" s="85"/>
      <c r="AK52" s="88">
        <f t="shared" si="5"/>
        <v>0</v>
      </c>
      <c r="AL52" s="85"/>
      <c r="AM52" s="88">
        <f t="shared" ref="AM52:AM68" si="32">IF(AL52=$AL$44,$AL$45,0)</f>
        <v>0</v>
      </c>
      <c r="AN52" s="85"/>
      <c r="AO52" s="89">
        <f t="shared" si="17"/>
        <v>0</v>
      </c>
      <c r="AP52" s="90">
        <f t="shared" si="6"/>
        <v>0</v>
      </c>
      <c r="AQ52" s="91">
        <f t="shared" si="7"/>
        <v>2</v>
      </c>
      <c r="AR52" s="5">
        <f t="shared" si="18"/>
        <v>0</v>
      </c>
      <c r="AS52" s="182">
        <f t="shared" si="31"/>
        <v>0</v>
      </c>
      <c r="AT52" s="182">
        <f>IF((E52="P"),POWER(AS52,2),0)</f>
        <v>0</v>
      </c>
      <c r="AU52" s="183"/>
      <c r="AV52" s="102">
        <f t="shared" si="8"/>
        <v>0</v>
      </c>
      <c r="AW52" s="5">
        <f t="shared" si="19"/>
        <v>0</v>
      </c>
      <c r="AX52" s="104">
        <f t="shared" si="20"/>
        <v>0</v>
      </c>
      <c r="AY52" s="5">
        <f t="shared" si="21"/>
        <v>0</v>
      </c>
      <c r="AZ52" s="104">
        <f t="shared" si="22"/>
        <v>0</v>
      </c>
      <c r="BA52" s="5">
        <f t="shared" si="23"/>
        <v>0</v>
      </c>
      <c r="BB52" s="105">
        <f t="shared" si="24"/>
        <v>0</v>
      </c>
      <c r="BC52" s="99">
        <f t="shared" si="25"/>
        <v>0</v>
      </c>
      <c r="BD52" s="54"/>
      <c r="BE52" s="54"/>
      <c r="BF52" s="54"/>
      <c r="BG52" s="54"/>
      <c r="BH52" s="13"/>
    </row>
    <row r="53" spans="1:79" ht="12.75" customHeight="1" x14ac:dyDescent="0.2">
      <c r="A53" s="3"/>
      <c r="B53" s="5">
        <f t="shared" si="30"/>
        <v>7</v>
      </c>
      <c r="C53" s="291" t="s">
        <v>119</v>
      </c>
      <c r="D53" s="292" t="s">
        <v>119</v>
      </c>
      <c r="E53" s="14"/>
      <c r="F53" s="85"/>
      <c r="G53" s="88">
        <f>IF(F53=$F$44,$F$45,0)</f>
        <v>0</v>
      </c>
      <c r="H53" s="85"/>
      <c r="I53" s="88">
        <f t="shared" si="9"/>
        <v>0</v>
      </c>
      <c r="J53" s="85"/>
      <c r="K53" s="88">
        <f t="shared" si="10"/>
        <v>0</v>
      </c>
      <c r="L53" s="85"/>
      <c r="M53" s="88">
        <f t="shared" si="11"/>
        <v>0</v>
      </c>
      <c r="N53" s="85"/>
      <c r="O53" s="88">
        <f t="shared" si="12"/>
        <v>0</v>
      </c>
      <c r="P53" s="85"/>
      <c r="Q53" s="88">
        <f t="shared" si="13"/>
        <v>0</v>
      </c>
      <c r="R53" s="85"/>
      <c r="S53" s="88">
        <f t="shared" si="27"/>
        <v>0</v>
      </c>
      <c r="T53" s="85"/>
      <c r="U53" s="88">
        <f t="shared" si="14"/>
        <v>0</v>
      </c>
      <c r="V53" s="85"/>
      <c r="W53" s="88">
        <f t="shared" si="15"/>
        <v>0</v>
      </c>
      <c r="X53" s="85"/>
      <c r="Y53" s="88">
        <f t="shared" si="16"/>
        <v>0</v>
      </c>
      <c r="Z53" s="85"/>
      <c r="AA53" s="88">
        <f t="shared" si="1"/>
        <v>0</v>
      </c>
      <c r="AB53" s="85"/>
      <c r="AC53" s="88">
        <f t="shared" si="2"/>
        <v>0</v>
      </c>
      <c r="AD53" s="85"/>
      <c r="AE53" s="88">
        <f t="shared" si="3"/>
        <v>0</v>
      </c>
      <c r="AF53" s="85"/>
      <c r="AG53" s="88">
        <f t="shared" si="28"/>
        <v>0</v>
      </c>
      <c r="AH53" s="85"/>
      <c r="AI53" s="88">
        <f t="shared" si="4"/>
        <v>0</v>
      </c>
      <c r="AJ53" s="85"/>
      <c r="AK53" s="88">
        <f t="shared" si="5"/>
        <v>0</v>
      </c>
      <c r="AL53" s="85"/>
      <c r="AM53" s="88">
        <f t="shared" si="32"/>
        <v>0</v>
      </c>
      <c r="AN53" s="85"/>
      <c r="AO53" s="89">
        <f t="shared" si="17"/>
        <v>0</v>
      </c>
      <c r="AP53" s="90">
        <f t="shared" si="6"/>
        <v>0</v>
      </c>
      <c r="AQ53" s="91">
        <f t="shared" si="7"/>
        <v>2</v>
      </c>
      <c r="AR53" s="5">
        <f t="shared" si="18"/>
        <v>0</v>
      </c>
      <c r="AS53" s="182">
        <f t="shared" si="31"/>
        <v>0</v>
      </c>
      <c r="AT53" s="182">
        <f t="shared" si="29"/>
        <v>0</v>
      </c>
      <c r="AU53" s="183"/>
      <c r="AV53" s="102">
        <f t="shared" si="8"/>
        <v>0</v>
      </c>
      <c r="AW53" s="5">
        <f t="shared" si="19"/>
        <v>0</v>
      </c>
      <c r="AX53" s="104">
        <f t="shared" si="20"/>
        <v>0</v>
      </c>
      <c r="AY53" s="5">
        <f t="shared" si="21"/>
        <v>0</v>
      </c>
      <c r="AZ53" s="104">
        <f t="shared" si="22"/>
        <v>0</v>
      </c>
      <c r="BA53" s="5">
        <f t="shared" si="23"/>
        <v>0</v>
      </c>
      <c r="BB53" s="105">
        <f t="shared" si="24"/>
        <v>0</v>
      </c>
      <c r="BC53" s="99">
        <f>IF($E$47:$E$93="P",IF(BB53&lt;=0.25,"B",IF(BB53&lt;=0.5,"MB",IF(BB53&lt;=0.75,"MA",IF(BB53&lt;=1,"A")))),0)</f>
        <v>0</v>
      </c>
      <c r="BD53" s="54"/>
      <c r="BE53" s="54"/>
      <c r="BF53" s="54"/>
      <c r="BG53" s="54"/>
      <c r="BH53" s="13"/>
    </row>
    <row r="54" spans="1:79" ht="12.75" customHeight="1" x14ac:dyDescent="0.2">
      <c r="A54" s="3"/>
      <c r="B54" s="5">
        <f t="shared" si="30"/>
        <v>8</v>
      </c>
      <c r="C54" s="291" t="s">
        <v>120</v>
      </c>
      <c r="D54" s="292" t="s">
        <v>120</v>
      </c>
      <c r="E54" s="14"/>
      <c r="F54" s="85"/>
      <c r="G54" s="88">
        <f t="shared" si="26"/>
        <v>0</v>
      </c>
      <c r="H54" s="85"/>
      <c r="I54" s="88">
        <f>IF(H54=$H$44,$H$45,0)</f>
        <v>0</v>
      </c>
      <c r="J54" s="85"/>
      <c r="K54" s="88">
        <f t="shared" si="10"/>
        <v>0</v>
      </c>
      <c r="L54" s="85"/>
      <c r="M54" s="88">
        <f t="shared" si="11"/>
        <v>0</v>
      </c>
      <c r="N54" s="85"/>
      <c r="O54" s="88">
        <f t="shared" si="12"/>
        <v>0</v>
      </c>
      <c r="P54" s="85"/>
      <c r="Q54" s="88">
        <f t="shared" si="13"/>
        <v>0</v>
      </c>
      <c r="R54" s="85"/>
      <c r="S54" s="88">
        <f t="shared" si="27"/>
        <v>0</v>
      </c>
      <c r="T54" s="85"/>
      <c r="U54" s="88">
        <f t="shared" si="14"/>
        <v>0</v>
      </c>
      <c r="V54" s="85"/>
      <c r="W54" s="88">
        <f t="shared" si="15"/>
        <v>0</v>
      </c>
      <c r="X54" s="85"/>
      <c r="Y54" s="88">
        <f t="shared" si="16"/>
        <v>0</v>
      </c>
      <c r="Z54" s="85"/>
      <c r="AA54" s="88">
        <f t="shared" si="1"/>
        <v>0</v>
      </c>
      <c r="AB54" s="85"/>
      <c r="AC54" s="88">
        <f t="shared" si="2"/>
        <v>0</v>
      </c>
      <c r="AD54" s="85"/>
      <c r="AE54" s="88">
        <f t="shared" si="3"/>
        <v>0</v>
      </c>
      <c r="AF54" s="85"/>
      <c r="AG54" s="88">
        <f t="shared" si="28"/>
        <v>0</v>
      </c>
      <c r="AH54" s="85"/>
      <c r="AI54" s="88">
        <f t="shared" si="4"/>
        <v>0</v>
      </c>
      <c r="AJ54" s="85"/>
      <c r="AK54" s="88">
        <f t="shared" si="5"/>
        <v>0</v>
      </c>
      <c r="AL54" s="85"/>
      <c r="AM54" s="88">
        <f t="shared" si="32"/>
        <v>0</v>
      </c>
      <c r="AN54" s="85"/>
      <c r="AO54" s="89">
        <f t="shared" si="17"/>
        <v>0</v>
      </c>
      <c r="AP54" s="90">
        <f t="shared" si="6"/>
        <v>0</v>
      </c>
      <c r="AQ54" s="91">
        <f t="shared" si="7"/>
        <v>2</v>
      </c>
      <c r="AR54" s="5">
        <f t="shared" si="18"/>
        <v>0</v>
      </c>
      <c r="AS54" s="182">
        <f>IF((E54="P"),AQ54-$AQ$96,0)</f>
        <v>0</v>
      </c>
      <c r="AT54" s="182">
        <f t="shared" si="29"/>
        <v>0</v>
      </c>
      <c r="AU54" s="183"/>
      <c r="AV54" s="102">
        <f t="shared" si="8"/>
        <v>0</v>
      </c>
      <c r="AW54" s="5">
        <f t="shared" si="19"/>
        <v>0</v>
      </c>
      <c r="AX54" s="104">
        <f t="shared" si="20"/>
        <v>0</v>
      </c>
      <c r="AY54" s="5">
        <f>IF($E$47:$E$93="P",IF(AX54&lt;=0.25,"B",IF(AX54&lt;=0.5,"MB",IF(AX54=0.75,"MA",IF(AX54&lt;=1,"A")))),0)</f>
        <v>0</v>
      </c>
      <c r="AZ54" s="104">
        <f t="shared" si="22"/>
        <v>0</v>
      </c>
      <c r="BA54" s="5">
        <f t="shared" si="23"/>
        <v>0</v>
      </c>
      <c r="BB54" s="105">
        <f t="shared" si="24"/>
        <v>0</v>
      </c>
      <c r="BC54" s="99">
        <f t="shared" si="25"/>
        <v>0</v>
      </c>
      <c r="BD54" s="54"/>
      <c r="BE54" s="54"/>
      <c r="BF54" s="54"/>
      <c r="BG54" s="54"/>
      <c r="BH54" s="13"/>
    </row>
    <row r="55" spans="1:79" ht="12.75" customHeight="1" x14ac:dyDescent="0.2">
      <c r="A55" s="3"/>
      <c r="B55" s="5">
        <f t="shared" si="30"/>
        <v>9</v>
      </c>
      <c r="C55" s="291" t="s">
        <v>121</v>
      </c>
      <c r="D55" s="292" t="s">
        <v>121</v>
      </c>
      <c r="E55" s="14"/>
      <c r="F55" s="85"/>
      <c r="G55" s="88">
        <f t="shared" si="26"/>
        <v>0</v>
      </c>
      <c r="H55" s="85"/>
      <c r="I55" s="88">
        <f t="shared" si="9"/>
        <v>0</v>
      </c>
      <c r="J55" s="85"/>
      <c r="K55" s="88">
        <f t="shared" si="10"/>
        <v>0</v>
      </c>
      <c r="L55" s="85"/>
      <c r="M55" s="88">
        <f t="shared" si="11"/>
        <v>0</v>
      </c>
      <c r="N55" s="85"/>
      <c r="O55" s="88">
        <f t="shared" si="12"/>
        <v>0</v>
      </c>
      <c r="P55" s="85"/>
      <c r="Q55" s="88">
        <f t="shared" si="13"/>
        <v>0</v>
      </c>
      <c r="R55" s="85"/>
      <c r="S55" s="88">
        <f t="shared" si="27"/>
        <v>0</v>
      </c>
      <c r="T55" s="85"/>
      <c r="U55" s="88">
        <f t="shared" si="14"/>
        <v>0</v>
      </c>
      <c r="V55" s="85"/>
      <c r="W55" s="88">
        <f t="shared" si="15"/>
        <v>0</v>
      </c>
      <c r="X55" s="85"/>
      <c r="Y55" s="88">
        <f t="shared" si="16"/>
        <v>0</v>
      </c>
      <c r="Z55" s="85"/>
      <c r="AA55" s="88">
        <f t="shared" si="1"/>
        <v>0</v>
      </c>
      <c r="AB55" s="85"/>
      <c r="AC55" s="88">
        <f t="shared" si="2"/>
        <v>0</v>
      </c>
      <c r="AD55" s="85"/>
      <c r="AE55" s="88">
        <f t="shared" si="3"/>
        <v>0</v>
      </c>
      <c r="AF55" s="85"/>
      <c r="AG55" s="88">
        <f t="shared" si="28"/>
        <v>0</v>
      </c>
      <c r="AH55" s="85"/>
      <c r="AI55" s="88">
        <f t="shared" si="4"/>
        <v>0</v>
      </c>
      <c r="AJ55" s="85"/>
      <c r="AK55" s="88">
        <f t="shared" si="5"/>
        <v>0</v>
      </c>
      <c r="AL55" s="85"/>
      <c r="AM55" s="88">
        <f t="shared" si="32"/>
        <v>0</v>
      </c>
      <c r="AN55" s="85"/>
      <c r="AO55" s="89">
        <f t="shared" si="17"/>
        <v>0</v>
      </c>
      <c r="AP55" s="90">
        <f t="shared" si="6"/>
        <v>0</v>
      </c>
      <c r="AQ55" s="91">
        <f t="shared" si="7"/>
        <v>2</v>
      </c>
      <c r="AR55" s="5">
        <f t="shared" si="18"/>
        <v>0</v>
      </c>
      <c r="AS55" s="182">
        <f>IF((E55="P"),AQ55-$AQ$96,0)</f>
        <v>0</v>
      </c>
      <c r="AT55" s="182">
        <f t="shared" si="29"/>
        <v>0</v>
      </c>
      <c r="AU55" s="183"/>
      <c r="AV55" s="102">
        <f t="shared" si="8"/>
        <v>0</v>
      </c>
      <c r="AW55" s="5">
        <f t="shared" si="19"/>
        <v>0</v>
      </c>
      <c r="AX55" s="104">
        <f t="shared" si="20"/>
        <v>0</v>
      </c>
      <c r="AY55" s="5">
        <f t="shared" si="21"/>
        <v>0</v>
      </c>
      <c r="AZ55" s="104">
        <f t="shared" si="22"/>
        <v>0</v>
      </c>
      <c r="BA55" s="5">
        <f>IF($E$47:$E$93="P",IF(AZ55&lt;=0.25,"B",IF(AZ55&lt;=0.5,"MB",IF(AZ55&lt;=0.75,"MA",IF(AZ55&lt;=1,"A")))),0)</f>
        <v>0</v>
      </c>
      <c r="BB55" s="105">
        <f t="shared" si="24"/>
        <v>0</v>
      </c>
      <c r="BC55" s="99">
        <f t="shared" si="25"/>
        <v>0</v>
      </c>
      <c r="BD55" s="54"/>
      <c r="BE55" s="54"/>
      <c r="BF55" s="54"/>
      <c r="BG55" s="54"/>
      <c r="BH55" s="13"/>
    </row>
    <row r="56" spans="1:79" ht="12.75" customHeight="1" x14ac:dyDescent="0.2">
      <c r="A56" s="3"/>
      <c r="B56" s="5">
        <f t="shared" si="30"/>
        <v>10</v>
      </c>
      <c r="C56" s="291" t="s">
        <v>122</v>
      </c>
      <c r="D56" s="292" t="s">
        <v>122</v>
      </c>
      <c r="E56" s="14"/>
      <c r="F56" s="85"/>
      <c r="G56" s="88">
        <f t="shared" si="26"/>
        <v>0</v>
      </c>
      <c r="H56" s="85"/>
      <c r="I56" s="88">
        <f t="shared" si="9"/>
        <v>0</v>
      </c>
      <c r="J56" s="85"/>
      <c r="K56" s="88">
        <f>IF(J56=$J$44,$J$45,0)</f>
        <v>0</v>
      </c>
      <c r="L56" s="85"/>
      <c r="M56" s="88">
        <f t="shared" si="11"/>
        <v>0</v>
      </c>
      <c r="N56" s="85"/>
      <c r="O56" s="88">
        <f t="shared" si="12"/>
        <v>0</v>
      </c>
      <c r="P56" s="85"/>
      <c r="Q56" s="88">
        <f t="shared" si="13"/>
        <v>0</v>
      </c>
      <c r="R56" s="85"/>
      <c r="S56" s="88">
        <f t="shared" si="27"/>
        <v>0</v>
      </c>
      <c r="T56" s="85"/>
      <c r="U56" s="88">
        <f t="shared" si="14"/>
        <v>0</v>
      </c>
      <c r="V56" s="85"/>
      <c r="W56" s="88">
        <f t="shared" si="15"/>
        <v>0</v>
      </c>
      <c r="X56" s="85"/>
      <c r="Y56" s="88">
        <f t="shared" si="16"/>
        <v>0</v>
      </c>
      <c r="Z56" s="85"/>
      <c r="AA56" s="88">
        <f t="shared" si="1"/>
        <v>0</v>
      </c>
      <c r="AB56" s="85"/>
      <c r="AC56" s="88">
        <f t="shared" si="2"/>
        <v>0</v>
      </c>
      <c r="AD56" s="85"/>
      <c r="AE56" s="88">
        <f t="shared" si="3"/>
        <v>0</v>
      </c>
      <c r="AF56" s="85"/>
      <c r="AG56" s="88">
        <f t="shared" si="28"/>
        <v>0</v>
      </c>
      <c r="AH56" s="85"/>
      <c r="AI56" s="88">
        <f t="shared" si="4"/>
        <v>0</v>
      </c>
      <c r="AJ56" s="85"/>
      <c r="AK56" s="88">
        <f t="shared" si="5"/>
        <v>0</v>
      </c>
      <c r="AL56" s="85"/>
      <c r="AM56" s="88">
        <f t="shared" si="32"/>
        <v>0</v>
      </c>
      <c r="AN56" s="85"/>
      <c r="AO56" s="89">
        <f t="shared" si="17"/>
        <v>0</v>
      </c>
      <c r="AP56" s="90">
        <f t="shared" si="6"/>
        <v>0</v>
      </c>
      <c r="AQ56" s="91">
        <f t="shared" si="7"/>
        <v>2</v>
      </c>
      <c r="AR56" s="5">
        <f t="shared" si="18"/>
        <v>0</v>
      </c>
      <c r="AS56" s="182">
        <f t="shared" si="31"/>
        <v>0</v>
      </c>
      <c r="AT56" s="182">
        <f t="shared" si="29"/>
        <v>0</v>
      </c>
      <c r="AU56" s="183"/>
      <c r="AV56" s="102">
        <f t="shared" si="8"/>
        <v>0</v>
      </c>
      <c r="AW56" s="5">
        <f t="shared" si="19"/>
        <v>0</v>
      </c>
      <c r="AX56" s="104">
        <f t="shared" si="20"/>
        <v>0</v>
      </c>
      <c r="AY56" s="5">
        <f t="shared" si="21"/>
        <v>0</v>
      </c>
      <c r="AZ56" s="104">
        <f t="shared" si="22"/>
        <v>0</v>
      </c>
      <c r="BA56" s="5">
        <f t="shared" si="23"/>
        <v>0</v>
      </c>
      <c r="BB56" s="105">
        <f t="shared" si="24"/>
        <v>0</v>
      </c>
      <c r="BC56" s="99">
        <f t="shared" si="25"/>
        <v>0</v>
      </c>
      <c r="BD56" s="54"/>
      <c r="BE56" s="54"/>
      <c r="BF56" s="54"/>
      <c r="BG56" s="54"/>
      <c r="BH56" s="13"/>
    </row>
    <row r="57" spans="1:79" ht="12.75" customHeight="1" x14ac:dyDescent="0.2">
      <c r="A57" s="3"/>
      <c r="B57" s="5">
        <f t="shared" si="30"/>
        <v>11</v>
      </c>
      <c r="C57" s="291" t="s">
        <v>123</v>
      </c>
      <c r="D57" s="292" t="s">
        <v>123</v>
      </c>
      <c r="E57" s="14"/>
      <c r="F57" s="85"/>
      <c r="G57" s="88">
        <f t="shared" si="26"/>
        <v>0</v>
      </c>
      <c r="H57" s="85"/>
      <c r="I57" s="88">
        <f t="shared" si="9"/>
        <v>0</v>
      </c>
      <c r="J57" s="85"/>
      <c r="K57" s="88">
        <f t="shared" si="10"/>
        <v>0</v>
      </c>
      <c r="L57" s="85"/>
      <c r="M57" s="88">
        <f t="shared" si="11"/>
        <v>0</v>
      </c>
      <c r="N57" s="85"/>
      <c r="O57" s="88">
        <f t="shared" si="12"/>
        <v>0</v>
      </c>
      <c r="P57" s="85"/>
      <c r="Q57" s="88">
        <f t="shared" si="13"/>
        <v>0</v>
      </c>
      <c r="R57" s="85"/>
      <c r="S57" s="88">
        <f t="shared" si="27"/>
        <v>0</v>
      </c>
      <c r="T57" s="85"/>
      <c r="U57" s="88">
        <f t="shared" si="14"/>
        <v>0</v>
      </c>
      <c r="V57" s="85"/>
      <c r="W57" s="88">
        <f t="shared" si="15"/>
        <v>0</v>
      </c>
      <c r="X57" s="85"/>
      <c r="Y57" s="88">
        <f t="shared" si="16"/>
        <v>0</v>
      </c>
      <c r="Z57" s="85"/>
      <c r="AA57" s="88">
        <f t="shared" si="1"/>
        <v>0</v>
      </c>
      <c r="AB57" s="85"/>
      <c r="AC57" s="88">
        <f t="shared" si="2"/>
        <v>0</v>
      </c>
      <c r="AD57" s="85"/>
      <c r="AE57" s="88">
        <f t="shared" si="3"/>
        <v>0</v>
      </c>
      <c r="AF57" s="85"/>
      <c r="AG57" s="88">
        <f t="shared" si="28"/>
        <v>0</v>
      </c>
      <c r="AH57" s="85"/>
      <c r="AI57" s="88">
        <f t="shared" si="4"/>
        <v>0</v>
      </c>
      <c r="AJ57" s="85"/>
      <c r="AK57" s="88">
        <f t="shared" si="5"/>
        <v>0</v>
      </c>
      <c r="AL57" s="85"/>
      <c r="AM57" s="88">
        <f t="shared" si="32"/>
        <v>0</v>
      </c>
      <c r="AN57" s="85"/>
      <c r="AO57" s="89">
        <f t="shared" si="17"/>
        <v>0</v>
      </c>
      <c r="AP57" s="90">
        <f t="shared" si="6"/>
        <v>0</v>
      </c>
      <c r="AQ57" s="91">
        <f t="shared" si="7"/>
        <v>2</v>
      </c>
      <c r="AR57" s="5">
        <f t="shared" si="18"/>
        <v>0</v>
      </c>
      <c r="AS57" s="182">
        <f t="shared" si="31"/>
        <v>0</v>
      </c>
      <c r="AT57" s="182">
        <f t="shared" si="29"/>
        <v>0</v>
      </c>
      <c r="AU57" s="183"/>
      <c r="AV57" s="102">
        <f t="shared" si="8"/>
        <v>0</v>
      </c>
      <c r="AW57" s="5">
        <f>IF($E$47:$E$93="P",IF(AV57&lt;=0.25,"B",IF(AV57&lt;=0.5,"MB",IF(AV57&lt;=0.75,"MA",IF(AV57&lt;=1,"A")))),0)</f>
        <v>0</v>
      </c>
      <c r="AX57" s="104">
        <f t="shared" si="20"/>
        <v>0</v>
      </c>
      <c r="AY57" s="5">
        <f t="shared" si="21"/>
        <v>0</v>
      </c>
      <c r="AZ57" s="104">
        <f t="shared" si="22"/>
        <v>0</v>
      </c>
      <c r="BA57" s="5">
        <f t="shared" si="23"/>
        <v>0</v>
      </c>
      <c r="BB57" s="105">
        <f t="shared" si="24"/>
        <v>0</v>
      </c>
      <c r="BC57" s="99">
        <f t="shared" si="25"/>
        <v>0</v>
      </c>
      <c r="BD57" s="54"/>
      <c r="BE57" s="54"/>
      <c r="BF57" s="54"/>
      <c r="BG57" s="54"/>
      <c r="BH57" s="13"/>
    </row>
    <row r="58" spans="1:79" ht="12.75" customHeight="1" x14ac:dyDescent="0.2">
      <c r="A58" s="3"/>
      <c r="B58" s="5">
        <f t="shared" si="30"/>
        <v>12</v>
      </c>
      <c r="C58" s="291" t="s">
        <v>124</v>
      </c>
      <c r="D58" s="292" t="s">
        <v>124</v>
      </c>
      <c r="E58" s="14"/>
      <c r="F58" s="85"/>
      <c r="G58" s="88">
        <f t="shared" si="26"/>
        <v>0</v>
      </c>
      <c r="H58" s="85"/>
      <c r="I58" s="88">
        <f t="shared" si="9"/>
        <v>0</v>
      </c>
      <c r="J58" s="85"/>
      <c r="K58" s="88">
        <f t="shared" si="10"/>
        <v>0</v>
      </c>
      <c r="L58" s="85"/>
      <c r="M58" s="88">
        <f>IF(L58=$L$44,$L$45,0)</f>
        <v>0</v>
      </c>
      <c r="N58" s="85"/>
      <c r="O58" s="88">
        <f t="shared" si="12"/>
        <v>0</v>
      </c>
      <c r="P58" s="85"/>
      <c r="Q58" s="88">
        <f t="shared" si="13"/>
        <v>0</v>
      </c>
      <c r="R58" s="85"/>
      <c r="S58" s="88">
        <f t="shared" si="27"/>
        <v>0</v>
      </c>
      <c r="T58" s="85"/>
      <c r="U58" s="88">
        <f t="shared" si="14"/>
        <v>0</v>
      </c>
      <c r="V58" s="85"/>
      <c r="W58" s="88">
        <f t="shared" si="15"/>
        <v>0</v>
      </c>
      <c r="X58" s="85"/>
      <c r="Y58" s="88">
        <f t="shared" si="16"/>
        <v>0</v>
      </c>
      <c r="Z58" s="85"/>
      <c r="AA58" s="88">
        <f t="shared" si="1"/>
        <v>0</v>
      </c>
      <c r="AB58" s="85"/>
      <c r="AC58" s="88">
        <f t="shared" si="2"/>
        <v>0</v>
      </c>
      <c r="AD58" s="85"/>
      <c r="AE58" s="88">
        <f t="shared" si="3"/>
        <v>0</v>
      </c>
      <c r="AF58" s="85"/>
      <c r="AG58" s="88">
        <f t="shared" si="28"/>
        <v>0</v>
      </c>
      <c r="AH58" s="85"/>
      <c r="AI58" s="88">
        <f t="shared" si="4"/>
        <v>0</v>
      </c>
      <c r="AJ58" s="85"/>
      <c r="AK58" s="88">
        <f t="shared" si="5"/>
        <v>0</v>
      </c>
      <c r="AL58" s="85"/>
      <c r="AM58" s="88">
        <f t="shared" si="32"/>
        <v>0</v>
      </c>
      <c r="AN58" s="85"/>
      <c r="AO58" s="89">
        <f t="shared" si="17"/>
        <v>0</v>
      </c>
      <c r="AP58" s="90">
        <f t="shared" si="6"/>
        <v>0</v>
      </c>
      <c r="AQ58" s="91">
        <f t="shared" si="7"/>
        <v>2</v>
      </c>
      <c r="AR58" s="5">
        <f t="shared" si="18"/>
        <v>0</v>
      </c>
      <c r="AS58" s="182">
        <f t="shared" si="31"/>
        <v>0</v>
      </c>
      <c r="AT58" s="182">
        <f t="shared" si="29"/>
        <v>0</v>
      </c>
      <c r="AU58" s="183"/>
      <c r="AV58" s="102">
        <f t="shared" si="8"/>
        <v>0</v>
      </c>
      <c r="AW58" s="5">
        <f t="shared" si="19"/>
        <v>0</v>
      </c>
      <c r="AX58" s="104">
        <f t="shared" si="20"/>
        <v>0</v>
      </c>
      <c r="AY58" s="5">
        <f t="shared" si="21"/>
        <v>0</v>
      </c>
      <c r="AZ58" s="104">
        <f t="shared" si="22"/>
        <v>0</v>
      </c>
      <c r="BA58" s="5">
        <f t="shared" si="23"/>
        <v>0</v>
      </c>
      <c r="BB58" s="105">
        <f t="shared" si="24"/>
        <v>0</v>
      </c>
      <c r="BC58" s="99">
        <f t="shared" si="25"/>
        <v>0</v>
      </c>
      <c r="BD58" s="54"/>
      <c r="BE58" s="54"/>
      <c r="BF58" s="54"/>
      <c r="BG58" s="54"/>
      <c r="BH58" s="13"/>
    </row>
    <row r="59" spans="1:79" ht="12.75" customHeight="1" x14ac:dyDescent="0.2">
      <c r="A59" s="3"/>
      <c r="B59" s="5">
        <f t="shared" si="30"/>
        <v>13</v>
      </c>
      <c r="C59" s="291" t="s">
        <v>125</v>
      </c>
      <c r="D59" s="292" t="s">
        <v>125</v>
      </c>
      <c r="E59" s="14"/>
      <c r="F59" s="85"/>
      <c r="G59" s="88">
        <f t="shared" si="26"/>
        <v>0</v>
      </c>
      <c r="H59" s="85"/>
      <c r="I59" s="88">
        <f t="shared" si="9"/>
        <v>0</v>
      </c>
      <c r="J59" s="85"/>
      <c r="K59" s="88">
        <f t="shared" si="10"/>
        <v>0</v>
      </c>
      <c r="L59" s="85"/>
      <c r="M59" s="88">
        <f t="shared" si="11"/>
        <v>0</v>
      </c>
      <c r="N59" s="85"/>
      <c r="O59" s="88">
        <f t="shared" si="12"/>
        <v>0</v>
      </c>
      <c r="P59" s="85"/>
      <c r="Q59" s="88">
        <f t="shared" si="13"/>
        <v>0</v>
      </c>
      <c r="R59" s="85"/>
      <c r="S59" s="88">
        <f t="shared" si="27"/>
        <v>0</v>
      </c>
      <c r="T59" s="85"/>
      <c r="U59" s="88">
        <f t="shared" si="14"/>
        <v>0</v>
      </c>
      <c r="V59" s="85"/>
      <c r="W59" s="88">
        <f t="shared" si="15"/>
        <v>0</v>
      </c>
      <c r="X59" s="85"/>
      <c r="Y59" s="88">
        <f t="shared" si="16"/>
        <v>0</v>
      </c>
      <c r="Z59" s="85"/>
      <c r="AA59" s="88">
        <f t="shared" si="1"/>
        <v>0</v>
      </c>
      <c r="AB59" s="85"/>
      <c r="AC59" s="88">
        <f t="shared" si="2"/>
        <v>0</v>
      </c>
      <c r="AD59" s="85"/>
      <c r="AE59" s="88">
        <f t="shared" si="3"/>
        <v>0</v>
      </c>
      <c r="AF59" s="85"/>
      <c r="AG59" s="88">
        <f t="shared" si="28"/>
        <v>0</v>
      </c>
      <c r="AH59" s="85"/>
      <c r="AI59" s="88">
        <f t="shared" si="4"/>
        <v>0</v>
      </c>
      <c r="AJ59" s="85"/>
      <c r="AK59" s="88">
        <f t="shared" si="5"/>
        <v>0</v>
      </c>
      <c r="AL59" s="85"/>
      <c r="AM59" s="88">
        <f t="shared" si="32"/>
        <v>0</v>
      </c>
      <c r="AN59" s="85"/>
      <c r="AO59" s="89">
        <f t="shared" si="17"/>
        <v>0</v>
      </c>
      <c r="AP59" s="90">
        <f t="shared" si="6"/>
        <v>0</v>
      </c>
      <c r="AQ59" s="91">
        <f t="shared" si="7"/>
        <v>2</v>
      </c>
      <c r="AR59" s="5">
        <f t="shared" si="18"/>
        <v>0</v>
      </c>
      <c r="AS59" s="182">
        <f t="shared" si="31"/>
        <v>0</v>
      </c>
      <c r="AT59" s="182">
        <f t="shared" si="29"/>
        <v>0</v>
      </c>
      <c r="AU59" s="183"/>
      <c r="AV59" s="102">
        <f t="shared" si="8"/>
        <v>0</v>
      </c>
      <c r="AW59" s="5">
        <f t="shared" si="19"/>
        <v>0</v>
      </c>
      <c r="AX59" s="104">
        <f t="shared" si="20"/>
        <v>0</v>
      </c>
      <c r="AY59" s="5">
        <f t="shared" si="21"/>
        <v>0</v>
      </c>
      <c r="AZ59" s="104">
        <f t="shared" si="22"/>
        <v>0</v>
      </c>
      <c r="BA59" s="5">
        <f t="shared" si="23"/>
        <v>0</v>
      </c>
      <c r="BB59" s="105">
        <f t="shared" si="24"/>
        <v>0</v>
      </c>
      <c r="BC59" s="99">
        <f t="shared" si="25"/>
        <v>0</v>
      </c>
      <c r="BD59" s="54"/>
      <c r="BE59" s="54"/>
      <c r="BF59" s="54"/>
      <c r="BG59" s="54"/>
      <c r="BH59" s="13"/>
    </row>
    <row r="60" spans="1:79" ht="12.75" customHeight="1" x14ac:dyDescent="0.2">
      <c r="A60" s="3"/>
      <c r="B60" s="5">
        <f t="shared" si="30"/>
        <v>14</v>
      </c>
      <c r="C60" s="291" t="s">
        <v>126</v>
      </c>
      <c r="D60" s="292" t="s">
        <v>126</v>
      </c>
      <c r="E60" s="14"/>
      <c r="F60" s="85"/>
      <c r="G60" s="88">
        <f t="shared" si="26"/>
        <v>0</v>
      </c>
      <c r="H60" s="85"/>
      <c r="I60" s="88">
        <f t="shared" si="9"/>
        <v>0</v>
      </c>
      <c r="J60" s="85"/>
      <c r="K60" s="88">
        <f t="shared" si="10"/>
        <v>0</v>
      </c>
      <c r="L60" s="85"/>
      <c r="M60" s="88">
        <f t="shared" si="11"/>
        <v>0</v>
      </c>
      <c r="N60" s="85"/>
      <c r="O60" s="88">
        <f>IF(N60=$N$44,$N$45,0)</f>
        <v>0</v>
      </c>
      <c r="P60" s="85"/>
      <c r="Q60" s="88">
        <f t="shared" si="13"/>
        <v>0</v>
      </c>
      <c r="R60" s="85"/>
      <c r="S60" s="88">
        <f t="shared" si="27"/>
        <v>0</v>
      </c>
      <c r="T60" s="85"/>
      <c r="U60" s="88">
        <f t="shared" si="14"/>
        <v>0</v>
      </c>
      <c r="V60" s="85"/>
      <c r="W60" s="88">
        <f t="shared" si="15"/>
        <v>0</v>
      </c>
      <c r="X60" s="85"/>
      <c r="Y60" s="88">
        <f t="shared" si="16"/>
        <v>0</v>
      </c>
      <c r="Z60" s="85"/>
      <c r="AA60" s="88">
        <f t="shared" si="1"/>
        <v>0</v>
      </c>
      <c r="AB60" s="85"/>
      <c r="AC60" s="88">
        <f t="shared" si="2"/>
        <v>0</v>
      </c>
      <c r="AD60" s="85"/>
      <c r="AE60" s="88">
        <f t="shared" si="3"/>
        <v>0</v>
      </c>
      <c r="AF60" s="85"/>
      <c r="AG60" s="88">
        <f t="shared" si="28"/>
        <v>0</v>
      </c>
      <c r="AH60" s="85"/>
      <c r="AI60" s="88">
        <f t="shared" si="4"/>
        <v>0</v>
      </c>
      <c r="AJ60" s="85"/>
      <c r="AK60" s="88">
        <f t="shared" si="5"/>
        <v>0</v>
      </c>
      <c r="AL60" s="85"/>
      <c r="AM60" s="88">
        <f t="shared" si="32"/>
        <v>0</v>
      </c>
      <c r="AN60" s="85"/>
      <c r="AO60" s="89">
        <f t="shared" si="17"/>
        <v>0</v>
      </c>
      <c r="AP60" s="90">
        <f t="shared" si="6"/>
        <v>0</v>
      </c>
      <c r="AQ60" s="91">
        <f t="shared" si="7"/>
        <v>2</v>
      </c>
      <c r="AR60" s="5">
        <f t="shared" si="18"/>
        <v>0</v>
      </c>
      <c r="AS60" s="182">
        <f t="shared" si="31"/>
        <v>0</v>
      </c>
      <c r="AT60" s="182">
        <f t="shared" si="29"/>
        <v>0</v>
      </c>
      <c r="AU60" s="183"/>
      <c r="AV60" s="102">
        <f t="shared" si="8"/>
        <v>0</v>
      </c>
      <c r="AW60" s="5">
        <f t="shared" si="19"/>
        <v>0</v>
      </c>
      <c r="AX60" s="104">
        <f t="shared" si="20"/>
        <v>0</v>
      </c>
      <c r="AY60" s="5">
        <f t="shared" si="21"/>
        <v>0</v>
      </c>
      <c r="AZ60" s="104">
        <f t="shared" si="22"/>
        <v>0</v>
      </c>
      <c r="BA60" s="5">
        <f t="shared" si="23"/>
        <v>0</v>
      </c>
      <c r="BB60" s="105">
        <f t="shared" si="24"/>
        <v>0</v>
      </c>
      <c r="BC60" s="99">
        <f t="shared" si="25"/>
        <v>0</v>
      </c>
      <c r="BD60" s="54"/>
      <c r="BE60" s="54"/>
      <c r="BF60" s="54"/>
      <c r="BG60" s="54"/>
      <c r="BH60" s="13"/>
    </row>
    <row r="61" spans="1:79" ht="12.75" customHeight="1" x14ac:dyDescent="0.2">
      <c r="A61" s="3"/>
      <c r="B61" s="5">
        <f t="shared" si="30"/>
        <v>15</v>
      </c>
      <c r="C61" s="291" t="s">
        <v>127</v>
      </c>
      <c r="D61" s="292" t="s">
        <v>127</v>
      </c>
      <c r="E61" s="14"/>
      <c r="F61" s="85"/>
      <c r="G61" s="88">
        <f t="shared" si="26"/>
        <v>0</v>
      </c>
      <c r="H61" s="85"/>
      <c r="I61" s="88">
        <f t="shared" si="9"/>
        <v>0</v>
      </c>
      <c r="J61" s="85"/>
      <c r="K61" s="88">
        <f t="shared" si="10"/>
        <v>0</v>
      </c>
      <c r="L61" s="85"/>
      <c r="M61" s="88">
        <f t="shared" si="11"/>
        <v>0</v>
      </c>
      <c r="N61" s="85"/>
      <c r="O61" s="88">
        <f t="shared" si="12"/>
        <v>0</v>
      </c>
      <c r="P61" s="85"/>
      <c r="Q61" s="88">
        <f>IF(P61=$P$44,$P$45,0)</f>
        <v>0</v>
      </c>
      <c r="R61" s="85"/>
      <c r="S61" s="88">
        <f t="shared" si="27"/>
        <v>0</v>
      </c>
      <c r="T61" s="85"/>
      <c r="U61" s="88">
        <f>IF(T61=$T$44,$T$45,0)</f>
        <v>0</v>
      </c>
      <c r="V61" s="85"/>
      <c r="W61" s="88">
        <f t="shared" si="15"/>
        <v>0</v>
      </c>
      <c r="X61" s="85"/>
      <c r="Y61" s="88">
        <f>IF(X61=$X$44,$X$45,0)</f>
        <v>0</v>
      </c>
      <c r="Z61" s="85"/>
      <c r="AA61" s="88">
        <f t="shared" si="1"/>
        <v>0</v>
      </c>
      <c r="AB61" s="85"/>
      <c r="AC61" s="88">
        <f t="shared" si="2"/>
        <v>0</v>
      </c>
      <c r="AD61" s="85"/>
      <c r="AE61" s="88">
        <f t="shared" si="3"/>
        <v>0</v>
      </c>
      <c r="AF61" s="85"/>
      <c r="AG61" s="88">
        <f t="shared" si="28"/>
        <v>0</v>
      </c>
      <c r="AH61" s="85"/>
      <c r="AI61" s="88">
        <f t="shared" si="4"/>
        <v>0</v>
      </c>
      <c r="AJ61" s="85"/>
      <c r="AK61" s="88">
        <f t="shared" si="5"/>
        <v>0</v>
      </c>
      <c r="AL61" s="85"/>
      <c r="AM61" s="88">
        <f t="shared" si="32"/>
        <v>0</v>
      </c>
      <c r="AN61" s="85"/>
      <c r="AO61" s="89">
        <f t="shared" si="17"/>
        <v>0</v>
      </c>
      <c r="AP61" s="90">
        <f t="shared" si="6"/>
        <v>0</v>
      </c>
      <c r="AQ61" s="91">
        <f t="shared" si="7"/>
        <v>2</v>
      </c>
      <c r="AR61" s="5">
        <f t="shared" si="18"/>
        <v>0</v>
      </c>
      <c r="AS61" s="182">
        <f t="shared" si="31"/>
        <v>0</v>
      </c>
      <c r="AT61" s="182">
        <f t="shared" si="29"/>
        <v>0</v>
      </c>
      <c r="AU61" s="183"/>
      <c r="AV61" s="102">
        <f t="shared" si="8"/>
        <v>0</v>
      </c>
      <c r="AW61" s="5">
        <f t="shared" si="19"/>
        <v>0</v>
      </c>
      <c r="AX61" s="104">
        <f t="shared" si="20"/>
        <v>0</v>
      </c>
      <c r="AY61" s="5">
        <f t="shared" si="21"/>
        <v>0</v>
      </c>
      <c r="AZ61" s="104">
        <f t="shared" si="22"/>
        <v>0</v>
      </c>
      <c r="BA61" s="5">
        <f t="shared" si="23"/>
        <v>0</v>
      </c>
      <c r="BB61" s="105">
        <f t="shared" si="24"/>
        <v>0</v>
      </c>
      <c r="BC61" s="99">
        <f t="shared" si="25"/>
        <v>0</v>
      </c>
      <c r="BD61" s="54"/>
      <c r="BE61" s="54"/>
      <c r="BF61" s="54"/>
      <c r="BG61" s="54"/>
      <c r="BH61" s="13"/>
      <c r="BX61" s="55"/>
      <c r="BY61" s="349"/>
      <c r="BZ61" s="349"/>
      <c r="CA61" s="349"/>
    </row>
    <row r="62" spans="1:79" ht="12.75" customHeight="1" x14ac:dyDescent="0.2">
      <c r="A62" s="3"/>
      <c r="B62" s="5">
        <f t="shared" si="30"/>
        <v>16</v>
      </c>
      <c r="C62" s="291" t="s">
        <v>128</v>
      </c>
      <c r="D62" s="292" t="s">
        <v>128</v>
      </c>
      <c r="E62" s="14"/>
      <c r="F62" s="85"/>
      <c r="G62" s="88">
        <f t="shared" si="26"/>
        <v>0</v>
      </c>
      <c r="H62" s="85"/>
      <c r="I62" s="88">
        <f t="shared" si="9"/>
        <v>0</v>
      </c>
      <c r="J62" s="85"/>
      <c r="K62" s="88">
        <f t="shared" si="10"/>
        <v>0</v>
      </c>
      <c r="L62" s="85"/>
      <c r="M62" s="88">
        <f t="shared" si="11"/>
        <v>0</v>
      </c>
      <c r="N62" s="85"/>
      <c r="O62" s="88">
        <f t="shared" si="12"/>
        <v>0</v>
      </c>
      <c r="P62" s="85"/>
      <c r="Q62" s="88">
        <f t="shared" si="13"/>
        <v>0</v>
      </c>
      <c r="R62" s="85"/>
      <c r="S62" s="88">
        <f>IF(R62=$R$44,$R$45,0)</f>
        <v>0</v>
      </c>
      <c r="T62" s="85"/>
      <c r="U62" s="88">
        <f t="shared" si="14"/>
        <v>0</v>
      </c>
      <c r="V62" s="85"/>
      <c r="W62" s="88">
        <f>IF(V62=$V$44,$V$45,0)</f>
        <v>0</v>
      </c>
      <c r="X62" s="85"/>
      <c r="Y62" s="88">
        <f t="shared" si="16"/>
        <v>0</v>
      </c>
      <c r="Z62" s="85"/>
      <c r="AA62" s="88">
        <f t="shared" si="1"/>
        <v>0</v>
      </c>
      <c r="AB62" s="85"/>
      <c r="AC62" s="88">
        <f>IF(AB62=$AB$44,$AB$45,0)</f>
        <v>0</v>
      </c>
      <c r="AD62" s="85"/>
      <c r="AE62" s="88">
        <f t="shared" si="3"/>
        <v>0</v>
      </c>
      <c r="AF62" s="85"/>
      <c r="AG62" s="88">
        <f t="shared" si="28"/>
        <v>0</v>
      </c>
      <c r="AH62" s="85"/>
      <c r="AI62" s="88">
        <f>IF(AH62=$AH$44,$AH$45,0)</f>
        <v>0</v>
      </c>
      <c r="AJ62" s="85"/>
      <c r="AK62" s="88">
        <f t="shared" si="5"/>
        <v>0</v>
      </c>
      <c r="AL62" s="85"/>
      <c r="AM62" s="88">
        <f t="shared" si="32"/>
        <v>0</v>
      </c>
      <c r="AN62" s="85"/>
      <c r="AO62" s="89">
        <f t="shared" si="17"/>
        <v>0</v>
      </c>
      <c r="AP62" s="90">
        <f t="shared" si="6"/>
        <v>0</v>
      </c>
      <c r="AQ62" s="91">
        <f t="shared" si="7"/>
        <v>2</v>
      </c>
      <c r="AR62" s="5">
        <f t="shared" si="18"/>
        <v>0</v>
      </c>
      <c r="AS62" s="182">
        <f t="shared" si="31"/>
        <v>0</v>
      </c>
      <c r="AT62" s="182">
        <f t="shared" si="29"/>
        <v>0</v>
      </c>
      <c r="AU62" s="183"/>
      <c r="AV62" s="102">
        <f t="shared" si="8"/>
        <v>0</v>
      </c>
      <c r="AW62" s="5">
        <f t="shared" si="19"/>
        <v>0</v>
      </c>
      <c r="AX62" s="104">
        <f t="shared" si="20"/>
        <v>0</v>
      </c>
      <c r="AY62" s="5">
        <f t="shared" si="21"/>
        <v>0</v>
      </c>
      <c r="AZ62" s="104">
        <f t="shared" si="22"/>
        <v>0</v>
      </c>
      <c r="BA62" s="5">
        <f t="shared" si="23"/>
        <v>0</v>
      </c>
      <c r="BB62" s="105">
        <f t="shared" si="24"/>
        <v>0</v>
      </c>
      <c r="BC62" s="99">
        <f t="shared" si="25"/>
        <v>0</v>
      </c>
      <c r="BD62" s="54"/>
      <c r="BE62" s="350" t="s">
        <v>37</v>
      </c>
      <c r="BF62" s="350" t="s">
        <v>35</v>
      </c>
      <c r="BG62" s="350" t="s">
        <v>36</v>
      </c>
      <c r="BH62" s="13"/>
      <c r="BX62" s="55"/>
      <c r="BY62" s="349"/>
      <c r="BZ62" s="349"/>
      <c r="CA62" s="349"/>
    </row>
    <row r="63" spans="1:79" ht="12.75" customHeight="1" x14ac:dyDescent="0.2">
      <c r="A63" s="3"/>
      <c r="B63" s="5">
        <f t="shared" si="30"/>
        <v>17</v>
      </c>
      <c r="C63" s="291" t="s">
        <v>129</v>
      </c>
      <c r="D63" s="292" t="s">
        <v>129</v>
      </c>
      <c r="E63" s="14"/>
      <c r="F63" s="85"/>
      <c r="G63" s="88">
        <f t="shared" si="26"/>
        <v>0</v>
      </c>
      <c r="H63" s="85"/>
      <c r="I63" s="88">
        <f t="shared" si="9"/>
        <v>0</v>
      </c>
      <c r="J63" s="85"/>
      <c r="K63" s="88">
        <f t="shared" si="10"/>
        <v>0</v>
      </c>
      <c r="L63" s="85"/>
      <c r="M63" s="88">
        <f t="shared" si="11"/>
        <v>0</v>
      </c>
      <c r="N63" s="85"/>
      <c r="O63" s="88">
        <f t="shared" si="12"/>
        <v>0</v>
      </c>
      <c r="P63" s="85"/>
      <c r="Q63" s="88">
        <f t="shared" si="13"/>
        <v>0</v>
      </c>
      <c r="R63" s="85"/>
      <c r="S63" s="88">
        <f t="shared" si="27"/>
        <v>0</v>
      </c>
      <c r="T63" s="85"/>
      <c r="U63" s="88">
        <f t="shared" si="14"/>
        <v>0</v>
      </c>
      <c r="V63" s="85"/>
      <c r="W63" s="88">
        <f t="shared" si="15"/>
        <v>0</v>
      </c>
      <c r="X63" s="85"/>
      <c r="Y63" s="88">
        <f t="shared" si="16"/>
        <v>0</v>
      </c>
      <c r="Z63" s="85"/>
      <c r="AA63" s="88">
        <f t="shared" si="1"/>
        <v>0</v>
      </c>
      <c r="AB63" s="85"/>
      <c r="AC63" s="88">
        <f t="shared" si="2"/>
        <v>0</v>
      </c>
      <c r="AD63" s="85"/>
      <c r="AE63" s="88">
        <f t="shared" si="3"/>
        <v>0</v>
      </c>
      <c r="AF63" s="85"/>
      <c r="AG63" s="88">
        <f t="shared" si="28"/>
        <v>0</v>
      </c>
      <c r="AH63" s="85"/>
      <c r="AI63" s="88">
        <f t="shared" si="4"/>
        <v>0</v>
      </c>
      <c r="AJ63" s="85"/>
      <c r="AK63" s="88">
        <f>IF(AJ63=$AJ$44,$AJ$45,0)</f>
        <v>0</v>
      </c>
      <c r="AL63" s="85"/>
      <c r="AM63" s="88">
        <f t="shared" si="32"/>
        <v>0</v>
      </c>
      <c r="AN63" s="85"/>
      <c r="AO63" s="89">
        <f t="shared" si="17"/>
        <v>0</v>
      </c>
      <c r="AP63" s="90">
        <f t="shared" si="6"/>
        <v>0</v>
      </c>
      <c r="AQ63" s="91">
        <f t="shared" si="7"/>
        <v>2</v>
      </c>
      <c r="AR63" s="5">
        <f t="shared" si="18"/>
        <v>0</v>
      </c>
      <c r="AS63" s="182">
        <f t="shared" si="31"/>
        <v>0</v>
      </c>
      <c r="AT63" s="182">
        <f t="shared" si="29"/>
        <v>0</v>
      </c>
      <c r="AU63" s="183"/>
      <c r="AV63" s="102">
        <f t="shared" si="8"/>
        <v>0</v>
      </c>
      <c r="AW63" s="5">
        <f t="shared" si="19"/>
        <v>0</v>
      </c>
      <c r="AX63" s="104">
        <f t="shared" si="20"/>
        <v>0</v>
      </c>
      <c r="AY63" s="5">
        <f t="shared" si="21"/>
        <v>0</v>
      </c>
      <c r="AZ63" s="104">
        <f t="shared" si="22"/>
        <v>0</v>
      </c>
      <c r="BA63" s="5">
        <f t="shared" si="23"/>
        <v>0</v>
      </c>
      <c r="BB63" s="105">
        <f t="shared" si="24"/>
        <v>0</v>
      </c>
      <c r="BC63" s="99">
        <f t="shared" si="25"/>
        <v>0</v>
      </c>
      <c r="BD63" s="54"/>
      <c r="BE63" s="351"/>
      <c r="BF63" s="351"/>
      <c r="BG63" s="351"/>
      <c r="BH63" s="13"/>
      <c r="BX63" s="55"/>
      <c r="BY63" s="349"/>
      <c r="BZ63" s="349"/>
      <c r="CA63" s="349"/>
    </row>
    <row r="64" spans="1:79" ht="12.75" customHeight="1" x14ac:dyDescent="0.2">
      <c r="A64" s="3"/>
      <c r="B64" s="5">
        <f t="shared" si="30"/>
        <v>18</v>
      </c>
      <c r="C64" s="291" t="s">
        <v>130</v>
      </c>
      <c r="D64" s="292" t="s">
        <v>130</v>
      </c>
      <c r="E64" s="14"/>
      <c r="F64" s="85"/>
      <c r="G64" s="88">
        <f t="shared" si="26"/>
        <v>0</v>
      </c>
      <c r="H64" s="85"/>
      <c r="I64" s="88">
        <f t="shared" si="9"/>
        <v>0</v>
      </c>
      <c r="J64" s="85"/>
      <c r="K64" s="88">
        <f t="shared" si="10"/>
        <v>0</v>
      </c>
      <c r="L64" s="85"/>
      <c r="M64" s="88">
        <f t="shared" si="11"/>
        <v>0</v>
      </c>
      <c r="N64" s="85"/>
      <c r="O64" s="88">
        <f t="shared" si="12"/>
        <v>0</v>
      </c>
      <c r="P64" s="85"/>
      <c r="Q64" s="88">
        <f t="shared" si="13"/>
        <v>0</v>
      </c>
      <c r="R64" s="85"/>
      <c r="S64" s="88">
        <f t="shared" si="27"/>
        <v>0</v>
      </c>
      <c r="T64" s="85"/>
      <c r="U64" s="88">
        <f t="shared" si="14"/>
        <v>0</v>
      </c>
      <c r="V64" s="85"/>
      <c r="W64" s="88">
        <f t="shared" si="15"/>
        <v>0</v>
      </c>
      <c r="X64" s="85"/>
      <c r="Y64" s="88">
        <f t="shared" si="16"/>
        <v>0</v>
      </c>
      <c r="Z64" s="85"/>
      <c r="AA64" s="88">
        <f>IF(Z64=$Z$44,$Z$45,0)</f>
        <v>0</v>
      </c>
      <c r="AB64" s="85"/>
      <c r="AC64" s="88">
        <f t="shared" si="2"/>
        <v>0</v>
      </c>
      <c r="AD64" s="85"/>
      <c r="AE64" s="88">
        <f t="shared" si="3"/>
        <v>0</v>
      </c>
      <c r="AF64" s="85"/>
      <c r="AG64" s="88">
        <f>IF(AF64=$AF$44,$AF$45,0)</f>
        <v>0</v>
      </c>
      <c r="AH64" s="85"/>
      <c r="AI64" s="88">
        <f t="shared" si="4"/>
        <v>0</v>
      </c>
      <c r="AJ64" s="85"/>
      <c r="AK64" s="88">
        <f t="shared" si="5"/>
        <v>0</v>
      </c>
      <c r="AL64" s="85"/>
      <c r="AM64" s="88">
        <f t="shared" si="32"/>
        <v>0</v>
      </c>
      <c r="AN64" s="85"/>
      <c r="AO64" s="89">
        <f t="shared" si="17"/>
        <v>0</v>
      </c>
      <c r="AP64" s="90">
        <f t="shared" si="6"/>
        <v>0</v>
      </c>
      <c r="AQ64" s="91">
        <f t="shared" si="7"/>
        <v>2</v>
      </c>
      <c r="AR64" s="5">
        <f t="shared" si="18"/>
        <v>0</v>
      </c>
      <c r="AS64" s="182">
        <f t="shared" si="31"/>
        <v>0</v>
      </c>
      <c r="AT64" s="182">
        <f t="shared" si="29"/>
        <v>0</v>
      </c>
      <c r="AU64" s="183"/>
      <c r="AV64" s="102">
        <f t="shared" si="8"/>
        <v>0</v>
      </c>
      <c r="AW64" s="5">
        <f t="shared" si="19"/>
        <v>0</v>
      </c>
      <c r="AX64" s="104">
        <f t="shared" si="20"/>
        <v>0</v>
      </c>
      <c r="AY64" s="5">
        <f t="shared" si="21"/>
        <v>0</v>
      </c>
      <c r="AZ64" s="104">
        <f t="shared" si="22"/>
        <v>0</v>
      </c>
      <c r="BA64" s="5">
        <f t="shared" si="23"/>
        <v>0</v>
      </c>
      <c r="BB64" s="105">
        <f t="shared" si="24"/>
        <v>0</v>
      </c>
      <c r="BC64" s="99">
        <f t="shared" si="25"/>
        <v>0</v>
      </c>
      <c r="BD64" s="54"/>
      <c r="BE64" s="351"/>
      <c r="BF64" s="351"/>
      <c r="BG64" s="351"/>
      <c r="BH64" s="13"/>
      <c r="BX64" s="55"/>
      <c r="BY64" s="349"/>
      <c r="BZ64" s="349"/>
      <c r="CA64" s="349"/>
    </row>
    <row r="65" spans="1:79" ht="12.75" customHeight="1" x14ac:dyDescent="0.2">
      <c r="A65" s="3"/>
      <c r="B65" s="5">
        <f t="shared" si="30"/>
        <v>19</v>
      </c>
      <c r="C65" s="291" t="s">
        <v>131</v>
      </c>
      <c r="D65" s="292" t="s">
        <v>131</v>
      </c>
      <c r="E65" s="14"/>
      <c r="F65" s="85"/>
      <c r="G65" s="88">
        <f t="shared" si="26"/>
        <v>0</v>
      </c>
      <c r="H65" s="85"/>
      <c r="I65" s="88">
        <f t="shared" si="9"/>
        <v>0</v>
      </c>
      <c r="J65" s="85"/>
      <c r="K65" s="88">
        <f t="shared" si="10"/>
        <v>0</v>
      </c>
      <c r="L65" s="85"/>
      <c r="M65" s="88">
        <f t="shared" si="11"/>
        <v>0</v>
      </c>
      <c r="N65" s="85"/>
      <c r="O65" s="88">
        <f t="shared" si="12"/>
        <v>0</v>
      </c>
      <c r="P65" s="85"/>
      <c r="Q65" s="88">
        <f t="shared" si="13"/>
        <v>0</v>
      </c>
      <c r="R65" s="85"/>
      <c r="S65" s="88">
        <f t="shared" si="27"/>
        <v>0</v>
      </c>
      <c r="T65" s="85"/>
      <c r="U65" s="88">
        <f t="shared" si="14"/>
        <v>0</v>
      </c>
      <c r="V65" s="85"/>
      <c r="W65" s="88">
        <f t="shared" si="15"/>
        <v>0</v>
      </c>
      <c r="X65" s="85"/>
      <c r="Y65" s="88">
        <f t="shared" si="16"/>
        <v>0</v>
      </c>
      <c r="Z65" s="85"/>
      <c r="AA65" s="88">
        <f t="shared" si="1"/>
        <v>0</v>
      </c>
      <c r="AB65" s="85"/>
      <c r="AC65" s="88">
        <f t="shared" si="2"/>
        <v>0</v>
      </c>
      <c r="AD65" s="85"/>
      <c r="AE65" s="88">
        <f>IF(AD65=$AD$44,$AD$45,0)</f>
        <v>0</v>
      </c>
      <c r="AF65" s="85"/>
      <c r="AG65" s="88">
        <f t="shared" si="28"/>
        <v>0</v>
      </c>
      <c r="AH65" s="85"/>
      <c r="AI65" s="88">
        <f t="shared" si="4"/>
        <v>0</v>
      </c>
      <c r="AJ65" s="85"/>
      <c r="AK65" s="88">
        <f t="shared" si="5"/>
        <v>0</v>
      </c>
      <c r="AL65" s="85"/>
      <c r="AM65" s="88">
        <f t="shared" si="32"/>
        <v>0</v>
      </c>
      <c r="AN65" s="85"/>
      <c r="AO65" s="89">
        <f t="shared" si="17"/>
        <v>0</v>
      </c>
      <c r="AP65" s="90">
        <f t="shared" si="6"/>
        <v>0</v>
      </c>
      <c r="AQ65" s="91">
        <f t="shared" si="7"/>
        <v>2</v>
      </c>
      <c r="AR65" s="5">
        <f t="shared" si="18"/>
        <v>0</v>
      </c>
      <c r="AS65" s="182">
        <f t="shared" si="31"/>
        <v>0</v>
      </c>
      <c r="AT65" s="182">
        <f t="shared" si="29"/>
        <v>0</v>
      </c>
      <c r="AU65" s="183"/>
      <c r="AV65" s="102">
        <f t="shared" si="8"/>
        <v>0</v>
      </c>
      <c r="AW65" s="5">
        <f t="shared" si="19"/>
        <v>0</v>
      </c>
      <c r="AX65" s="104">
        <f t="shared" si="20"/>
        <v>0</v>
      </c>
      <c r="AY65" s="5">
        <f t="shared" si="21"/>
        <v>0</v>
      </c>
      <c r="AZ65" s="104">
        <f t="shared" si="22"/>
        <v>0</v>
      </c>
      <c r="BA65" s="5">
        <f t="shared" si="23"/>
        <v>0</v>
      </c>
      <c r="BB65" s="105">
        <f t="shared" si="24"/>
        <v>0</v>
      </c>
      <c r="BC65" s="99">
        <f t="shared" si="25"/>
        <v>0</v>
      </c>
      <c r="BD65" s="54"/>
      <c r="BE65" s="352"/>
      <c r="BF65" s="352"/>
      <c r="BG65" s="352"/>
      <c r="BH65" s="13"/>
      <c r="BX65" s="55"/>
      <c r="BY65" s="349"/>
      <c r="BZ65" s="349"/>
      <c r="CA65" s="349"/>
    </row>
    <row r="66" spans="1:79" ht="12.75" customHeight="1" x14ac:dyDescent="0.2">
      <c r="A66" s="3"/>
      <c r="B66" s="5">
        <f t="shared" si="30"/>
        <v>20</v>
      </c>
      <c r="C66" s="291" t="s">
        <v>132</v>
      </c>
      <c r="D66" s="292" t="s">
        <v>132</v>
      </c>
      <c r="E66" s="14"/>
      <c r="F66" s="85"/>
      <c r="G66" s="88">
        <f t="shared" si="26"/>
        <v>0</v>
      </c>
      <c r="H66" s="85"/>
      <c r="I66" s="88">
        <f t="shared" si="9"/>
        <v>0</v>
      </c>
      <c r="J66" s="85"/>
      <c r="K66" s="88">
        <f t="shared" si="10"/>
        <v>0</v>
      </c>
      <c r="L66" s="85"/>
      <c r="M66" s="88">
        <f t="shared" si="11"/>
        <v>0</v>
      </c>
      <c r="N66" s="85"/>
      <c r="O66" s="88">
        <f t="shared" si="12"/>
        <v>0</v>
      </c>
      <c r="P66" s="85"/>
      <c r="Q66" s="88">
        <f t="shared" si="13"/>
        <v>0</v>
      </c>
      <c r="R66" s="85"/>
      <c r="S66" s="88">
        <f t="shared" si="27"/>
        <v>0</v>
      </c>
      <c r="T66" s="85"/>
      <c r="U66" s="88">
        <f t="shared" si="14"/>
        <v>0</v>
      </c>
      <c r="V66" s="85"/>
      <c r="W66" s="88">
        <f t="shared" si="15"/>
        <v>0</v>
      </c>
      <c r="X66" s="85"/>
      <c r="Y66" s="88">
        <f t="shared" si="16"/>
        <v>0</v>
      </c>
      <c r="Z66" s="85"/>
      <c r="AA66" s="88">
        <f t="shared" si="1"/>
        <v>0</v>
      </c>
      <c r="AB66" s="85"/>
      <c r="AC66" s="88">
        <f t="shared" si="2"/>
        <v>0</v>
      </c>
      <c r="AD66" s="85"/>
      <c r="AE66" s="88">
        <f t="shared" si="3"/>
        <v>0</v>
      </c>
      <c r="AF66" s="85"/>
      <c r="AG66" s="88">
        <f t="shared" si="28"/>
        <v>0</v>
      </c>
      <c r="AH66" s="85"/>
      <c r="AI66" s="88">
        <f t="shared" si="4"/>
        <v>0</v>
      </c>
      <c r="AJ66" s="85"/>
      <c r="AK66" s="88">
        <f t="shared" si="5"/>
        <v>0</v>
      </c>
      <c r="AL66" s="85"/>
      <c r="AM66" s="88">
        <f>IF(AL66=$AL$44,$AL$45,0)</f>
        <v>0</v>
      </c>
      <c r="AN66" s="85"/>
      <c r="AO66" s="89">
        <f t="shared" si="17"/>
        <v>0</v>
      </c>
      <c r="AP66" s="90">
        <f t="shared" si="6"/>
        <v>0</v>
      </c>
      <c r="AQ66" s="91">
        <f t="shared" si="7"/>
        <v>2</v>
      </c>
      <c r="AR66" s="5">
        <f t="shared" si="18"/>
        <v>0</v>
      </c>
      <c r="AS66" s="182">
        <f t="shared" si="31"/>
        <v>0</v>
      </c>
      <c r="AT66" s="182">
        <f t="shared" si="29"/>
        <v>0</v>
      </c>
      <c r="AU66" s="183"/>
      <c r="AV66" s="102">
        <f t="shared" si="8"/>
        <v>0</v>
      </c>
      <c r="AW66" s="5">
        <f t="shared" si="19"/>
        <v>0</v>
      </c>
      <c r="AX66" s="104">
        <f t="shared" si="20"/>
        <v>0</v>
      </c>
      <c r="AY66" s="5">
        <f t="shared" si="21"/>
        <v>0</v>
      </c>
      <c r="AZ66" s="104">
        <f t="shared" si="22"/>
        <v>0</v>
      </c>
      <c r="BA66" s="5">
        <f t="shared" si="23"/>
        <v>0</v>
      </c>
      <c r="BB66" s="105">
        <f t="shared" si="24"/>
        <v>0</v>
      </c>
      <c r="BC66" s="99">
        <f t="shared" si="25"/>
        <v>0</v>
      </c>
      <c r="BD66" s="54"/>
      <c r="BE66" s="5">
        <f>IF(AP47:AP93&lt;="49",COUNTIF($AR$47:$AR$93,"INICIAL"))</f>
        <v>0</v>
      </c>
      <c r="BF66" s="5">
        <f>COUNTIF($AR$47:$AR$93,"INTERMEDIO")</f>
        <v>0</v>
      </c>
      <c r="BG66" s="5">
        <f>COUNTIF($AR$47:$AR$93,"AVANZADO")</f>
        <v>0</v>
      </c>
      <c r="BH66" s="13"/>
      <c r="BX66" s="55"/>
      <c r="BY66" s="349"/>
      <c r="BZ66" s="349"/>
      <c r="CA66" s="349"/>
    </row>
    <row r="67" spans="1:79" ht="12.75" customHeight="1" x14ac:dyDescent="0.2">
      <c r="A67" s="3"/>
      <c r="B67" s="5">
        <f t="shared" si="30"/>
        <v>21</v>
      </c>
      <c r="C67" s="291" t="s">
        <v>133</v>
      </c>
      <c r="D67" s="292" t="s">
        <v>133</v>
      </c>
      <c r="E67" s="14"/>
      <c r="F67" s="85"/>
      <c r="G67" s="88">
        <f t="shared" si="26"/>
        <v>0</v>
      </c>
      <c r="H67" s="85"/>
      <c r="I67" s="88">
        <f t="shared" si="9"/>
        <v>0</v>
      </c>
      <c r="J67" s="85"/>
      <c r="K67" s="88">
        <f t="shared" si="10"/>
        <v>0</v>
      </c>
      <c r="L67" s="85"/>
      <c r="M67" s="88">
        <f t="shared" si="11"/>
        <v>0</v>
      </c>
      <c r="N67" s="85"/>
      <c r="O67" s="88">
        <f t="shared" si="12"/>
        <v>0</v>
      </c>
      <c r="P67" s="85"/>
      <c r="Q67" s="88">
        <f t="shared" si="13"/>
        <v>0</v>
      </c>
      <c r="R67" s="85"/>
      <c r="S67" s="88">
        <f t="shared" si="27"/>
        <v>0</v>
      </c>
      <c r="T67" s="85"/>
      <c r="U67" s="88">
        <f t="shared" si="14"/>
        <v>0</v>
      </c>
      <c r="V67" s="85"/>
      <c r="W67" s="88">
        <f t="shared" si="15"/>
        <v>0</v>
      </c>
      <c r="X67" s="85"/>
      <c r="Y67" s="88">
        <f t="shared" si="16"/>
        <v>0</v>
      </c>
      <c r="Z67" s="85"/>
      <c r="AA67" s="88">
        <f t="shared" si="1"/>
        <v>0</v>
      </c>
      <c r="AB67" s="85"/>
      <c r="AC67" s="88">
        <f t="shared" si="2"/>
        <v>0</v>
      </c>
      <c r="AD67" s="85"/>
      <c r="AE67" s="88">
        <f t="shared" si="3"/>
        <v>0</v>
      </c>
      <c r="AF67" s="85"/>
      <c r="AG67" s="88">
        <f t="shared" si="28"/>
        <v>0</v>
      </c>
      <c r="AH67" s="85"/>
      <c r="AI67" s="88">
        <f>IF(AH67=$AH$44,$AH$45,0)</f>
        <v>0</v>
      </c>
      <c r="AJ67" s="85"/>
      <c r="AK67" s="88">
        <f t="shared" si="5"/>
        <v>0</v>
      </c>
      <c r="AL67" s="85"/>
      <c r="AM67" s="88">
        <f t="shared" si="32"/>
        <v>0</v>
      </c>
      <c r="AN67" s="85"/>
      <c r="AO67" s="89">
        <f t="shared" si="17"/>
        <v>0</v>
      </c>
      <c r="AP67" s="90">
        <f t="shared" si="6"/>
        <v>0</v>
      </c>
      <c r="AQ67" s="91">
        <f t="shared" si="7"/>
        <v>2</v>
      </c>
      <c r="AR67" s="5">
        <f t="shared" si="18"/>
        <v>0</v>
      </c>
      <c r="AS67" s="182">
        <f t="shared" si="31"/>
        <v>0</v>
      </c>
      <c r="AT67" s="182">
        <f t="shared" si="29"/>
        <v>0</v>
      </c>
      <c r="AU67" s="183"/>
      <c r="AV67" s="102">
        <f t="shared" si="8"/>
        <v>0</v>
      </c>
      <c r="AW67" s="5">
        <f t="shared" si="19"/>
        <v>0</v>
      </c>
      <c r="AX67" s="104">
        <f t="shared" si="20"/>
        <v>0</v>
      </c>
      <c r="AY67" s="5">
        <f t="shared" si="21"/>
        <v>0</v>
      </c>
      <c r="AZ67" s="104">
        <f t="shared" si="22"/>
        <v>0</v>
      </c>
      <c r="BA67" s="5">
        <f t="shared" si="23"/>
        <v>0</v>
      </c>
      <c r="BB67" s="105">
        <f t="shared" si="24"/>
        <v>0</v>
      </c>
      <c r="BC67" s="99">
        <f t="shared" si="25"/>
        <v>0</v>
      </c>
      <c r="BD67" s="54"/>
      <c r="BE67" s="162" t="e">
        <f>BE66*1/$F$11</f>
        <v>#DIV/0!</v>
      </c>
      <c r="BF67" s="162" t="e">
        <f>BF66*1/$F$11</f>
        <v>#DIV/0!</v>
      </c>
      <c r="BG67" s="162" t="e">
        <f>BG66*1/$F$11</f>
        <v>#DIV/0!</v>
      </c>
      <c r="BH67" s="13"/>
      <c r="BX67" s="51"/>
      <c r="BY67" s="349"/>
      <c r="BZ67" s="349"/>
      <c r="CA67" s="349"/>
    </row>
    <row r="68" spans="1:79" ht="12.75" customHeight="1" x14ac:dyDescent="0.2">
      <c r="A68" s="3"/>
      <c r="B68" s="5">
        <f t="shared" si="30"/>
        <v>22</v>
      </c>
      <c r="C68" s="291" t="s">
        <v>134</v>
      </c>
      <c r="D68" s="292" t="s">
        <v>134</v>
      </c>
      <c r="E68" s="14"/>
      <c r="F68" s="85"/>
      <c r="G68" s="88">
        <f t="shared" si="26"/>
        <v>0</v>
      </c>
      <c r="H68" s="85"/>
      <c r="I68" s="88">
        <f t="shared" si="9"/>
        <v>0</v>
      </c>
      <c r="J68" s="85"/>
      <c r="K68" s="88">
        <f t="shared" si="10"/>
        <v>0</v>
      </c>
      <c r="L68" s="85"/>
      <c r="M68" s="88">
        <f t="shared" si="11"/>
        <v>0</v>
      </c>
      <c r="N68" s="85"/>
      <c r="O68" s="88">
        <f t="shared" si="12"/>
        <v>0</v>
      </c>
      <c r="P68" s="85"/>
      <c r="Q68" s="88">
        <f t="shared" si="13"/>
        <v>0</v>
      </c>
      <c r="R68" s="85"/>
      <c r="S68" s="88">
        <f t="shared" si="27"/>
        <v>0</v>
      </c>
      <c r="T68" s="85"/>
      <c r="U68" s="88">
        <f t="shared" si="14"/>
        <v>0</v>
      </c>
      <c r="V68" s="85"/>
      <c r="W68" s="88">
        <f t="shared" si="15"/>
        <v>0</v>
      </c>
      <c r="X68" s="85"/>
      <c r="Y68" s="88">
        <f t="shared" si="16"/>
        <v>0</v>
      </c>
      <c r="Z68" s="85"/>
      <c r="AA68" s="88">
        <f t="shared" si="1"/>
        <v>0</v>
      </c>
      <c r="AB68" s="85"/>
      <c r="AC68" s="88">
        <f t="shared" si="2"/>
        <v>0</v>
      </c>
      <c r="AD68" s="85"/>
      <c r="AE68" s="88">
        <f t="shared" si="3"/>
        <v>0</v>
      </c>
      <c r="AF68" s="85"/>
      <c r="AG68" s="88">
        <f t="shared" si="28"/>
        <v>0</v>
      </c>
      <c r="AH68" s="85"/>
      <c r="AI68" s="88">
        <f t="shared" ref="AI68:AI93" si="33">IF(AH68=$AH$44,$AH$45,0)</f>
        <v>0</v>
      </c>
      <c r="AJ68" s="85"/>
      <c r="AK68" s="88">
        <f t="shared" si="5"/>
        <v>0</v>
      </c>
      <c r="AL68" s="85"/>
      <c r="AM68" s="88">
        <f t="shared" si="32"/>
        <v>0</v>
      </c>
      <c r="AN68" s="85"/>
      <c r="AO68" s="89">
        <f t="shared" si="17"/>
        <v>0</v>
      </c>
      <c r="AP68" s="90">
        <f t="shared" si="6"/>
        <v>0</v>
      </c>
      <c r="AQ68" s="91">
        <f t="shared" si="7"/>
        <v>2</v>
      </c>
      <c r="AR68" s="5">
        <f t="shared" si="18"/>
        <v>0</v>
      </c>
      <c r="AS68" s="182">
        <f t="shared" si="31"/>
        <v>0</v>
      </c>
      <c r="AT68" s="182">
        <f t="shared" si="29"/>
        <v>0</v>
      </c>
      <c r="AU68" s="183"/>
      <c r="AV68" s="102">
        <f t="shared" si="8"/>
        <v>0</v>
      </c>
      <c r="AW68" s="5">
        <f t="shared" si="19"/>
        <v>0</v>
      </c>
      <c r="AX68" s="104">
        <f t="shared" si="20"/>
        <v>0</v>
      </c>
      <c r="AY68" s="5">
        <f t="shared" si="21"/>
        <v>0</v>
      </c>
      <c r="AZ68" s="104">
        <f t="shared" si="22"/>
        <v>0</v>
      </c>
      <c r="BA68" s="5">
        <f t="shared" si="23"/>
        <v>0</v>
      </c>
      <c r="BB68" s="105">
        <f t="shared" si="24"/>
        <v>0</v>
      </c>
      <c r="BC68" s="99">
        <f t="shared" si="25"/>
        <v>0</v>
      </c>
      <c r="BD68" s="54"/>
      <c r="BE68" s="54"/>
      <c r="BF68" s="54"/>
      <c r="BG68" s="54"/>
      <c r="BH68" s="13"/>
    </row>
    <row r="69" spans="1:79" ht="12.75" customHeight="1" x14ac:dyDescent="0.2">
      <c r="A69" s="3"/>
      <c r="B69" s="5">
        <f t="shared" si="30"/>
        <v>23</v>
      </c>
      <c r="C69" s="291" t="s">
        <v>135</v>
      </c>
      <c r="D69" s="292" t="s">
        <v>135</v>
      </c>
      <c r="E69" s="14"/>
      <c r="F69" s="85"/>
      <c r="G69" s="88">
        <f t="shared" si="26"/>
        <v>0</v>
      </c>
      <c r="H69" s="85"/>
      <c r="I69" s="88">
        <f t="shared" si="9"/>
        <v>0</v>
      </c>
      <c r="J69" s="85"/>
      <c r="K69" s="88">
        <f t="shared" si="10"/>
        <v>0</v>
      </c>
      <c r="L69" s="85"/>
      <c r="M69" s="88">
        <f t="shared" si="11"/>
        <v>0</v>
      </c>
      <c r="N69" s="85"/>
      <c r="O69" s="88">
        <f t="shared" si="12"/>
        <v>0</v>
      </c>
      <c r="P69" s="85"/>
      <c r="Q69" s="88">
        <f t="shared" si="13"/>
        <v>0</v>
      </c>
      <c r="R69" s="85"/>
      <c r="S69" s="88">
        <f t="shared" si="27"/>
        <v>0</v>
      </c>
      <c r="T69" s="85"/>
      <c r="U69" s="88">
        <f t="shared" si="14"/>
        <v>0</v>
      </c>
      <c r="V69" s="85"/>
      <c r="W69" s="88">
        <f t="shared" si="15"/>
        <v>0</v>
      </c>
      <c r="X69" s="85"/>
      <c r="Y69" s="88">
        <f t="shared" si="16"/>
        <v>0</v>
      </c>
      <c r="Z69" s="85"/>
      <c r="AA69" s="88">
        <f t="shared" si="1"/>
        <v>0</v>
      </c>
      <c r="AB69" s="85"/>
      <c r="AC69" s="88">
        <f t="shared" si="2"/>
        <v>0</v>
      </c>
      <c r="AD69" s="85"/>
      <c r="AE69" s="88">
        <f t="shared" si="3"/>
        <v>0</v>
      </c>
      <c r="AF69" s="85"/>
      <c r="AG69" s="88">
        <f t="shared" si="28"/>
        <v>0</v>
      </c>
      <c r="AH69" s="85"/>
      <c r="AI69" s="88">
        <f t="shared" si="33"/>
        <v>0</v>
      </c>
      <c r="AJ69" s="85"/>
      <c r="AK69" s="88">
        <f t="shared" si="5"/>
        <v>0</v>
      </c>
      <c r="AL69" s="85"/>
      <c r="AM69" s="88">
        <f>IF(AL69=$AL$44,$AL$45,0)</f>
        <v>0</v>
      </c>
      <c r="AN69" s="85"/>
      <c r="AO69" s="89">
        <f t="shared" si="17"/>
        <v>0</v>
      </c>
      <c r="AP69" s="90">
        <f t="shared" si="6"/>
        <v>0</v>
      </c>
      <c r="AQ69" s="91">
        <f t="shared" si="7"/>
        <v>2</v>
      </c>
      <c r="AR69" s="5">
        <f t="shared" si="18"/>
        <v>0</v>
      </c>
      <c r="AS69" s="182">
        <f t="shared" si="31"/>
        <v>0</v>
      </c>
      <c r="AT69" s="182">
        <f t="shared" si="29"/>
        <v>0</v>
      </c>
      <c r="AU69" s="183"/>
      <c r="AV69" s="102">
        <f t="shared" si="8"/>
        <v>0</v>
      </c>
      <c r="AW69" s="5">
        <f t="shared" si="19"/>
        <v>0</v>
      </c>
      <c r="AX69" s="104">
        <f t="shared" si="20"/>
        <v>0</v>
      </c>
      <c r="AY69" s="5">
        <f t="shared" si="21"/>
        <v>0</v>
      </c>
      <c r="AZ69" s="104">
        <f t="shared" si="22"/>
        <v>0</v>
      </c>
      <c r="BA69" s="5">
        <f t="shared" si="23"/>
        <v>0</v>
      </c>
      <c r="BB69" s="105">
        <f t="shared" si="24"/>
        <v>0</v>
      </c>
      <c r="BC69" s="99">
        <f t="shared" si="25"/>
        <v>0</v>
      </c>
      <c r="BD69" s="54"/>
      <c r="BE69" s="54"/>
      <c r="BF69" s="54"/>
      <c r="BG69" s="54"/>
      <c r="BH69" s="13"/>
    </row>
    <row r="70" spans="1:79" ht="12.75" customHeight="1" x14ac:dyDescent="0.2">
      <c r="A70" s="3"/>
      <c r="B70" s="5">
        <f t="shared" si="30"/>
        <v>24</v>
      </c>
      <c r="C70" s="291" t="s">
        <v>136</v>
      </c>
      <c r="D70" s="292" t="s">
        <v>136</v>
      </c>
      <c r="E70" s="14"/>
      <c r="F70" s="85"/>
      <c r="G70" s="88">
        <f t="shared" si="26"/>
        <v>0</v>
      </c>
      <c r="H70" s="85"/>
      <c r="I70" s="88">
        <f t="shared" si="9"/>
        <v>0</v>
      </c>
      <c r="J70" s="85"/>
      <c r="K70" s="88">
        <f t="shared" si="10"/>
        <v>0</v>
      </c>
      <c r="L70" s="85"/>
      <c r="M70" s="88">
        <f t="shared" si="11"/>
        <v>0</v>
      </c>
      <c r="N70" s="85"/>
      <c r="O70" s="88">
        <f t="shared" si="12"/>
        <v>0</v>
      </c>
      <c r="P70" s="85"/>
      <c r="Q70" s="88">
        <f t="shared" si="13"/>
        <v>0</v>
      </c>
      <c r="R70" s="85"/>
      <c r="S70" s="88">
        <f t="shared" si="27"/>
        <v>0</v>
      </c>
      <c r="T70" s="85"/>
      <c r="U70" s="88">
        <f t="shared" si="14"/>
        <v>0</v>
      </c>
      <c r="V70" s="85"/>
      <c r="W70" s="88">
        <f t="shared" si="15"/>
        <v>0</v>
      </c>
      <c r="X70" s="85"/>
      <c r="Y70" s="88">
        <f t="shared" si="16"/>
        <v>0</v>
      </c>
      <c r="Z70" s="85"/>
      <c r="AA70" s="88">
        <f t="shared" si="1"/>
        <v>0</v>
      </c>
      <c r="AB70" s="85"/>
      <c r="AC70" s="88">
        <f t="shared" si="2"/>
        <v>0</v>
      </c>
      <c r="AD70" s="85"/>
      <c r="AE70" s="88">
        <f t="shared" si="3"/>
        <v>0</v>
      </c>
      <c r="AF70" s="85"/>
      <c r="AG70" s="88">
        <f t="shared" si="28"/>
        <v>0</v>
      </c>
      <c r="AH70" s="85"/>
      <c r="AI70" s="88">
        <f t="shared" si="33"/>
        <v>0</v>
      </c>
      <c r="AJ70" s="85"/>
      <c r="AK70" s="88">
        <f t="shared" si="5"/>
        <v>0</v>
      </c>
      <c r="AL70" s="85"/>
      <c r="AM70" s="88">
        <f t="shared" ref="AM70:AM93" si="34">IF(AL70=$AL$44,$AL$45,0)</f>
        <v>0</v>
      </c>
      <c r="AN70" s="85"/>
      <c r="AO70" s="89">
        <f t="shared" si="17"/>
        <v>0</v>
      </c>
      <c r="AP70" s="90">
        <f t="shared" si="6"/>
        <v>0</v>
      </c>
      <c r="AQ70" s="91">
        <f t="shared" si="7"/>
        <v>2</v>
      </c>
      <c r="AR70" s="5">
        <f t="shared" si="18"/>
        <v>0</v>
      </c>
      <c r="AS70" s="182">
        <f t="shared" si="31"/>
        <v>0</v>
      </c>
      <c r="AT70" s="182">
        <f t="shared" si="29"/>
        <v>0</v>
      </c>
      <c r="AU70" s="183"/>
      <c r="AV70" s="102">
        <f t="shared" si="8"/>
        <v>0</v>
      </c>
      <c r="AW70" s="5">
        <f t="shared" si="19"/>
        <v>0</v>
      </c>
      <c r="AX70" s="104">
        <f t="shared" si="20"/>
        <v>0</v>
      </c>
      <c r="AY70" s="5">
        <f t="shared" si="21"/>
        <v>0</v>
      </c>
      <c r="AZ70" s="104">
        <f t="shared" si="22"/>
        <v>0</v>
      </c>
      <c r="BA70" s="5">
        <f t="shared" si="23"/>
        <v>0</v>
      </c>
      <c r="BB70" s="105">
        <f t="shared" si="24"/>
        <v>0</v>
      </c>
      <c r="BC70" s="99">
        <f t="shared" si="25"/>
        <v>0</v>
      </c>
      <c r="BD70" s="54"/>
      <c r="BE70" s="54"/>
      <c r="BF70" s="54"/>
      <c r="BG70" s="54"/>
      <c r="BH70" s="13"/>
    </row>
    <row r="71" spans="1:79" ht="12.75" customHeight="1" x14ac:dyDescent="0.2">
      <c r="A71" s="3"/>
      <c r="B71" s="5">
        <f t="shared" si="30"/>
        <v>25</v>
      </c>
      <c r="C71" s="291" t="s">
        <v>137</v>
      </c>
      <c r="D71" s="292" t="s">
        <v>137</v>
      </c>
      <c r="E71" s="14"/>
      <c r="F71" s="85"/>
      <c r="G71" s="88">
        <f t="shared" si="26"/>
        <v>0</v>
      </c>
      <c r="H71" s="85"/>
      <c r="I71" s="88">
        <f t="shared" si="9"/>
        <v>0</v>
      </c>
      <c r="J71" s="85"/>
      <c r="K71" s="88">
        <f t="shared" si="10"/>
        <v>0</v>
      </c>
      <c r="L71" s="85"/>
      <c r="M71" s="88">
        <f t="shared" si="11"/>
        <v>0</v>
      </c>
      <c r="N71" s="85"/>
      <c r="O71" s="88">
        <f t="shared" si="12"/>
        <v>0</v>
      </c>
      <c r="P71" s="85"/>
      <c r="Q71" s="88">
        <f t="shared" si="13"/>
        <v>0</v>
      </c>
      <c r="R71" s="85"/>
      <c r="S71" s="88">
        <f t="shared" si="27"/>
        <v>0</v>
      </c>
      <c r="T71" s="85"/>
      <c r="U71" s="88">
        <f t="shared" si="14"/>
        <v>0</v>
      </c>
      <c r="V71" s="85"/>
      <c r="W71" s="88">
        <f t="shared" si="15"/>
        <v>0</v>
      </c>
      <c r="X71" s="85"/>
      <c r="Y71" s="88">
        <f t="shared" si="16"/>
        <v>0</v>
      </c>
      <c r="Z71" s="85"/>
      <c r="AA71" s="88">
        <f t="shared" si="1"/>
        <v>0</v>
      </c>
      <c r="AB71" s="85"/>
      <c r="AC71" s="88">
        <f t="shared" si="2"/>
        <v>0</v>
      </c>
      <c r="AD71" s="85"/>
      <c r="AE71" s="88">
        <f t="shared" si="3"/>
        <v>0</v>
      </c>
      <c r="AF71" s="85"/>
      <c r="AG71" s="88">
        <f t="shared" si="28"/>
        <v>0</v>
      </c>
      <c r="AH71" s="85"/>
      <c r="AI71" s="88">
        <f t="shared" si="33"/>
        <v>0</v>
      </c>
      <c r="AJ71" s="85"/>
      <c r="AK71" s="88">
        <f t="shared" si="5"/>
        <v>0</v>
      </c>
      <c r="AL71" s="85"/>
      <c r="AM71" s="88">
        <f t="shared" si="34"/>
        <v>0</v>
      </c>
      <c r="AN71" s="85"/>
      <c r="AO71" s="89">
        <f t="shared" si="17"/>
        <v>0</v>
      </c>
      <c r="AP71" s="90">
        <f t="shared" si="6"/>
        <v>0</v>
      </c>
      <c r="AQ71" s="91">
        <f t="shared" si="7"/>
        <v>2</v>
      </c>
      <c r="AR71" s="5">
        <f t="shared" si="18"/>
        <v>0</v>
      </c>
      <c r="AS71" s="182">
        <f t="shared" si="31"/>
        <v>0</v>
      </c>
      <c r="AT71" s="182">
        <f t="shared" si="29"/>
        <v>0</v>
      </c>
      <c r="AU71" s="183"/>
      <c r="AV71" s="102">
        <f t="shared" si="8"/>
        <v>0</v>
      </c>
      <c r="AW71" s="5">
        <f t="shared" si="19"/>
        <v>0</v>
      </c>
      <c r="AX71" s="104">
        <f t="shared" si="20"/>
        <v>0</v>
      </c>
      <c r="AY71" s="5">
        <f t="shared" si="21"/>
        <v>0</v>
      </c>
      <c r="AZ71" s="104">
        <f t="shared" si="22"/>
        <v>0</v>
      </c>
      <c r="BA71" s="5">
        <f t="shared" si="23"/>
        <v>0</v>
      </c>
      <c r="BB71" s="105">
        <f t="shared" si="24"/>
        <v>0</v>
      </c>
      <c r="BC71" s="99">
        <f t="shared" si="25"/>
        <v>0</v>
      </c>
      <c r="BD71" s="54"/>
      <c r="BE71" s="54"/>
      <c r="BF71" s="54"/>
      <c r="BG71" s="54"/>
      <c r="BH71" s="13"/>
    </row>
    <row r="72" spans="1:79" ht="12.75" customHeight="1" x14ac:dyDescent="0.2">
      <c r="A72" s="3"/>
      <c r="B72" s="5">
        <f t="shared" si="30"/>
        <v>26</v>
      </c>
      <c r="C72" s="291" t="s">
        <v>138</v>
      </c>
      <c r="D72" s="292" t="s">
        <v>138</v>
      </c>
      <c r="E72" s="14"/>
      <c r="F72" s="85"/>
      <c r="G72" s="88">
        <f t="shared" si="26"/>
        <v>0</v>
      </c>
      <c r="H72" s="85"/>
      <c r="I72" s="88">
        <f t="shared" si="9"/>
        <v>0</v>
      </c>
      <c r="J72" s="85"/>
      <c r="K72" s="88">
        <f t="shared" si="10"/>
        <v>0</v>
      </c>
      <c r="L72" s="85"/>
      <c r="M72" s="88">
        <f t="shared" si="11"/>
        <v>0</v>
      </c>
      <c r="N72" s="85"/>
      <c r="O72" s="88">
        <f t="shared" si="12"/>
        <v>0</v>
      </c>
      <c r="P72" s="85"/>
      <c r="Q72" s="88">
        <f t="shared" si="13"/>
        <v>0</v>
      </c>
      <c r="R72" s="85"/>
      <c r="S72" s="88">
        <f t="shared" si="27"/>
        <v>0</v>
      </c>
      <c r="T72" s="85"/>
      <c r="U72" s="88">
        <f t="shared" si="14"/>
        <v>0</v>
      </c>
      <c r="V72" s="85"/>
      <c r="W72" s="88">
        <f t="shared" si="15"/>
        <v>0</v>
      </c>
      <c r="X72" s="85"/>
      <c r="Y72" s="88">
        <f t="shared" si="16"/>
        <v>0</v>
      </c>
      <c r="Z72" s="85"/>
      <c r="AA72" s="88">
        <f t="shared" si="1"/>
        <v>0</v>
      </c>
      <c r="AB72" s="85"/>
      <c r="AC72" s="88">
        <f t="shared" si="2"/>
        <v>0</v>
      </c>
      <c r="AD72" s="85"/>
      <c r="AE72" s="88">
        <f t="shared" si="3"/>
        <v>0</v>
      </c>
      <c r="AF72" s="85"/>
      <c r="AG72" s="88">
        <f t="shared" si="28"/>
        <v>0</v>
      </c>
      <c r="AH72" s="85"/>
      <c r="AI72" s="88">
        <f t="shared" si="33"/>
        <v>0</v>
      </c>
      <c r="AJ72" s="85"/>
      <c r="AK72" s="88">
        <f t="shared" si="5"/>
        <v>0</v>
      </c>
      <c r="AL72" s="85"/>
      <c r="AM72" s="88">
        <f t="shared" si="34"/>
        <v>0</v>
      </c>
      <c r="AN72" s="85"/>
      <c r="AO72" s="89">
        <f t="shared" si="17"/>
        <v>0</v>
      </c>
      <c r="AP72" s="90">
        <f t="shared" si="6"/>
        <v>0</v>
      </c>
      <c r="AQ72" s="91">
        <f t="shared" si="7"/>
        <v>2</v>
      </c>
      <c r="AR72" s="5">
        <f t="shared" si="18"/>
        <v>0</v>
      </c>
      <c r="AS72" s="182">
        <f t="shared" si="31"/>
        <v>0</v>
      </c>
      <c r="AT72" s="182">
        <f t="shared" si="29"/>
        <v>0</v>
      </c>
      <c r="AU72" s="183"/>
      <c r="AV72" s="102">
        <f t="shared" si="8"/>
        <v>0</v>
      </c>
      <c r="AW72" s="5">
        <f t="shared" si="19"/>
        <v>0</v>
      </c>
      <c r="AX72" s="104">
        <f t="shared" si="20"/>
        <v>0</v>
      </c>
      <c r="AY72" s="5">
        <f t="shared" si="21"/>
        <v>0</v>
      </c>
      <c r="AZ72" s="104">
        <f t="shared" si="22"/>
        <v>0</v>
      </c>
      <c r="BA72" s="5">
        <f t="shared" si="23"/>
        <v>0</v>
      </c>
      <c r="BB72" s="105">
        <f t="shared" si="24"/>
        <v>0</v>
      </c>
      <c r="BC72" s="99">
        <f t="shared" si="25"/>
        <v>0</v>
      </c>
      <c r="BD72" s="54"/>
      <c r="BE72" s="54"/>
      <c r="BF72" s="54"/>
      <c r="BG72" s="54"/>
      <c r="BH72" s="13"/>
    </row>
    <row r="73" spans="1:79" ht="12.75" customHeight="1" x14ac:dyDescent="0.2">
      <c r="A73" s="3"/>
      <c r="B73" s="5">
        <f t="shared" si="30"/>
        <v>27</v>
      </c>
      <c r="C73" s="291" t="s">
        <v>139</v>
      </c>
      <c r="D73" s="292" t="s">
        <v>139</v>
      </c>
      <c r="E73" s="14"/>
      <c r="F73" s="85"/>
      <c r="G73" s="88">
        <f t="shared" si="26"/>
        <v>0</v>
      </c>
      <c r="H73" s="85"/>
      <c r="I73" s="88">
        <f t="shared" si="9"/>
        <v>0</v>
      </c>
      <c r="J73" s="85"/>
      <c r="K73" s="88">
        <f t="shared" si="10"/>
        <v>0</v>
      </c>
      <c r="L73" s="85"/>
      <c r="M73" s="88">
        <f t="shared" si="11"/>
        <v>0</v>
      </c>
      <c r="N73" s="85"/>
      <c r="O73" s="88">
        <f t="shared" si="12"/>
        <v>0</v>
      </c>
      <c r="P73" s="85"/>
      <c r="Q73" s="88">
        <f t="shared" si="13"/>
        <v>0</v>
      </c>
      <c r="R73" s="85"/>
      <c r="S73" s="88">
        <f t="shared" si="27"/>
        <v>0</v>
      </c>
      <c r="T73" s="85"/>
      <c r="U73" s="88">
        <f t="shared" si="14"/>
        <v>0</v>
      </c>
      <c r="V73" s="85"/>
      <c r="W73" s="88">
        <f t="shared" si="15"/>
        <v>0</v>
      </c>
      <c r="X73" s="85"/>
      <c r="Y73" s="88">
        <f t="shared" si="16"/>
        <v>0</v>
      </c>
      <c r="Z73" s="85"/>
      <c r="AA73" s="88">
        <f t="shared" si="1"/>
        <v>0</v>
      </c>
      <c r="AB73" s="85"/>
      <c r="AC73" s="88">
        <f t="shared" si="2"/>
        <v>0</v>
      </c>
      <c r="AD73" s="85"/>
      <c r="AE73" s="88">
        <f t="shared" si="3"/>
        <v>0</v>
      </c>
      <c r="AF73" s="85"/>
      <c r="AG73" s="88">
        <f t="shared" si="28"/>
        <v>0</v>
      </c>
      <c r="AH73" s="85"/>
      <c r="AI73" s="88">
        <f t="shared" si="33"/>
        <v>0</v>
      </c>
      <c r="AJ73" s="85"/>
      <c r="AK73" s="88">
        <f t="shared" si="5"/>
        <v>0</v>
      </c>
      <c r="AL73" s="85"/>
      <c r="AM73" s="88">
        <f t="shared" si="34"/>
        <v>0</v>
      </c>
      <c r="AN73" s="85"/>
      <c r="AO73" s="89">
        <f t="shared" si="17"/>
        <v>0</v>
      </c>
      <c r="AP73" s="90">
        <f t="shared" si="6"/>
        <v>0</v>
      </c>
      <c r="AQ73" s="91">
        <f t="shared" si="7"/>
        <v>2</v>
      </c>
      <c r="AR73" s="5">
        <f t="shared" si="18"/>
        <v>0</v>
      </c>
      <c r="AS73" s="182">
        <f t="shared" si="31"/>
        <v>0</v>
      </c>
      <c r="AT73" s="182">
        <f t="shared" si="29"/>
        <v>0</v>
      </c>
      <c r="AU73" s="183"/>
      <c r="AV73" s="102">
        <f t="shared" si="8"/>
        <v>0</v>
      </c>
      <c r="AW73" s="5">
        <f t="shared" si="19"/>
        <v>0</v>
      </c>
      <c r="AX73" s="104">
        <f t="shared" si="20"/>
        <v>0</v>
      </c>
      <c r="AY73" s="5">
        <f t="shared" si="21"/>
        <v>0</v>
      </c>
      <c r="AZ73" s="104">
        <f t="shared" si="22"/>
        <v>0</v>
      </c>
      <c r="BA73" s="5">
        <f t="shared" si="23"/>
        <v>0</v>
      </c>
      <c r="BB73" s="105">
        <f t="shared" si="24"/>
        <v>0</v>
      </c>
      <c r="BC73" s="99">
        <f t="shared" si="25"/>
        <v>0</v>
      </c>
      <c r="BD73" s="54"/>
      <c r="BE73" s="54"/>
      <c r="BF73" s="54"/>
      <c r="BG73" s="54"/>
      <c r="BH73" s="13"/>
    </row>
    <row r="74" spans="1:79" ht="12.75" customHeight="1" x14ac:dyDescent="0.2">
      <c r="A74" s="3"/>
      <c r="B74" s="5">
        <f t="shared" si="30"/>
        <v>28</v>
      </c>
      <c r="C74" s="291" t="s">
        <v>140</v>
      </c>
      <c r="D74" s="292" t="s">
        <v>140</v>
      </c>
      <c r="E74" s="14"/>
      <c r="F74" s="85"/>
      <c r="G74" s="88">
        <f t="shared" si="26"/>
        <v>0</v>
      </c>
      <c r="H74" s="85"/>
      <c r="I74" s="88">
        <f t="shared" si="9"/>
        <v>0</v>
      </c>
      <c r="J74" s="85"/>
      <c r="K74" s="88">
        <f t="shared" si="10"/>
        <v>0</v>
      </c>
      <c r="L74" s="85"/>
      <c r="M74" s="88">
        <f t="shared" si="11"/>
        <v>0</v>
      </c>
      <c r="N74" s="85"/>
      <c r="O74" s="88">
        <f t="shared" si="12"/>
        <v>0</v>
      </c>
      <c r="P74" s="85"/>
      <c r="Q74" s="88">
        <f t="shared" si="13"/>
        <v>0</v>
      </c>
      <c r="R74" s="85"/>
      <c r="S74" s="88">
        <f t="shared" si="27"/>
        <v>0</v>
      </c>
      <c r="T74" s="85"/>
      <c r="U74" s="88">
        <f t="shared" si="14"/>
        <v>0</v>
      </c>
      <c r="V74" s="85"/>
      <c r="W74" s="88">
        <f t="shared" si="15"/>
        <v>0</v>
      </c>
      <c r="X74" s="85"/>
      <c r="Y74" s="88">
        <f t="shared" si="16"/>
        <v>0</v>
      </c>
      <c r="Z74" s="85"/>
      <c r="AA74" s="88">
        <f t="shared" si="1"/>
        <v>0</v>
      </c>
      <c r="AB74" s="85"/>
      <c r="AC74" s="88">
        <f t="shared" si="2"/>
        <v>0</v>
      </c>
      <c r="AD74" s="85"/>
      <c r="AE74" s="88">
        <f t="shared" si="3"/>
        <v>0</v>
      </c>
      <c r="AF74" s="85"/>
      <c r="AG74" s="88">
        <f t="shared" si="28"/>
        <v>0</v>
      </c>
      <c r="AH74" s="85"/>
      <c r="AI74" s="88">
        <f t="shared" si="33"/>
        <v>0</v>
      </c>
      <c r="AJ74" s="85"/>
      <c r="AK74" s="88">
        <f t="shared" si="5"/>
        <v>0</v>
      </c>
      <c r="AL74" s="85"/>
      <c r="AM74" s="88">
        <f t="shared" si="34"/>
        <v>0</v>
      </c>
      <c r="AN74" s="85"/>
      <c r="AO74" s="89">
        <f t="shared" si="17"/>
        <v>0</v>
      </c>
      <c r="AP74" s="90">
        <f t="shared" si="6"/>
        <v>0</v>
      </c>
      <c r="AQ74" s="91">
        <f t="shared" si="7"/>
        <v>2</v>
      </c>
      <c r="AR74" s="5">
        <f t="shared" si="18"/>
        <v>0</v>
      </c>
      <c r="AS74" s="182">
        <f t="shared" si="31"/>
        <v>0</v>
      </c>
      <c r="AT74" s="182">
        <f t="shared" si="29"/>
        <v>0</v>
      </c>
      <c r="AU74" s="183"/>
      <c r="AV74" s="102">
        <f t="shared" si="8"/>
        <v>0</v>
      </c>
      <c r="AW74" s="5">
        <f t="shared" si="19"/>
        <v>0</v>
      </c>
      <c r="AX74" s="104">
        <f t="shared" si="20"/>
        <v>0</v>
      </c>
      <c r="AY74" s="5">
        <f t="shared" si="21"/>
        <v>0</v>
      </c>
      <c r="AZ74" s="104">
        <f t="shared" si="22"/>
        <v>0</v>
      </c>
      <c r="BA74" s="5">
        <f t="shared" si="23"/>
        <v>0</v>
      </c>
      <c r="BB74" s="105">
        <f t="shared" si="24"/>
        <v>0</v>
      </c>
      <c r="BC74" s="99">
        <f t="shared" si="25"/>
        <v>0</v>
      </c>
      <c r="BD74" s="54"/>
      <c r="BE74" s="353"/>
      <c r="BF74" s="353"/>
      <c r="BG74" s="353"/>
      <c r="BH74" s="13"/>
    </row>
    <row r="75" spans="1:79" ht="12.75" customHeight="1" x14ac:dyDescent="0.2">
      <c r="A75" s="3"/>
      <c r="B75" s="5">
        <f t="shared" si="30"/>
        <v>29</v>
      </c>
      <c r="C75" s="291" t="s">
        <v>141</v>
      </c>
      <c r="D75" s="292" t="s">
        <v>141</v>
      </c>
      <c r="E75" s="14"/>
      <c r="F75" s="85"/>
      <c r="G75" s="88">
        <f t="shared" si="26"/>
        <v>0</v>
      </c>
      <c r="H75" s="85"/>
      <c r="I75" s="88">
        <f t="shared" si="9"/>
        <v>0</v>
      </c>
      <c r="J75" s="85"/>
      <c r="K75" s="88">
        <f t="shared" si="10"/>
        <v>0</v>
      </c>
      <c r="L75" s="85"/>
      <c r="M75" s="88">
        <f t="shared" si="11"/>
        <v>0</v>
      </c>
      <c r="N75" s="85"/>
      <c r="O75" s="88">
        <f t="shared" si="12"/>
        <v>0</v>
      </c>
      <c r="P75" s="85"/>
      <c r="Q75" s="88">
        <f t="shared" si="13"/>
        <v>0</v>
      </c>
      <c r="R75" s="85"/>
      <c r="S75" s="88">
        <f t="shared" si="27"/>
        <v>0</v>
      </c>
      <c r="T75" s="85"/>
      <c r="U75" s="88">
        <f t="shared" si="14"/>
        <v>0</v>
      </c>
      <c r="V75" s="85"/>
      <c r="W75" s="88">
        <f t="shared" si="15"/>
        <v>0</v>
      </c>
      <c r="X75" s="85"/>
      <c r="Y75" s="88">
        <f t="shared" si="16"/>
        <v>0</v>
      </c>
      <c r="Z75" s="85"/>
      <c r="AA75" s="88">
        <f t="shared" si="1"/>
        <v>0</v>
      </c>
      <c r="AB75" s="85"/>
      <c r="AC75" s="88">
        <f t="shared" si="2"/>
        <v>0</v>
      </c>
      <c r="AD75" s="85"/>
      <c r="AE75" s="88">
        <f t="shared" si="3"/>
        <v>0</v>
      </c>
      <c r="AF75" s="85"/>
      <c r="AG75" s="88">
        <f t="shared" si="28"/>
        <v>0</v>
      </c>
      <c r="AH75" s="85"/>
      <c r="AI75" s="88">
        <f t="shared" si="33"/>
        <v>0</v>
      </c>
      <c r="AJ75" s="85"/>
      <c r="AK75" s="88">
        <f t="shared" si="5"/>
        <v>0</v>
      </c>
      <c r="AL75" s="85"/>
      <c r="AM75" s="88">
        <f t="shared" si="34"/>
        <v>0</v>
      </c>
      <c r="AN75" s="85"/>
      <c r="AO75" s="89">
        <f t="shared" si="17"/>
        <v>0</v>
      </c>
      <c r="AP75" s="90">
        <f t="shared" si="6"/>
        <v>0</v>
      </c>
      <c r="AQ75" s="91">
        <f t="shared" si="7"/>
        <v>2</v>
      </c>
      <c r="AR75" s="5">
        <f t="shared" si="18"/>
        <v>0</v>
      </c>
      <c r="AS75" s="182">
        <f t="shared" si="31"/>
        <v>0</v>
      </c>
      <c r="AT75" s="182">
        <f t="shared" si="29"/>
        <v>0</v>
      </c>
      <c r="AU75" s="183"/>
      <c r="AV75" s="102">
        <f t="shared" si="8"/>
        <v>0</v>
      </c>
      <c r="AW75" s="5">
        <f t="shared" si="19"/>
        <v>0</v>
      </c>
      <c r="AX75" s="104">
        <f t="shared" si="20"/>
        <v>0</v>
      </c>
      <c r="AY75" s="5">
        <f t="shared" si="21"/>
        <v>0</v>
      </c>
      <c r="AZ75" s="104">
        <f t="shared" si="22"/>
        <v>0</v>
      </c>
      <c r="BA75" s="5">
        <f t="shared" si="23"/>
        <v>0</v>
      </c>
      <c r="BB75" s="105">
        <f t="shared" si="24"/>
        <v>0</v>
      </c>
      <c r="BC75" s="99">
        <f t="shared" si="25"/>
        <v>0</v>
      </c>
      <c r="BD75" s="54"/>
      <c r="BE75" s="353"/>
      <c r="BF75" s="353"/>
      <c r="BG75" s="353"/>
      <c r="BH75" s="13"/>
    </row>
    <row r="76" spans="1:79" ht="12.75" customHeight="1" x14ac:dyDescent="0.2">
      <c r="A76" s="3"/>
      <c r="B76" s="5">
        <f t="shared" si="30"/>
        <v>30</v>
      </c>
      <c r="C76" s="291" t="s">
        <v>142</v>
      </c>
      <c r="D76" s="292" t="s">
        <v>142</v>
      </c>
      <c r="E76" s="14"/>
      <c r="F76" s="85"/>
      <c r="G76" s="88">
        <f t="shared" si="26"/>
        <v>0</v>
      </c>
      <c r="H76" s="85"/>
      <c r="I76" s="88">
        <f t="shared" si="9"/>
        <v>0</v>
      </c>
      <c r="J76" s="85"/>
      <c r="K76" s="88">
        <f t="shared" si="10"/>
        <v>0</v>
      </c>
      <c r="L76" s="85"/>
      <c r="M76" s="88">
        <f t="shared" si="11"/>
        <v>0</v>
      </c>
      <c r="N76" s="85"/>
      <c r="O76" s="88">
        <f t="shared" si="12"/>
        <v>0</v>
      </c>
      <c r="P76" s="85"/>
      <c r="Q76" s="88">
        <f t="shared" si="13"/>
        <v>0</v>
      </c>
      <c r="R76" s="85"/>
      <c r="S76" s="88">
        <f t="shared" si="27"/>
        <v>0</v>
      </c>
      <c r="T76" s="85"/>
      <c r="U76" s="88">
        <f t="shared" si="14"/>
        <v>0</v>
      </c>
      <c r="V76" s="85"/>
      <c r="W76" s="88">
        <f t="shared" si="15"/>
        <v>0</v>
      </c>
      <c r="X76" s="85"/>
      <c r="Y76" s="88">
        <f t="shared" si="16"/>
        <v>0</v>
      </c>
      <c r="Z76" s="85"/>
      <c r="AA76" s="88">
        <f t="shared" si="1"/>
        <v>0</v>
      </c>
      <c r="AB76" s="85"/>
      <c r="AC76" s="88">
        <f t="shared" si="2"/>
        <v>0</v>
      </c>
      <c r="AD76" s="85"/>
      <c r="AE76" s="88">
        <f t="shared" si="3"/>
        <v>0</v>
      </c>
      <c r="AF76" s="85"/>
      <c r="AG76" s="88">
        <f t="shared" si="28"/>
        <v>0</v>
      </c>
      <c r="AH76" s="85"/>
      <c r="AI76" s="88">
        <f t="shared" si="33"/>
        <v>0</v>
      </c>
      <c r="AJ76" s="85"/>
      <c r="AK76" s="88">
        <f t="shared" si="5"/>
        <v>0</v>
      </c>
      <c r="AL76" s="85"/>
      <c r="AM76" s="88">
        <f t="shared" si="34"/>
        <v>0</v>
      </c>
      <c r="AN76" s="85"/>
      <c r="AO76" s="89">
        <f t="shared" si="17"/>
        <v>0</v>
      </c>
      <c r="AP76" s="90">
        <f t="shared" si="6"/>
        <v>0</v>
      </c>
      <c r="AQ76" s="91">
        <f t="shared" si="7"/>
        <v>2</v>
      </c>
      <c r="AR76" s="5">
        <f t="shared" si="18"/>
        <v>0</v>
      </c>
      <c r="AS76" s="182">
        <f t="shared" si="31"/>
        <v>0</v>
      </c>
      <c r="AT76" s="182">
        <f t="shared" si="29"/>
        <v>0</v>
      </c>
      <c r="AU76" s="183"/>
      <c r="AV76" s="102">
        <f t="shared" si="8"/>
        <v>0</v>
      </c>
      <c r="AW76" s="5">
        <f t="shared" si="19"/>
        <v>0</v>
      </c>
      <c r="AX76" s="104">
        <f t="shared" si="20"/>
        <v>0</v>
      </c>
      <c r="AY76" s="5">
        <f t="shared" si="21"/>
        <v>0</v>
      </c>
      <c r="AZ76" s="104">
        <f t="shared" si="22"/>
        <v>0</v>
      </c>
      <c r="BA76" s="5">
        <f t="shared" si="23"/>
        <v>0</v>
      </c>
      <c r="BB76" s="105">
        <f t="shared" si="24"/>
        <v>0</v>
      </c>
      <c r="BC76" s="99">
        <f t="shared" si="25"/>
        <v>0</v>
      </c>
      <c r="BD76" s="54"/>
      <c r="BE76" s="353"/>
      <c r="BF76" s="353"/>
      <c r="BG76" s="353"/>
      <c r="BH76" s="13"/>
    </row>
    <row r="77" spans="1:79" ht="12.75" customHeight="1" x14ac:dyDescent="0.2">
      <c r="A77" s="3"/>
      <c r="B77" s="5">
        <f t="shared" si="30"/>
        <v>31</v>
      </c>
      <c r="C77" s="291" t="s">
        <v>143</v>
      </c>
      <c r="D77" s="292" t="s">
        <v>143</v>
      </c>
      <c r="E77" s="14"/>
      <c r="F77" s="85"/>
      <c r="G77" s="88">
        <f t="shared" si="26"/>
        <v>0</v>
      </c>
      <c r="H77" s="85"/>
      <c r="I77" s="88">
        <f t="shared" si="9"/>
        <v>0</v>
      </c>
      <c r="J77" s="85"/>
      <c r="K77" s="88">
        <f t="shared" si="10"/>
        <v>0</v>
      </c>
      <c r="L77" s="85"/>
      <c r="M77" s="88">
        <f t="shared" si="11"/>
        <v>0</v>
      </c>
      <c r="N77" s="85"/>
      <c r="O77" s="88">
        <f t="shared" si="12"/>
        <v>0</v>
      </c>
      <c r="P77" s="85"/>
      <c r="Q77" s="88">
        <f t="shared" si="13"/>
        <v>0</v>
      </c>
      <c r="R77" s="85"/>
      <c r="S77" s="88">
        <f t="shared" si="27"/>
        <v>0</v>
      </c>
      <c r="T77" s="85"/>
      <c r="U77" s="88">
        <f t="shared" si="14"/>
        <v>0</v>
      </c>
      <c r="V77" s="85"/>
      <c r="W77" s="88">
        <f t="shared" si="15"/>
        <v>0</v>
      </c>
      <c r="X77" s="85"/>
      <c r="Y77" s="88">
        <f t="shared" si="16"/>
        <v>0</v>
      </c>
      <c r="Z77" s="85"/>
      <c r="AA77" s="88">
        <f t="shared" si="1"/>
        <v>0</v>
      </c>
      <c r="AB77" s="85"/>
      <c r="AC77" s="88">
        <f t="shared" si="2"/>
        <v>0</v>
      </c>
      <c r="AD77" s="85"/>
      <c r="AE77" s="88">
        <f t="shared" si="3"/>
        <v>0</v>
      </c>
      <c r="AF77" s="85"/>
      <c r="AG77" s="88">
        <f t="shared" si="28"/>
        <v>0</v>
      </c>
      <c r="AH77" s="85"/>
      <c r="AI77" s="88">
        <f t="shared" si="33"/>
        <v>0</v>
      </c>
      <c r="AJ77" s="85"/>
      <c r="AK77" s="88">
        <f t="shared" si="5"/>
        <v>0</v>
      </c>
      <c r="AL77" s="85"/>
      <c r="AM77" s="88">
        <f t="shared" si="34"/>
        <v>0</v>
      </c>
      <c r="AN77" s="85"/>
      <c r="AO77" s="89">
        <f t="shared" si="17"/>
        <v>0</v>
      </c>
      <c r="AP77" s="90">
        <f t="shared" si="6"/>
        <v>0</v>
      </c>
      <c r="AQ77" s="91">
        <f t="shared" si="7"/>
        <v>2</v>
      </c>
      <c r="AR77" s="5">
        <f t="shared" si="18"/>
        <v>0</v>
      </c>
      <c r="AS77" s="182">
        <f t="shared" si="31"/>
        <v>0</v>
      </c>
      <c r="AT77" s="182">
        <f t="shared" si="29"/>
        <v>0</v>
      </c>
      <c r="AU77" s="183"/>
      <c r="AV77" s="102">
        <f t="shared" si="8"/>
        <v>0</v>
      </c>
      <c r="AW77" s="5">
        <f t="shared" si="19"/>
        <v>0</v>
      </c>
      <c r="AX77" s="104">
        <f t="shared" si="20"/>
        <v>0</v>
      </c>
      <c r="AY77" s="5">
        <f t="shared" si="21"/>
        <v>0</v>
      </c>
      <c r="AZ77" s="104">
        <f t="shared" si="22"/>
        <v>0</v>
      </c>
      <c r="BA77" s="5">
        <f t="shared" si="23"/>
        <v>0</v>
      </c>
      <c r="BB77" s="105">
        <f t="shared" si="24"/>
        <v>0</v>
      </c>
      <c r="BC77" s="99">
        <f t="shared" si="25"/>
        <v>0</v>
      </c>
      <c r="BD77" s="54"/>
      <c r="BE77" s="353"/>
      <c r="BF77" s="353"/>
      <c r="BG77" s="353"/>
      <c r="BH77" s="13"/>
    </row>
    <row r="78" spans="1:79" ht="12.75" customHeight="1" x14ac:dyDescent="0.2">
      <c r="A78" s="3"/>
      <c r="B78" s="5">
        <f t="shared" si="30"/>
        <v>32</v>
      </c>
      <c r="C78" s="291" t="s">
        <v>144</v>
      </c>
      <c r="D78" s="292" t="s">
        <v>144</v>
      </c>
      <c r="E78" s="14"/>
      <c r="F78" s="85"/>
      <c r="G78" s="88">
        <f t="shared" si="26"/>
        <v>0</v>
      </c>
      <c r="H78" s="85"/>
      <c r="I78" s="88">
        <f t="shared" si="9"/>
        <v>0</v>
      </c>
      <c r="J78" s="85"/>
      <c r="K78" s="88">
        <f t="shared" si="10"/>
        <v>0</v>
      </c>
      <c r="L78" s="85"/>
      <c r="M78" s="88">
        <f t="shared" si="11"/>
        <v>0</v>
      </c>
      <c r="N78" s="85"/>
      <c r="O78" s="88">
        <f t="shared" si="12"/>
        <v>0</v>
      </c>
      <c r="P78" s="85"/>
      <c r="Q78" s="88">
        <f t="shared" si="13"/>
        <v>0</v>
      </c>
      <c r="R78" s="85"/>
      <c r="S78" s="88">
        <f t="shared" si="27"/>
        <v>0</v>
      </c>
      <c r="T78" s="85"/>
      <c r="U78" s="88">
        <f t="shared" si="14"/>
        <v>0</v>
      </c>
      <c r="V78" s="85"/>
      <c r="W78" s="88">
        <f t="shared" si="15"/>
        <v>0</v>
      </c>
      <c r="X78" s="85"/>
      <c r="Y78" s="88">
        <f t="shared" si="16"/>
        <v>0</v>
      </c>
      <c r="Z78" s="85"/>
      <c r="AA78" s="88">
        <f t="shared" si="1"/>
        <v>0</v>
      </c>
      <c r="AB78" s="85"/>
      <c r="AC78" s="88">
        <f t="shared" si="2"/>
        <v>0</v>
      </c>
      <c r="AD78" s="85"/>
      <c r="AE78" s="88">
        <f t="shared" si="3"/>
        <v>0</v>
      </c>
      <c r="AF78" s="85"/>
      <c r="AG78" s="88">
        <f t="shared" si="28"/>
        <v>0</v>
      </c>
      <c r="AH78" s="85"/>
      <c r="AI78" s="88">
        <f t="shared" si="33"/>
        <v>0</v>
      </c>
      <c r="AJ78" s="85"/>
      <c r="AK78" s="88">
        <f t="shared" si="5"/>
        <v>0</v>
      </c>
      <c r="AL78" s="85"/>
      <c r="AM78" s="88">
        <f t="shared" si="34"/>
        <v>0</v>
      </c>
      <c r="AN78" s="85"/>
      <c r="AO78" s="89">
        <f t="shared" si="17"/>
        <v>0</v>
      </c>
      <c r="AP78" s="90">
        <f t="shared" si="6"/>
        <v>0</v>
      </c>
      <c r="AQ78" s="91">
        <f t="shared" si="7"/>
        <v>2</v>
      </c>
      <c r="AR78" s="5">
        <f t="shared" si="18"/>
        <v>0</v>
      </c>
      <c r="AS78" s="182">
        <f t="shared" si="31"/>
        <v>0</v>
      </c>
      <c r="AT78" s="182">
        <f t="shared" si="29"/>
        <v>0</v>
      </c>
      <c r="AU78" s="183"/>
      <c r="AV78" s="102">
        <f t="shared" si="8"/>
        <v>0</v>
      </c>
      <c r="AW78" s="5">
        <f t="shared" si="19"/>
        <v>0</v>
      </c>
      <c r="AX78" s="104">
        <f t="shared" si="20"/>
        <v>0</v>
      </c>
      <c r="AY78" s="5">
        <f t="shared" si="21"/>
        <v>0</v>
      </c>
      <c r="AZ78" s="104">
        <f t="shared" si="22"/>
        <v>0</v>
      </c>
      <c r="BA78" s="5">
        <f t="shared" si="23"/>
        <v>0</v>
      </c>
      <c r="BB78" s="105">
        <f t="shared" si="24"/>
        <v>0</v>
      </c>
      <c r="BC78" s="99">
        <f t="shared" si="25"/>
        <v>0</v>
      </c>
      <c r="BD78" s="54"/>
      <c r="BE78" s="54"/>
      <c r="BF78" s="54"/>
      <c r="BG78" s="54"/>
      <c r="BH78" s="13"/>
    </row>
    <row r="79" spans="1:79" ht="12.75" customHeight="1" x14ac:dyDescent="0.2">
      <c r="A79" s="3"/>
      <c r="B79" s="5">
        <f t="shared" si="30"/>
        <v>33</v>
      </c>
      <c r="C79" s="291" t="s">
        <v>145</v>
      </c>
      <c r="D79" s="292" t="s">
        <v>145</v>
      </c>
      <c r="E79" s="14"/>
      <c r="F79" s="85"/>
      <c r="G79" s="88">
        <f t="shared" si="26"/>
        <v>0</v>
      </c>
      <c r="H79" s="85"/>
      <c r="I79" s="88">
        <f t="shared" si="9"/>
        <v>0</v>
      </c>
      <c r="J79" s="85"/>
      <c r="K79" s="88">
        <f t="shared" si="10"/>
        <v>0</v>
      </c>
      <c r="L79" s="85"/>
      <c r="M79" s="88">
        <f t="shared" si="11"/>
        <v>0</v>
      </c>
      <c r="N79" s="85"/>
      <c r="O79" s="88">
        <f t="shared" si="12"/>
        <v>0</v>
      </c>
      <c r="P79" s="85"/>
      <c r="Q79" s="88">
        <f t="shared" si="13"/>
        <v>0</v>
      </c>
      <c r="R79" s="85"/>
      <c r="S79" s="88">
        <f t="shared" si="27"/>
        <v>0</v>
      </c>
      <c r="T79" s="85"/>
      <c r="U79" s="88">
        <f t="shared" si="14"/>
        <v>0</v>
      </c>
      <c r="V79" s="85"/>
      <c r="W79" s="88">
        <f t="shared" si="15"/>
        <v>0</v>
      </c>
      <c r="X79" s="85"/>
      <c r="Y79" s="88">
        <f t="shared" si="16"/>
        <v>0</v>
      </c>
      <c r="Z79" s="85"/>
      <c r="AA79" s="88">
        <f t="shared" si="1"/>
        <v>0</v>
      </c>
      <c r="AB79" s="85"/>
      <c r="AC79" s="88">
        <f t="shared" si="2"/>
        <v>0</v>
      </c>
      <c r="AD79" s="85"/>
      <c r="AE79" s="88">
        <f t="shared" si="3"/>
        <v>0</v>
      </c>
      <c r="AF79" s="85"/>
      <c r="AG79" s="88">
        <f t="shared" si="28"/>
        <v>0</v>
      </c>
      <c r="AH79" s="85"/>
      <c r="AI79" s="88">
        <f t="shared" si="33"/>
        <v>0</v>
      </c>
      <c r="AJ79" s="85"/>
      <c r="AK79" s="88">
        <f t="shared" si="5"/>
        <v>0</v>
      </c>
      <c r="AL79" s="85"/>
      <c r="AM79" s="88">
        <f t="shared" si="34"/>
        <v>0</v>
      </c>
      <c r="AN79" s="85"/>
      <c r="AO79" s="89">
        <f t="shared" si="17"/>
        <v>0</v>
      </c>
      <c r="AP79" s="90">
        <f t="shared" si="6"/>
        <v>0</v>
      </c>
      <c r="AQ79" s="91">
        <f t="shared" si="7"/>
        <v>2</v>
      </c>
      <c r="AR79" s="5">
        <f t="shared" si="18"/>
        <v>0</v>
      </c>
      <c r="AS79" s="182">
        <f t="shared" si="31"/>
        <v>0</v>
      </c>
      <c r="AT79" s="182">
        <f t="shared" si="29"/>
        <v>0</v>
      </c>
      <c r="AU79" s="183"/>
      <c r="AV79" s="102">
        <f t="shared" si="8"/>
        <v>0</v>
      </c>
      <c r="AW79" s="5">
        <f t="shared" si="19"/>
        <v>0</v>
      </c>
      <c r="AX79" s="104">
        <f t="shared" si="20"/>
        <v>0</v>
      </c>
      <c r="AY79" s="5">
        <f t="shared" si="21"/>
        <v>0</v>
      </c>
      <c r="AZ79" s="104">
        <f t="shared" si="22"/>
        <v>0</v>
      </c>
      <c r="BA79" s="5">
        <f t="shared" si="23"/>
        <v>0</v>
      </c>
      <c r="BB79" s="105">
        <f t="shared" si="24"/>
        <v>0</v>
      </c>
      <c r="BC79" s="99">
        <f t="shared" si="25"/>
        <v>0</v>
      </c>
      <c r="BD79" s="54"/>
      <c r="BE79" s="134"/>
      <c r="BF79" s="134"/>
      <c r="BG79" s="134"/>
      <c r="BH79" s="13"/>
    </row>
    <row r="80" spans="1:79" ht="12.75" customHeight="1" x14ac:dyDescent="0.2">
      <c r="A80" s="3"/>
      <c r="B80" s="5">
        <f t="shared" si="30"/>
        <v>34</v>
      </c>
      <c r="C80" s="291" t="s">
        <v>146</v>
      </c>
      <c r="D80" s="292" t="s">
        <v>146</v>
      </c>
      <c r="E80" s="14"/>
      <c r="F80" s="85"/>
      <c r="G80" s="88">
        <f t="shared" si="26"/>
        <v>0</v>
      </c>
      <c r="H80" s="85"/>
      <c r="I80" s="88">
        <f t="shared" si="9"/>
        <v>0</v>
      </c>
      <c r="J80" s="85"/>
      <c r="K80" s="88">
        <f t="shared" si="10"/>
        <v>0</v>
      </c>
      <c r="L80" s="85"/>
      <c r="M80" s="88">
        <f t="shared" si="11"/>
        <v>0</v>
      </c>
      <c r="N80" s="85"/>
      <c r="O80" s="88">
        <f t="shared" si="12"/>
        <v>0</v>
      </c>
      <c r="P80" s="85"/>
      <c r="Q80" s="88">
        <f t="shared" si="13"/>
        <v>0</v>
      </c>
      <c r="R80" s="85"/>
      <c r="S80" s="88">
        <f t="shared" si="27"/>
        <v>0</v>
      </c>
      <c r="T80" s="85"/>
      <c r="U80" s="88">
        <f t="shared" si="14"/>
        <v>0</v>
      </c>
      <c r="V80" s="85"/>
      <c r="W80" s="88">
        <f t="shared" si="15"/>
        <v>0</v>
      </c>
      <c r="X80" s="85"/>
      <c r="Y80" s="88">
        <f t="shared" si="16"/>
        <v>0</v>
      </c>
      <c r="Z80" s="85"/>
      <c r="AA80" s="88">
        <f t="shared" si="1"/>
        <v>0</v>
      </c>
      <c r="AB80" s="85"/>
      <c r="AC80" s="88">
        <f t="shared" si="2"/>
        <v>0</v>
      </c>
      <c r="AD80" s="85"/>
      <c r="AE80" s="88">
        <f t="shared" si="3"/>
        <v>0</v>
      </c>
      <c r="AF80" s="85"/>
      <c r="AG80" s="88">
        <f t="shared" si="28"/>
        <v>0</v>
      </c>
      <c r="AH80" s="85"/>
      <c r="AI80" s="88">
        <f t="shared" si="33"/>
        <v>0</v>
      </c>
      <c r="AJ80" s="85"/>
      <c r="AK80" s="88">
        <f t="shared" si="5"/>
        <v>0</v>
      </c>
      <c r="AL80" s="85"/>
      <c r="AM80" s="88">
        <f t="shared" si="34"/>
        <v>0</v>
      </c>
      <c r="AN80" s="85"/>
      <c r="AO80" s="89">
        <f t="shared" si="17"/>
        <v>0</v>
      </c>
      <c r="AP80" s="90">
        <f t="shared" si="6"/>
        <v>0</v>
      </c>
      <c r="AQ80" s="91">
        <f t="shared" si="7"/>
        <v>2</v>
      </c>
      <c r="AR80" s="5">
        <f t="shared" si="18"/>
        <v>0</v>
      </c>
      <c r="AS80" s="182">
        <f t="shared" si="31"/>
        <v>0</v>
      </c>
      <c r="AT80" s="182">
        <f t="shared" si="29"/>
        <v>0</v>
      </c>
      <c r="AU80" s="183"/>
      <c r="AV80" s="102">
        <f>IF((E80="P"),(SUM(F80:G80)+SUM(V80:Y80))/3,0)</f>
        <v>0</v>
      </c>
      <c r="AW80" s="5">
        <f t="shared" si="19"/>
        <v>0</v>
      </c>
      <c r="AX80" s="104">
        <f t="shared" si="20"/>
        <v>0</v>
      </c>
      <c r="AY80" s="5">
        <f t="shared" si="21"/>
        <v>0</v>
      </c>
      <c r="AZ80" s="104">
        <f t="shared" si="22"/>
        <v>0</v>
      </c>
      <c r="BA80" s="5">
        <f t="shared" si="23"/>
        <v>0</v>
      </c>
      <c r="BB80" s="105">
        <f t="shared" si="24"/>
        <v>0</v>
      </c>
      <c r="BC80" s="99">
        <f t="shared" si="25"/>
        <v>0</v>
      </c>
      <c r="BD80" s="54"/>
      <c r="BE80" s="54"/>
      <c r="BF80" s="54"/>
      <c r="BG80" s="54"/>
      <c r="BH80" s="13"/>
    </row>
    <row r="81" spans="1:63" ht="12.75" customHeight="1" x14ac:dyDescent="0.2">
      <c r="A81" s="3"/>
      <c r="B81" s="5">
        <f t="shared" si="30"/>
        <v>35</v>
      </c>
      <c r="C81" s="291" t="s">
        <v>147</v>
      </c>
      <c r="D81" s="292" t="s">
        <v>147</v>
      </c>
      <c r="E81" s="14"/>
      <c r="F81" s="85"/>
      <c r="G81" s="88">
        <f t="shared" si="26"/>
        <v>0</v>
      </c>
      <c r="H81" s="85"/>
      <c r="I81" s="88">
        <f t="shared" si="9"/>
        <v>0</v>
      </c>
      <c r="J81" s="85"/>
      <c r="K81" s="88">
        <f t="shared" si="10"/>
        <v>0</v>
      </c>
      <c r="L81" s="85"/>
      <c r="M81" s="88">
        <f t="shared" si="11"/>
        <v>0</v>
      </c>
      <c r="N81" s="85"/>
      <c r="O81" s="88">
        <f t="shared" si="12"/>
        <v>0</v>
      </c>
      <c r="P81" s="85"/>
      <c r="Q81" s="88">
        <f t="shared" si="13"/>
        <v>0</v>
      </c>
      <c r="R81" s="85"/>
      <c r="S81" s="88">
        <f t="shared" si="27"/>
        <v>0</v>
      </c>
      <c r="T81" s="85"/>
      <c r="U81" s="88">
        <f t="shared" si="14"/>
        <v>0</v>
      </c>
      <c r="V81" s="85"/>
      <c r="W81" s="88">
        <f t="shared" si="15"/>
        <v>0</v>
      </c>
      <c r="X81" s="85"/>
      <c r="Y81" s="88">
        <f t="shared" si="16"/>
        <v>0</v>
      </c>
      <c r="Z81" s="85"/>
      <c r="AA81" s="88">
        <f t="shared" si="1"/>
        <v>0</v>
      </c>
      <c r="AB81" s="85"/>
      <c r="AC81" s="88">
        <f t="shared" si="2"/>
        <v>0</v>
      </c>
      <c r="AD81" s="85"/>
      <c r="AE81" s="88">
        <f t="shared" si="3"/>
        <v>0</v>
      </c>
      <c r="AF81" s="85"/>
      <c r="AG81" s="88">
        <f t="shared" si="28"/>
        <v>0</v>
      </c>
      <c r="AH81" s="85"/>
      <c r="AI81" s="88">
        <f t="shared" si="33"/>
        <v>0</v>
      </c>
      <c r="AJ81" s="85"/>
      <c r="AK81" s="88">
        <f t="shared" si="5"/>
        <v>0</v>
      </c>
      <c r="AL81" s="85"/>
      <c r="AM81" s="88">
        <f t="shared" si="34"/>
        <v>0</v>
      </c>
      <c r="AN81" s="85"/>
      <c r="AO81" s="89">
        <f t="shared" si="17"/>
        <v>0</v>
      </c>
      <c r="AP81" s="90">
        <f t="shared" si="6"/>
        <v>0</v>
      </c>
      <c r="AQ81" s="91">
        <f t="shared" si="7"/>
        <v>2</v>
      </c>
      <c r="AR81" s="5">
        <f t="shared" si="18"/>
        <v>0</v>
      </c>
      <c r="AS81" s="182">
        <f t="shared" si="31"/>
        <v>0</v>
      </c>
      <c r="AT81" s="182">
        <f t="shared" si="29"/>
        <v>0</v>
      </c>
      <c r="AU81" s="183"/>
      <c r="AV81" s="102">
        <f t="shared" si="8"/>
        <v>0</v>
      </c>
      <c r="AW81" s="5">
        <f t="shared" si="19"/>
        <v>0</v>
      </c>
      <c r="AX81" s="104">
        <f t="shared" si="20"/>
        <v>0</v>
      </c>
      <c r="AY81" s="5">
        <f t="shared" si="21"/>
        <v>0</v>
      </c>
      <c r="AZ81" s="104">
        <f t="shared" si="22"/>
        <v>0</v>
      </c>
      <c r="BA81" s="5">
        <f t="shared" si="23"/>
        <v>0</v>
      </c>
      <c r="BB81" s="105">
        <f t="shared" si="24"/>
        <v>0</v>
      </c>
      <c r="BC81" s="99">
        <f t="shared" si="25"/>
        <v>0</v>
      </c>
      <c r="BD81" s="54"/>
      <c r="BE81" s="54"/>
      <c r="BF81" s="54"/>
      <c r="BG81" s="54"/>
      <c r="BH81" s="13"/>
    </row>
    <row r="82" spans="1:63" ht="12.75" customHeight="1" x14ac:dyDescent="0.2">
      <c r="A82" s="3"/>
      <c r="B82" s="5">
        <f t="shared" si="30"/>
        <v>36</v>
      </c>
      <c r="C82" s="291" t="s">
        <v>148</v>
      </c>
      <c r="D82" s="292" t="s">
        <v>148</v>
      </c>
      <c r="E82" s="14"/>
      <c r="F82" s="85"/>
      <c r="G82" s="88">
        <f t="shared" si="26"/>
        <v>0</v>
      </c>
      <c r="H82" s="85"/>
      <c r="I82" s="88">
        <f t="shared" si="9"/>
        <v>0</v>
      </c>
      <c r="J82" s="85"/>
      <c r="K82" s="88">
        <f t="shared" si="10"/>
        <v>0</v>
      </c>
      <c r="L82" s="85"/>
      <c r="M82" s="88">
        <f t="shared" si="11"/>
        <v>0</v>
      </c>
      <c r="N82" s="85"/>
      <c r="O82" s="88">
        <f t="shared" si="12"/>
        <v>0</v>
      </c>
      <c r="P82" s="85"/>
      <c r="Q82" s="88">
        <f t="shared" si="13"/>
        <v>0</v>
      </c>
      <c r="R82" s="85"/>
      <c r="S82" s="88">
        <f t="shared" si="27"/>
        <v>0</v>
      </c>
      <c r="T82" s="85"/>
      <c r="U82" s="88">
        <f t="shared" si="14"/>
        <v>0</v>
      </c>
      <c r="V82" s="85"/>
      <c r="W82" s="88">
        <f t="shared" si="15"/>
        <v>0</v>
      </c>
      <c r="X82" s="85"/>
      <c r="Y82" s="88">
        <f t="shared" si="16"/>
        <v>0</v>
      </c>
      <c r="Z82" s="85"/>
      <c r="AA82" s="88">
        <f t="shared" si="1"/>
        <v>0</v>
      </c>
      <c r="AB82" s="85"/>
      <c r="AC82" s="88">
        <f t="shared" si="2"/>
        <v>0</v>
      </c>
      <c r="AD82" s="85"/>
      <c r="AE82" s="88">
        <f t="shared" si="3"/>
        <v>0</v>
      </c>
      <c r="AF82" s="85"/>
      <c r="AG82" s="88">
        <f t="shared" si="28"/>
        <v>0</v>
      </c>
      <c r="AH82" s="85"/>
      <c r="AI82" s="88">
        <f t="shared" si="33"/>
        <v>0</v>
      </c>
      <c r="AJ82" s="85"/>
      <c r="AK82" s="88">
        <f t="shared" si="5"/>
        <v>0</v>
      </c>
      <c r="AL82" s="85"/>
      <c r="AM82" s="88">
        <f t="shared" si="34"/>
        <v>0</v>
      </c>
      <c r="AN82" s="85"/>
      <c r="AO82" s="89">
        <f t="shared" si="17"/>
        <v>0</v>
      </c>
      <c r="AP82" s="90">
        <f t="shared" si="6"/>
        <v>0</v>
      </c>
      <c r="AQ82" s="91">
        <f t="shared" si="7"/>
        <v>2</v>
      </c>
      <c r="AR82" s="5">
        <f t="shared" si="18"/>
        <v>0</v>
      </c>
      <c r="AS82" s="182">
        <f t="shared" si="31"/>
        <v>0</v>
      </c>
      <c r="AT82" s="182">
        <f t="shared" si="29"/>
        <v>0</v>
      </c>
      <c r="AU82" s="183"/>
      <c r="AV82" s="102">
        <f t="shared" si="8"/>
        <v>0</v>
      </c>
      <c r="AW82" s="5">
        <f t="shared" si="19"/>
        <v>0</v>
      </c>
      <c r="AX82" s="104">
        <f t="shared" si="20"/>
        <v>0</v>
      </c>
      <c r="AY82" s="5">
        <f t="shared" si="21"/>
        <v>0</v>
      </c>
      <c r="AZ82" s="104">
        <f t="shared" si="22"/>
        <v>0</v>
      </c>
      <c r="BA82" s="5">
        <f t="shared" si="23"/>
        <v>0</v>
      </c>
      <c r="BB82" s="105">
        <f t="shared" si="24"/>
        <v>0</v>
      </c>
      <c r="BC82" s="99">
        <f t="shared" si="25"/>
        <v>0</v>
      </c>
      <c r="BD82" s="54"/>
      <c r="BE82" s="54"/>
      <c r="BF82" s="54"/>
      <c r="BG82" s="54"/>
      <c r="BH82" s="13"/>
    </row>
    <row r="83" spans="1:63" ht="12.75" customHeight="1" x14ac:dyDescent="0.2">
      <c r="A83" s="3"/>
      <c r="B83" s="5">
        <f t="shared" si="30"/>
        <v>37</v>
      </c>
      <c r="C83" s="291" t="s">
        <v>149</v>
      </c>
      <c r="D83" s="292" t="s">
        <v>149</v>
      </c>
      <c r="E83" s="14"/>
      <c r="F83" s="85"/>
      <c r="G83" s="88">
        <f t="shared" si="26"/>
        <v>0</v>
      </c>
      <c r="H83" s="85"/>
      <c r="I83" s="88">
        <f t="shared" si="9"/>
        <v>0</v>
      </c>
      <c r="J83" s="85"/>
      <c r="K83" s="88">
        <f t="shared" si="10"/>
        <v>0</v>
      </c>
      <c r="L83" s="85"/>
      <c r="M83" s="88">
        <f t="shared" si="11"/>
        <v>0</v>
      </c>
      <c r="N83" s="85"/>
      <c r="O83" s="88">
        <f t="shared" si="12"/>
        <v>0</v>
      </c>
      <c r="P83" s="85"/>
      <c r="Q83" s="88">
        <f t="shared" si="13"/>
        <v>0</v>
      </c>
      <c r="R83" s="85"/>
      <c r="S83" s="88">
        <f t="shared" si="27"/>
        <v>0</v>
      </c>
      <c r="T83" s="85"/>
      <c r="U83" s="88">
        <f t="shared" si="14"/>
        <v>0</v>
      </c>
      <c r="V83" s="85"/>
      <c r="W83" s="88">
        <f t="shared" si="15"/>
        <v>0</v>
      </c>
      <c r="X83" s="85"/>
      <c r="Y83" s="88">
        <f t="shared" si="16"/>
        <v>0</v>
      </c>
      <c r="Z83" s="85"/>
      <c r="AA83" s="88">
        <f t="shared" si="1"/>
        <v>0</v>
      </c>
      <c r="AB83" s="85"/>
      <c r="AC83" s="88">
        <f t="shared" si="2"/>
        <v>0</v>
      </c>
      <c r="AD83" s="85"/>
      <c r="AE83" s="88">
        <f t="shared" si="3"/>
        <v>0</v>
      </c>
      <c r="AF83" s="85"/>
      <c r="AG83" s="88">
        <f t="shared" si="28"/>
        <v>0</v>
      </c>
      <c r="AH83" s="85"/>
      <c r="AI83" s="88">
        <f t="shared" si="33"/>
        <v>0</v>
      </c>
      <c r="AJ83" s="85"/>
      <c r="AK83" s="88">
        <f t="shared" si="5"/>
        <v>0</v>
      </c>
      <c r="AL83" s="85"/>
      <c r="AM83" s="88">
        <f t="shared" si="34"/>
        <v>0</v>
      </c>
      <c r="AN83" s="85"/>
      <c r="AO83" s="89">
        <f t="shared" si="17"/>
        <v>0</v>
      </c>
      <c r="AP83" s="90">
        <f t="shared" si="6"/>
        <v>0</v>
      </c>
      <c r="AQ83" s="91">
        <f t="shared" si="7"/>
        <v>2</v>
      </c>
      <c r="AR83" s="5">
        <f t="shared" si="18"/>
        <v>0</v>
      </c>
      <c r="AS83" s="182">
        <f t="shared" si="31"/>
        <v>0</v>
      </c>
      <c r="AT83" s="182">
        <f t="shared" si="29"/>
        <v>0</v>
      </c>
      <c r="AU83" s="183"/>
      <c r="AV83" s="102">
        <f t="shared" si="8"/>
        <v>0</v>
      </c>
      <c r="AW83" s="5">
        <f t="shared" si="19"/>
        <v>0</v>
      </c>
      <c r="AX83" s="104">
        <f t="shared" si="20"/>
        <v>0</v>
      </c>
      <c r="AY83" s="5">
        <f t="shared" si="21"/>
        <v>0</v>
      </c>
      <c r="AZ83" s="104">
        <f t="shared" si="22"/>
        <v>0</v>
      </c>
      <c r="BA83" s="5">
        <f t="shared" si="23"/>
        <v>0</v>
      </c>
      <c r="BB83" s="105">
        <f t="shared" si="24"/>
        <v>0</v>
      </c>
      <c r="BC83" s="99">
        <f t="shared" si="25"/>
        <v>0</v>
      </c>
      <c r="BD83" s="54"/>
      <c r="BE83" s="54"/>
      <c r="BF83" s="54"/>
      <c r="BG83" s="54"/>
      <c r="BH83" s="13"/>
    </row>
    <row r="84" spans="1:63" ht="12.75" customHeight="1" x14ac:dyDescent="0.2">
      <c r="A84" s="3"/>
      <c r="B84" s="5">
        <f t="shared" si="30"/>
        <v>38</v>
      </c>
      <c r="C84" s="291" t="s">
        <v>150</v>
      </c>
      <c r="D84" s="292" t="s">
        <v>150</v>
      </c>
      <c r="E84" s="14"/>
      <c r="F84" s="85"/>
      <c r="G84" s="88">
        <f t="shared" si="26"/>
        <v>0</v>
      </c>
      <c r="H84" s="85"/>
      <c r="I84" s="88">
        <f t="shared" si="9"/>
        <v>0</v>
      </c>
      <c r="J84" s="85"/>
      <c r="K84" s="88">
        <f t="shared" si="10"/>
        <v>0</v>
      </c>
      <c r="L84" s="85"/>
      <c r="M84" s="88">
        <f t="shared" si="11"/>
        <v>0</v>
      </c>
      <c r="N84" s="85"/>
      <c r="O84" s="88">
        <f t="shared" si="12"/>
        <v>0</v>
      </c>
      <c r="P84" s="85"/>
      <c r="Q84" s="88">
        <f t="shared" si="13"/>
        <v>0</v>
      </c>
      <c r="R84" s="85"/>
      <c r="S84" s="88">
        <f t="shared" si="27"/>
        <v>0</v>
      </c>
      <c r="T84" s="85"/>
      <c r="U84" s="88">
        <f t="shared" si="14"/>
        <v>0</v>
      </c>
      <c r="V84" s="85"/>
      <c r="W84" s="88">
        <f t="shared" si="15"/>
        <v>0</v>
      </c>
      <c r="X84" s="85"/>
      <c r="Y84" s="88">
        <f t="shared" si="16"/>
        <v>0</v>
      </c>
      <c r="Z84" s="85"/>
      <c r="AA84" s="88">
        <f t="shared" si="1"/>
        <v>0</v>
      </c>
      <c r="AB84" s="85"/>
      <c r="AC84" s="88">
        <f t="shared" si="2"/>
        <v>0</v>
      </c>
      <c r="AD84" s="85"/>
      <c r="AE84" s="88">
        <f t="shared" si="3"/>
        <v>0</v>
      </c>
      <c r="AF84" s="85"/>
      <c r="AG84" s="88">
        <f t="shared" si="28"/>
        <v>0</v>
      </c>
      <c r="AH84" s="85"/>
      <c r="AI84" s="88">
        <f t="shared" si="33"/>
        <v>0</v>
      </c>
      <c r="AJ84" s="85"/>
      <c r="AK84" s="88">
        <f t="shared" si="5"/>
        <v>0</v>
      </c>
      <c r="AL84" s="85"/>
      <c r="AM84" s="88">
        <f t="shared" si="34"/>
        <v>0</v>
      </c>
      <c r="AN84" s="85"/>
      <c r="AO84" s="89">
        <f t="shared" si="17"/>
        <v>0</v>
      </c>
      <c r="AP84" s="90">
        <f t="shared" si="6"/>
        <v>0</v>
      </c>
      <c r="AQ84" s="91">
        <f t="shared" si="7"/>
        <v>2</v>
      </c>
      <c r="AR84" s="5">
        <f t="shared" si="18"/>
        <v>0</v>
      </c>
      <c r="AS84" s="182">
        <f t="shared" si="31"/>
        <v>0</v>
      </c>
      <c r="AT84" s="182">
        <f t="shared" si="29"/>
        <v>0</v>
      </c>
      <c r="AU84" s="183"/>
      <c r="AV84" s="102">
        <f t="shared" si="8"/>
        <v>0</v>
      </c>
      <c r="AW84" s="5">
        <f t="shared" si="19"/>
        <v>0</v>
      </c>
      <c r="AX84" s="104">
        <f t="shared" si="20"/>
        <v>0</v>
      </c>
      <c r="AY84" s="5">
        <f t="shared" si="21"/>
        <v>0</v>
      </c>
      <c r="AZ84" s="104">
        <f t="shared" si="22"/>
        <v>0</v>
      </c>
      <c r="BA84" s="5">
        <f t="shared" si="23"/>
        <v>0</v>
      </c>
      <c r="BB84" s="105">
        <f t="shared" si="24"/>
        <v>0</v>
      </c>
      <c r="BC84" s="99">
        <f t="shared" si="25"/>
        <v>0</v>
      </c>
      <c r="BD84" s="54"/>
      <c r="BE84" s="54"/>
      <c r="BF84" s="54"/>
      <c r="BG84" s="54"/>
      <c r="BH84" s="13"/>
      <c r="BK84" s="17"/>
    </row>
    <row r="85" spans="1:63" ht="12.75" customHeight="1" x14ac:dyDescent="0.2">
      <c r="A85" s="3"/>
      <c r="B85" s="5">
        <f t="shared" si="30"/>
        <v>39</v>
      </c>
      <c r="C85" s="291" t="s">
        <v>151</v>
      </c>
      <c r="D85" s="292" t="s">
        <v>151</v>
      </c>
      <c r="E85" s="14"/>
      <c r="F85" s="85"/>
      <c r="G85" s="88">
        <f t="shared" si="26"/>
        <v>0</v>
      </c>
      <c r="H85" s="85"/>
      <c r="I85" s="88">
        <f t="shared" si="9"/>
        <v>0</v>
      </c>
      <c r="J85" s="85"/>
      <c r="K85" s="88">
        <f t="shared" si="10"/>
        <v>0</v>
      </c>
      <c r="L85" s="85"/>
      <c r="M85" s="88">
        <f t="shared" si="11"/>
        <v>0</v>
      </c>
      <c r="N85" s="85"/>
      <c r="O85" s="88">
        <f t="shared" si="12"/>
        <v>0</v>
      </c>
      <c r="P85" s="85"/>
      <c r="Q85" s="88">
        <f t="shared" si="13"/>
        <v>0</v>
      </c>
      <c r="R85" s="85"/>
      <c r="S85" s="88">
        <f t="shared" si="27"/>
        <v>0</v>
      </c>
      <c r="T85" s="85"/>
      <c r="U85" s="88">
        <f t="shared" si="14"/>
        <v>0</v>
      </c>
      <c r="V85" s="85"/>
      <c r="W85" s="88">
        <f t="shared" si="15"/>
        <v>0</v>
      </c>
      <c r="X85" s="85"/>
      <c r="Y85" s="88">
        <f t="shared" si="16"/>
        <v>0</v>
      </c>
      <c r="Z85" s="85"/>
      <c r="AA85" s="88">
        <f t="shared" si="1"/>
        <v>0</v>
      </c>
      <c r="AB85" s="85"/>
      <c r="AC85" s="88">
        <f t="shared" si="2"/>
        <v>0</v>
      </c>
      <c r="AD85" s="85"/>
      <c r="AE85" s="88">
        <f t="shared" si="3"/>
        <v>0</v>
      </c>
      <c r="AF85" s="85"/>
      <c r="AG85" s="88">
        <f t="shared" si="28"/>
        <v>0</v>
      </c>
      <c r="AH85" s="85"/>
      <c r="AI85" s="88">
        <f t="shared" si="33"/>
        <v>0</v>
      </c>
      <c r="AJ85" s="85"/>
      <c r="AK85" s="88">
        <f t="shared" si="5"/>
        <v>0</v>
      </c>
      <c r="AL85" s="85"/>
      <c r="AM85" s="88">
        <f t="shared" si="34"/>
        <v>0</v>
      </c>
      <c r="AN85" s="85"/>
      <c r="AO85" s="89">
        <f t="shared" si="17"/>
        <v>0</v>
      </c>
      <c r="AP85" s="90">
        <f t="shared" si="6"/>
        <v>0</v>
      </c>
      <c r="AQ85" s="91">
        <f t="shared" si="7"/>
        <v>2</v>
      </c>
      <c r="AR85" s="5">
        <f t="shared" si="18"/>
        <v>0</v>
      </c>
      <c r="AS85" s="182">
        <f t="shared" si="31"/>
        <v>0</v>
      </c>
      <c r="AT85" s="182">
        <f t="shared" si="29"/>
        <v>0</v>
      </c>
      <c r="AU85" s="183"/>
      <c r="AV85" s="102">
        <f t="shared" si="8"/>
        <v>0</v>
      </c>
      <c r="AW85" s="5">
        <f t="shared" si="19"/>
        <v>0</v>
      </c>
      <c r="AX85" s="104">
        <f t="shared" si="20"/>
        <v>0</v>
      </c>
      <c r="AY85" s="5">
        <f t="shared" si="21"/>
        <v>0</v>
      </c>
      <c r="AZ85" s="104">
        <f t="shared" si="22"/>
        <v>0</v>
      </c>
      <c r="BA85" s="5">
        <f t="shared" si="23"/>
        <v>0</v>
      </c>
      <c r="BB85" s="105">
        <f t="shared" si="24"/>
        <v>0</v>
      </c>
      <c r="BC85" s="99">
        <f t="shared" si="25"/>
        <v>0</v>
      </c>
      <c r="BD85" s="54"/>
      <c r="BE85" s="54"/>
      <c r="BF85" s="54"/>
      <c r="BG85" s="54"/>
      <c r="BH85" s="13"/>
      <c r="BK85" s="163" t="str">
        <f>P18</f>
        <v>1) Reflexión sobre el texto.</v>
      </c>
    </row>
    <row r="86" spans="1:63" ht="12.75" customHeight="1" x14ac:dyDescent="0.2">
      <c r="A86" s="3"/>
      <c r="B86" s="5">
        <f t="shared" si="30"/>
        <v>40</v>
      </c>
      <c r="C86" s="291" t="s">
        <v>152</v>
      </c>
      <c r="D86" s="292" t="s">
        <v>152</v>
      </c>
      <c r="E86" s="14"/>
      <c r="F86" s="85"/>
      <c r="G86" s="88">
        <f t="shared" si="26"/>
        <v>0</v>
      </c>
      <c r="H86" s="85"/>
      <c r="I86" s="88">
        <f t="shared" si="9"/>
        <v>0</v>
      </c>
      <c r="J86" s="85"/>
      <c r="K86" s="88">
        <f t="shared" si="10"/>
        <v>0</v>
      </c>
      <c r="L86" s="85"/>
      <c r="M86" s="88">
        <f t="shared" si="11"/>
        <v>0</v>
      </c>
      <c r="N86" s="85"/>
      <c r="O86" s="88">
        <f t="shared" si="12"/>
        <v>0</v>
      </c>
      <c r="P86" s="85"/>
      <c r="Q86" s="88">
        <f t="shared" si="13"/>
        <v>0</v>
      </c>
      <c r="R86" s="85"/>
      <c r="S86" s="88">
        <f t="shared" si="27"/>
        <v>0</v>
      </c>
      <c r="T86" s="85"/>
      <c r="U86" s="88">
        <f t="shared" si="14"/>
        <v>0</v>
      </c>
      <c r="V86" s="85"/>
      <c r="W86" s="88">
        <f t="shared" si="15"/>
        <v>0</v>
      </c>
      <c r="X86" s="85"/>
      <c r="Y86" s="88">
        <f t="shared" si="16"/>
        <v>0</v>
      </c>
      <c r="Z86" s="85"/>
      <c r="AA86" s="88">
        <f t="shared" si="1"/>
        <v>0</v>
      </c>
      <c r="AB86" s="85"/>
      <c r="AC86" s="88">
        <f t="shared" si="2"/>
        <v>0</v>
      </c>
      <c r="AD86" s="85"/>
      <c r="AE86" s="88">
        <f t="shared" si="3"/>
        <v>0</v>
      </c>
      <c r="AF86" s="85"/>
      <c r="AG86" s="88">
        <f t="shared" si="28"/>
        <v>0</v>
      </c>
      <c r="AH86" s="85"/>
      <c r="AI86" s="88">
        <f t="shared" si="33"/>
        <v>0</v>
      </c>
      <c r="AJ86" s="85"/>
      <c r="AK86" s="88">
        <f t="shared" si="5"/>
        <v>0</v>
      </c>
      <c r="AL86" s="85"/>
      <c r="AM86" s="88">
        <f t="shared" si="34"/>
        <v>0</v>
      </c>
      <c r="AN86" s="85"/>
      <c r="AO86" s="89">
        <f t="shared" si="17"/>
        <v>0</v>
      </c>
      <c r="AP86" s="90">
        <f t="shared" si="6"/>
        <v>0</v>
      </c>
      <c r="AQ86" s="91">
        <f t="shared" si="7"/>
        <v>2</v>
      </c>
      <c r="AR86" s="5">
        <f t="shared" si="18"/>
        <v>0</v>
      </c>
      <c r="AS86" s="182">
        <f t="shared" si="31"/>
        <v>0</v>
      </c>
      <c r="AT86" s="182">
        <f t="shared" si="29"/>
        <v>0</v>
      </c>
      <c r="AU86" s="183"/>
      <c r="AV86" s="102">
        <f t="shared" si="8"/>
        <v>0</v>
      </c>
      <c r="AW86" s="5">
        <f t="shared" si="19"/>
        <v>0</v>
      </c>
      <c r="AX86" s="104">
        <f t="shared" si="20"/>
        <v>0</v>
      </c>
      <c r="AY86" s="5">
        <f t="shared" si="21"/>
        <v>0</v>
      </c>
      <c r="AZ86" s="104">
        <f t="shared" si="22"/>
        <v>0</v>
      </c>
      <c r="BA86" s="5">
        <f t="shared" si="23"/>
        <v>0</v>
      </c>
      <c r="BB86" s="105">
        <f t="shared" si="24"/>
        <v>0</v>
      </c>
      <c r="BC86" s="99">
        <f t="shared" si="25"/>
        <v>0</v>
      </c>
      <c r="BD86" s="54"/>
      <c r="BE86" s="54"/>
      <c r="BF86" s="54"/>
      <c r="BG86" s="54"/>
      <c r="BH86" s="13"/>
      <c r="BK86" s="163" t="str">
        <f>P19</f>
        <v>2) Extracción de información explícita.</v>
      </c>
    </row>
    <row r="87" spans="1:63" ht="12.75" customHeight="1" x14ac:dyDescent="0.2">
      <c r="A87" s="3"/>
      <c r="B87" s="5">
        <f t="shared" si="30"/>
        <v>41</v>
      </c>
      <c r="C87" s="291" t="s">
        <v>153</v>
      </c>
      <c r="D87" s="292" t="s">
        <v>153</v>
      </c>
      <c r="E87" s="14"/>
      <c r="F87" s="85"/>
      <c r="G87" s="88">
        <f t="shared" si="26"/>
        <v>0</v>
      </c>
      <c r="H87" s="85"/>
      <c r="I87" s="88">
        <f t="shared" si="9"/>
        <v>0</v>
      </c>
      <c r="J87" s="85"/>
      <c r="K87" s="88">
        <f t="shared" si="10"/>
        <v>0</v>
      </c>
      <c r="L87" s="85"/>
      <c r="M87" s="88">
        <f t="shared" si="11"/>
        <v>0</v>
      </c>
      <c r="N87" s="85"/>
      <c r="O87" s="88">
        <f t="shared" si="12"/>
        <v>0</v>
      </c>
      <c r="P87" s="85"/>
      <c r="Q87" s="88">
        <f t="shared" si="13"/>
        <v>0</v>
      </c>
      <c r="R87" s="85"/>
      <c r="S87" s="88">
        <f t="shared" si="27"/>
        <v>0</v>
      </c>
      <c r="T87" s="85"/>
      <c r="U87" s="88">
        <f t="shared" si="14"/>
        <v>0</v>
      </c>
      <c r="V87" s="85"/>
      <c r="W87" s="88">
        <f t="shared" si="15"/>
        <v>0</v>
      </c>
      <c r="X87" s="85"/>
      <c r="Y87" s="88">
        <f t="shared" si="16"/>
        <v>0</v>
      </c>
      <c r="Z87" s="85"/>
      <c r="AA87" s="88">
        <f t="shared" si="1"/>
        <v>0</v>
      </c>
      <c r="AB87" s="85"/>
      <c r="AC87" s="88">
        <f t="shared" si="2"/>
        <v>0</v>
      </c>
      <c r="AD87" s="85"/>
      <c r="AE87" s="88">
        <f t="shared" si="3"/>
        <v>0</v>
      </c>
      <c r="AF87" s="85"/>
      <c r="AG87" s="88">
        <f t="shared" si="28"/>
        <v>0</v>
      </c>
      <c r="AH87" s="85"/>
      <c r="AI87" s="88">
        <f t="shared" si="33"/>
        <v>0</v>
      </c>
      <c r="AJ87" s="85"/>
      <c r="AK87" s="88">
        <f t="shared" si="5"/>
        <v>0</v>
      </c>
      <c r="AL87" s="85"/>
      <c r="AM87" s="88">
        <f t="shared" si="34"/>
        <v>0</v>
      </c>
      <c r="AN87" s="85"/>
      <c r="AO87" s="89">
        <f t="shared" si="17"/>
        <v>0</v>
      </c>
      <c r="AP87" s="90">
        <f t="shared" si="6"/>
        <v>0</v>
      </c>
      <c r="AQ87" s="91">
        <f t="shared" si="7"/>
        <v>2</v>
      </c>
      <c r="AR87" s="5">
        <f t="shared" si="18"/>
        <v>0</v>
      </c>
      <c r="AS87" s="182">
        <f t="shared" si="31"/>
        <v>0</v>
      </c>
      <c r="AT87" s="182">
        <f t="shared" si="29"/>
        <v>0</v>
      </c>
      <c r="AU87" s="183"/>
      <c r="AV87" s="102">
        <f t="shared" si="8"/>
        <v>0</v>
      </c>
      <c r="AW87" s="5">
        <f t="shared" si="19"/>
        <v>0</v>
      </c>
      <c r="AX87" s="104">
        <f t="shared" si="20"/>
        <v>0</v>
      </c>
      <c r="AY87" s="5">
        <f t="shared" si="21"/>
        <v>0</v>
      </c>
      <c r="AZ87" s="104">
        <f t="shared" si="22"/>
        <v>0</v>
      </c>
      <c r="BA87" s="5">
        <f t="shared" si="23"/>
        <v>0</v>
      </c>
      <c r="BB87" s="105">
        <f t="shared" si="24"/>
        <v>0</v>
      </c>
      <c r="BC87" s="99">
        <f t="shared" si="25"/>
        <v>0</v>
      </c>
      <c r="BD87" s="54"/>
      <c r="BE87" s="54"/>
      <c r="BF87" s="54"/>
      <c r="BG87" s="54"/>
      <c r="BH87" s="13"/>
      <c r="BK87" s="163" t="str">
        <f>P25</f>
        <v>3) Extracción de información implícita.</v>
      </c>
    </row>
    <row r="88" spans="1:63" ht="12.75" customHeight="1" x14ac:dyDescent="0.2">
      <c r="A88" s="3"/>
      <c r="B88" s="5">
        <f t="shared" si="30"/>
        <v>42</v>
      </c>
      <c r="C88" s="291" t="s">
        <v>154</v>
      </c>
      <c r="D88" s="292" t="s">
        <v>154</v>
      </c>
      <c r="E88" s="14"/>
      <c r="F88" s="85"/>
      <c r="G88" s="88">
        <f t="shared" si="26"/>
        <v>0</v>
      </c>
      <c r="H88" s="85"/>
      <c r="I88" s="88">
        <f t="shared" si="9"/>
        <v>0</v>
      </c>
      <c r="J88" s="85"/>
      <c r="K88" s="88">
        <f t="shared" si="10"/>
        <v>0</v>
      </c>
      <c r="L88" s="85"/>
      <c r="M88" s="88">
        <f t="shared" si="11"/>
        <v>0</v>
      </c>
      <c r="N88" s="85"/>
      <c r="O88" s="88">
        <f t="shared" si="12"/>
        <v>0</v>
      </c>
      <c r="P88" s="85"/>
      <c r="Q88" s="88">
        <f t="shared" si="13"/>
        <v>0</v>
      </c>
      <c r="R88" s="85"/>
      <c r="S88" s="88">
        <f t="shared" si="27"/>
        <v>0</v>
      </c>
      <c r="T88" s="85"/>
      <c r="U88" s="88">
        <f t="shared" si="14"/>
        <v>0</v>
      </c>
      <c r="V88" s="85"/>
      <c r="W88" s="88">
        <f t="shared" si="15"/>
        <v>0</v>
      </c>
      <c r="X88" s="85"/>
      <c r="Y88" s="88">
        <f t="shared" si="16"/>
        <v>0</v>
      </c>
      <c r="Z88" s="85"/>
      <c r="AA88" s="88">
        <f t="shared" si="1"/>
        <v>0</v>
      </c>
      <c r="AB88" s="85"/>
      <c r="AC88" s="88">
        <f t="shared" si="2"/>
        <v>0</v>
      </c>
      <c r="AD88" s="85"/>
      <c r="AE88" s="88">
        <f t="shared" si="3"/>
        <v>0</v>
      </c>
      <c r="AF88" s="85"/>
      <c r="AG88" s="88">
        <f t="shared" si="28"/>
        <v>0</v>
      </c>
      <c r="AH88" s="85"/>
      <c r="AI88" s="88">
        <f t="shared" si="33"/>
        <v>0</v>
      </c>
      <c r="AJ88" s="85"/>
      <c r="AK88" s="88">
        <f t="shared" si="5"/>
        <v>0</v>
      </c>
      <c r="AL88" s="85"/>
      <c r="AM88" s="88">
        <f t="shared" si="34"/>
        <v>0</v>
      </c>
      <c r="AN88" s="85"/>
      <c r="AO88" s="89">
        <f t="shared" si="17"/>
        <v>0</v>
      </c>
      <c r="AP88" s="90">
        <f t="shared" si="6"/>
        <v>0</v>
      </c>
      <c r="AQ88" s="91">
        <f t="shared" si="7"/>
        <v>2</v>
      </c>
      <c r="AR88" s="5">
        <f t="shared" si="18"/>
        <v>0</v>
      </c>
      <c r="AS88" s="182">
        <f t="shared" si="31"/>
        <v>0</v>
      </c>
      <c r="AT88" s="182">
        <f t="shared" si="29"/>
        <v>0</v>
      </c>
      <c r="AU88" s="183"/>
      <c r="AV88" s="102">
        <f t="shared" si="8"/>
        <v>0</v>
      </c>
      <c r="AW88" s="5">
        <f t="shared" si="19"/>
        <v>0</v>
      </c>
      <c r="AX88" s="104">
        <f t="shared" si="20"/>
        <v>0</v>
      </c>
      <c r="AY88" s="5">
        <f t="shared" si="21"/>
        <v>0</v>
      </c>
      <c r="AZ88" s="104">
        <f t="shared" si="22"/>
        <v>0</v>
      </c>
      <c r="BA88" s="5">
        <f t="shared" si="23"/>
        <v>0</v>
      </c>
      <c r="BB88" s="105">
        <f t="shared" si="24"/>
        <v>0</v>
      </c>
      <c r="BC88" s="99">
        <f t="shared" si="25"/>
        <v>0</v>
      </c>
      <c r="BD88" s="54"/>
      <c r="BE88" s="54"/>
      <c r="BF88" s="54"/>
      <c r="BG88" s="54"/>
      <c r="BH88" s="13"/>
      <c r="BK88" s="163" t="str">
        <f>P35</f>
        <v>4) Reconocimiento de funciones gramaticales y usos ortográficos.</v>
      </c>
    </row>
    <row r="89" spans="1:63" ht="12.75" customHeight="1" x14ac:dyDescent="0.2">
      <c r="A89" s="3"/>
      <c r="B89" s="5">
        <f t="shared" si="30"/>
        <v>43</v>
      </c>
      <c r="C89" s="291" t="s">
        <v>155</v>
      </c>
      <c r="D89" s="292" t="s">
        <v>155</v>
      </c>
      <c r="E89" s="14"/>
      <c r="F89" s="85"/>
      <c r="G89" s="88">
        <f t="shared" si="26"/>
        <v>0</v>
      </c>
      <c r="H89" s="85"/>
      <c r="I89" s="88">
        <f t="shared" si="9"/>
        <v>0</v>
      </c>
      <c r="J89" s="85"/>
      <c r="K89" s="88">
        <f t="shared" si="10"/>
        <v>0</v>
      </c>
      <c r="L89" s="85"/>
      <c r="M89" s="88">
        <f t="shared" si="11"/>
        <v>0</v>
      </c>
      <c r="N89" s="85"/>
      <c r="O89" s="88">
        <f t="shared" si="12"/>
        <v>0</v>
      </c>
      <c r="P89" s="85"/>
      <c r="Q89" s="88">
        <f t="shared" si="13"/>
        <v>0</v>
      </c>
      <c r="R89" s="85"/>
      <c r="S89" s="88">
        <f t="shared" si="27"/>
        <v>0</v>
      </c>
      <c r="T89" s="85"/>
      <c r="U89" s="88">
        <f t="shared" si="14"/>
        <v>0</v>
      </c>
      <c r="V89" s="85"/>
      <c r="W89" s="88">
        <f t="shared" si="15"/>
        <v>0</v>
      </c>
      <c r="X89" s="85"/>
      <c r="Y89" s="88">
        <f t="shared" si="16"/>
        <v>0</v>
      </c>
      <c r="Z89" s="85"/>
      <c r="AA89" s="88">
        <f t="shared" si="1"/>
        <v>0</v>
      </c>
      <c r="AB89" s="85"/>
      <c r="AC89" s="88">
        <f t="shared" si="2"/>
        <v>0</v>
      </c>
      <c r="AD89" s="85"/>
      <c r="AE89" s="88">
        <f t="shared" si="3"/>
        <v>0</v>
      </c>
      <c r="AF89" s="85"/>
      <c r="AG89" s="88">
        <f t="shared" si="28"/>
        <v>0</v>
      </c>
      <c r="AH89" s="85"/>
      <c r="AI89" s="88">
        <f t="shared" si="33"/>
        <v>0</v>
      </c>
      <c r="AJ89" s="85"/>
      <c r="AK89" s="88">
        <f t="shared" si="5"/>
        <v>0</v>
      </c>
      <c r="AL89" s="85"/>
      <c r="AM89" s="88">
        <f t="shared" si="34"/>
        <v>0</v>
      </c>
      <c r="AN89" s="85"/>
      <c r="AO89" s="89">
        <f t="shared" si="17"/>
        <v>0</v>
      </c>
      <c r="AP89" s="90">
        <f t="shared" si="6"/>
        <v>0</v>
      </c>
      <c r="AQ89" s="91">
        <f t="shared" si="7"/>
        <v>2</v>
      </c>
      <c r="AR89" s="5">
        <f t="shared" si="18"/>
        <v>0</v>
      </c>
      <c r="AS89" s="182">
        <f t="shared" si="31"/>
        <v>0</v>
      </c>
      <c r="AT89" s="182">
        <f t="shared" si="29"/>
        <v>0</v>
      </c>
      <c r="AU89" s="183"/>
      <c r="AV89" s="102">
        <f t="shared" si="8"/>
        <v>0</v>
      </c>
      <c r="AW89" s="5">
        <f t="shared" si="19"/>
        <v>0</v>
      </c>
      <c r="AX89" s="104">
        <f t="shared" si="20"/>
        <v>0</v>
      </c>
      <c r="AY89" s="5">
        <f t="shared" si="21"/>
        <v>0</v>
      </c>
      <c r="AZ89" s="104">
        <f t="shared" si="22"/>
        <v>0</v>
      </c>
      <c r="BA89" s="5">
        <f t="shared" si="23"/>
        <v>0</v>
      </c>
      <c r="BB89" s="105">
        <f t="shared" si="24"/>
        <v>0</v>
      </c>
      <c r="BC89" s="99">
        <f t="shared" si="25"/>
        <v>0</v>
      </c>
      <c r="BD89" s="54"/>
      <c r="BE89" s="54"/>
      <c r="BF89" s="54"/>
      <c r="BG89" s="54"/>
      <c r="BH89" s="13"/>
    </row>
    <row r="90" spans="1:63" ht="12.75" customHeight="1" x14ac:dyDescent="0.2">
      <c r="A90" s="3"/>
      <c r="B90" s="5">
        <f t="shared" si="30"/>
        <v>44</v>
      </c>
      <c r="C90" s="291"/>
      <c r="D90" s="292"/>
      <c r="E90" s="14"/>
      <c r="F90" s="85"/>
      <c r="G90" s="88">
        <f t="shared" si="26"/>
        <v>0</v>
      </c>
      <c r="H90" s="85"/>
      <c r="I90" s="88">
        <f t="shared" si="9"/>
        <v>0</v>
      </c>
      <c r="J90" s="85"/>
      <c r="K90" s="88">
        <f t="shared" si="10"/>
        <v>0</v>
      </c>
      <c r="L90" s="85"/>
      <c r="M90" s="88">
        <f t="shared" si="11"/>
        <v>0</v>
      </c>
      <c r="N90" s="85"/>
      <c r="O90" s="88">
        <f t="shared" si="12"/>
        <v>0</v>
      </c>
      <c r="P90" s="85"/>
      <c r="Q90" s="88">
        <f t="shared" si="13"/>
        <v>0</v>
      </c>
      <c r="R90" s="85"/>
      <c r="S90" s="88">
        <f t="shared" si="27"/>
        <v>0</v>
      </c>
      <c r="T90" s="85"/>
      <c r="U90" s="88">
        <f t="shared" si="14"/>
        <v>0</v>
      </c>
      <c r="V90" s="85"/>
      <c r="W90" s="88">
        <f t="shared" si="15"/>
        <v>0</v>
      </c>
      <c r="X90" s="85"/>
      <c r="Y90" s="88">
        <f t="shared" si="16"/>
        <v>0</v>
      </c>
      <c r="Z90" s="85"/>
      <c r="AA90" s="88">
        <f t="shared" si="1"/>
        <v>0</v>
      </c>
      <c r="AB90" s="85"/>
      <c r="AC90" s="88">
        <f t="shared" si="2"/>
        <v>0</v>
      </c>
      <c r="AD90" s="85"/>
      <c r="AE90" s="88">
        <f t="shared" si="3"/>
        <v>0</v>
      </c>
      <c r="AF90" s="85"/>
      <c r="AG90" s="88">
        <f t="shared" si="28"/>
        <v>0</v>
      </c>
      <c r="AH90" s="85"/>
      <c r="AI90" s="88">
        <f t="shared" si="33"/>
        <v>0</v>
      </c>
      <c r="AJ90" s="85"/>
      <c r="AK90" s="88">
        <f t="shared" si="5"/>
        <v>0</v>
      </c>
      <c r="AL90" s="85"/>
      <c r="AM90" s="88">
        <f t="shared" si="34"/>
        <v>0</v>
      </c>
      <c r="AN90" s="85"/>
      <c r="AO90" s="89">
        <f t="shared" si="17"/>
        <v>0</v>
      </c>
      <c r="AP90" s="90">
        <f t="shared" si="6"/>
        <v>0</v>
      </c>
      <c r="AQ90" s="91">
        <f t="shared" si="7"/>
        <v>2</v>
      </c>
      <c r="AR90" s="5">
        <f t="shared" si="18"/>
        <v>0</v>
      </c>
      <c r="AS90" s="182">
        <f t="shared" si="31"/>
        <v>0</v>
      </c>
      <c r="AT90" s="182">
        <f t="shared" si="29"/>
        <v>0</v>
      </c>
      <c r="AU90" s="183"/>
      <c r="AV90" s="102">
        <f t="shared" si="8"/>
        <v>0</v>
      </c>
      <c r="AW90" s="5">
        <f t="shared" si="19"/>
        <v>0</v>
      </c>
      <c r="AX90" s="104">
        <f t="shared" si="20"/>
        <v>0</v>
      </c>
      <c r="AY90" s="5">
        <f t="shared" si="21"/>
        <v>0</v>
      </c>
      <c r="AZ90" s="104">
        <f t="shared" si="22"/>
        <v>0</v>
      </c>
      <c r="BA90" s="5">
        <f t="shared" si="23"/>
        <v>0</v>
      </c>
      <c r="BB90" s="105">
        <f t="shared" si="24"/>
        <v>0</v>
      </c>
      <c r="BC90" s="99">
        <f t="shared" si="25"/>
        <v>0</v>
      </c>
      <c r="BD90" s="54"/>
      <c r="BE90" s="54"/>
      <c r="BF90" s="54"/>
      <c r="BG90" s="54"/>
      <c r="BH90" s="13"/>
    </row>
    <row r="91" spans="1:63" ht="12.75" customHeight="1" x14ac:dyDescent="0.2">
      <c r="A91" s="3"/>
      <c r="B91" s="5">
        <f t="shared" si="30"/>
        <v>45</v>
      </c>
      <c r="C91" s="291"/>
      <c r="D91" s="292"/>
      <c r="E91" s="14"/>
      <c r="F91" s="85"/>
      <c r="G91" s="88">
        <f t="shared" si="26"/>
        <v>0</v>
      </c>
      <c r="H91" s="85"/>
      <c r="I91" s="88">
        <f t="shared" si="9"/>
        <v>0</v>
      </c>
      <c r="J91" s="85"/>
      <c r="K91" s="88">
        <f t="shared" si="10"/>
        <v>0</v>
      </c>
      <c r="L91" s="85"/>
      <c r="M91" s="88">
        <f t="shared" si="11"/>
        <v>0</v>
      </c>
      <c r="N91" s="85"/>
      <c r="O91" s="88">
        <f t="shared" si="12"/>
        <v>0</v>
      </c>
      <c r="P91" s="85"/>
      <c r="Q91" s="88">
        <f t="shared" si="13"/>
        <v>0</v>
      </c>
      <c r="R91" s="85"/>
      <c r="S91" s="88">
        <f t="shared" si="27"/>
        <v>0</v>
      </c>
      <c r="T91" s="85"/>
      <c r="U91" s="88">
        <f t="shared" si="14"/>
        <v>0</v>
      </c>
      <c r="V91" s="85"/>
      <c r="W91" s="88">
        <f t="shared" si="15"/>
        <v>0</v>
      </c>
      <c r="X91" s="85"/>
      <c r="Y91" s="88">
        <f t="shared" si="16"/>
        <v>0</v>
      </c>
      <c r="Z91" s="85"/>
      <c r="AA91" s="88">
        <f t="shared" si="1"/>
        <v>0</v>
      </c>
      <c r="AB91" s="85"/>
      <c r="AC91" s="88">
        <f t="shared" si="2"/>
        <v>0</v>
      </c>
      <c r="AD91" s="85"/>
      <c r="AE91" s="88">
        <f t="shared" si="3"/>
        <v>0</v>
      </c>
      <c r="AF91" s="85"/>
      <c r="AG91" s="88">
        <f t="shared" si="28"/>
        <v>0</v>
      </c>
      <c r="AH91" s="85"/>
      <c r="AI91" s="88">
        <f t="shared" si="33"/>
        <v>0</v>
      </c>
      <c r="AJ91" s="85"/>
      <c r="AK91" s="88">
        <f t="shared" si="5"/>
        <v>0</v>
      </c>
      <c r="AL91" s="85"/>
      <c r="AM91" s="88">
        <f t="shared" si="34"/>
        <v>0</v>
      </c>
      <c r="AN91" s="85"/>
      <c r="AO91" s="89">
        <f t="shared" si="17"/>
        <v>0</v>
      </c>
      <c r="AP91" s="90">
        <f t="shared" si="6"/>
        <v>0</v>
      </c>
      <c r="AQ91" s="91">
        <f t="shared" si="7"/>
        <v>2</v>
      </c>
      <c r="AR91" s="5">
        <f t="shared" si="18"/>
        <v>0</v>
      </c>
      <c r="AS91" s="182">
        <f t="shared" si="31"/>
        <v>0</v>
      </c>
      <c r="AT91" s="182">
        <f t="shared" si="29"/>
        <v>0</v>
      </c>
      <c r="AU91" s="183"/>
      <c r="AV91" s="102">
        <f t="shared" si="8"/>
        <v>0</v>
      </c>
      <c r="AW91" s="5">
        <f t="shared" si="19"/>
        <v>0</v>
      </c>
      <c r="AX91" s="104">
        <f t="shared" si="20"/>
        <v>0</v>
      </c>
      <c r="AY91" s="5">
        <f t="shared" si="21"/>
        <v>0</v>
      </c>
      <c r="AZ91" s="104">
        <f t="shared" si="22"/>
        <v>0</v>
      </c>
      <c r="BA91" s="5">
        <f t="shared" si="23"/>
        <v>0</v>
      </c>
      <c r="BB91" s="105">
        <f t="shared" si="24"/>
        <v>0</v>
      </c>
      <c r="BC91" s="99">
        <f t="shared" si="25"/>
        <v>0</v>
      </c>
      <c r="BD91" s="54"/>
      <c r="BE91" s="54"/>
      <c r="BF91" s="54"/>
      <c r="BG91" s="54"/>
      <c r="BH91" s="13"/>
    </row>
    <row r="92" spans="1:63" ht="12.75" customHeight="1" x14ac:dyDescent="0.2">
      <c r="A92" s="3"/>
      <c r="B92" s="5">
        <f t="shared" si="30"/>
        <v>46</v>
      </c>
      <c r="C92" s="291"/>
      <c r="D92" s="292"/>
      <c r="E92" s="14"/>
      <c r="F92" s="85"/>
      <c r="G92" s="88">
        <f t="shared" si="26"/>
        <v>0</v>
      </c>
      <c r="H92" s="85"/>
      <c r="I92" s="88">
        <f t="shared" si="9"/>
        <v>0</v>
      </c>
      <c r="J92" s="85"/>
      <c r="K92" s="88">
        <f t="shared" si="10"/>
        <v>0</v>
      </c>
      <c r="L92" s="85"/>
      <c r="M92" s="88">
        <f t="shared" si="11"/>
        <v>0</v>
      </c>
      <c r="N92" s="85"/>
      <c r="O92" s="88">
        <f t="shared" si="12"/>
        <v>0</v>
      </c>
      <c r="P92" s="85"/>
      <c r="Q92" s="88">
        <f t="shared" si="13"/>
        <v>0</v>
      </c>
      <c r="R92" s="85"/>
      <c r="S92" s="88">
        <f t="shared" si="27"/>
        <v>0</v>
      </c>
      <c r="T92" s="85"/>
      <c r="U92" s="88">
        <f t="shared" si="14"/>
        <v>0</v>
      </c>
      <c r="V92" s="85"/>
      <c r="W92" s="88">
        <f t="shared" si="15"/>
        <v>0</v>
      </c>
      <c r="X92" s="85"/>
      <c r="Y92" s="88">
        <f t="shared" si="16"/>
        <v>0</v>
      </c>
      <c r="Z92" s="85"/>
      <c r="AA92" s="88">
        <f t="shared" si="1"/>
        <v>0</v>
      </c>
      <c r="AB92" s="85"/>
      <c r="AC92" s="88">
        <f t="shared" si="2"/>
        <v>0</v>
      </c>
      <c r="AD92" s="85"/>
      <c r="AE92" s="88">
        <f t="shared" si="3"/>
        <v>0</v>
      </c>
      <c r="AF92" s="85"/>
      <c r="AG92" s="88">
        <f t="shared" si="28"/>
        <v>0</v>
      </c>
      <c r="AH92" s="85"/>
      <c r="AI92" s="88">
        <f t="shared" si="33"/>
        <v>0</v>
      </c>
      <c r="AJ92" s="85"/>
      <c r="AK92" s="88">
        <f t="shared" si="5"/>
        <v>0</v>
      </c>
      <c r="AL92" s="85"/>
      <c r="AM92" s="88">
        <f t="shared" si="34"/>
        <v>0</v>
      </c>
      <c r="AN92" s="85"/>
      <c r="AO92" s="89">
        <f t="shared" si="17"/>
        <v>0</v>
      </c>
      <c r="AP92" s="90">
        <f t="shared" si="6"/>
        <v>0</v>
      </c>
      <c r="AQ92" s="91">
        <f t="shared" si="7"/>
        <v>2</v>
      </c>
      <c r="AR92" s="5">
        <f t="shared" si="18"/>
        <v>0</v>
      </c>
      <c r="AS92" s="182">
        <f t="shared" si="31"/>
        <v>0</v>
      </c>
      <c r="AT92" s="182">
        <f t="shared" si="29"/>
        <v>0</v>
      </c>
      <c r="AU92" s="183"/>
      <c r="AV92" s="102">
        <f t="shared" si="8"/>
        <v>0</v>
      </c>
      <c r="AW92" s="5">
        <f t="shared" si="19"/>
        <v>0</v>
      </c>
      <c r="AX92" s="104">
        <f t="shared" si="20"/>
        <v>0</v>
      </c>
      <c r="AY92" s="5">
        <f t="shared" si="21"/>
        <v>0</v>
      </c>
      <c r="AZ92" s="104">
        <f t="shared" si="22"/>
        <v>0</v>
      </c>
      <c r="BA92" s="5">
        <f t="shared" si="23"/>
        <v>0</v>
      </c>
      <c r="BB92" s="105">
        <f t="shared" si="24"/>
        <v>0</v>
      </c>
      <c r="BC92" s="99">
        <f t="shared" si="25"/>
        <v>0</v>
      </c>
      <c r="BD92" s="54"/>
      <c r="BE92" s="54"/>
      <c r="BF92" s="54"/>
      <c r="BG92" s="54"/>
      <c r="BH92" s="13"/>
    </row>
    <row r="93" spans="1:63" ht="12.75" customHeight="1" thickBot="1" x14ac:dyDescent="0.25">
      <c r="A93" s="3"/>
      <c r="B93" s="5">
        <v>47</v>
      </c>
      <c r="C93" s="291"/>
      <c r="D93" s="292"/>
      <c r="E93" s="14"/>
      <c r="F93" s="85"/>
      <c r="G93" s="88">
        <f t="shared" si="26"/>
        <v>0</v>
      </c>
      <c r="H93" s="85"/>
      <c r="I93" s="88">
        <f t="shared" si="9"/>
        <v>0</v>
      </c>
      <c r="J93" s="85"/>
      <c r="K93" s="88">
        <f t="shared" si="10"/>
        <v>0</v>
      </c>
      <c r="L93" s="85"/>
      <c r="M93" s="88">
        <f t="shared" si="11"/>
        <v>0</v>
      </c>
      <c r="N93" s="85"/>
      <c r="O93" s="88">
        <f t="shared" si="12"/>
        <v>0</v>
      </c>
      <c r="P93" s="85"/>
      <c r="Q93" s="88">
        <f t="shared" si="13"/>
        <v>0</v>
      </c>
      <c r="R93" s="85"/>
      <c r="S93" s="88">
        <f t="shared" si="27"/>
        <v>0</v>
      </c>
      <c r="T93" s="85"/>
      <c r="U93" s="88">
        <f t="shared" si="14"/>
        <v>0</v>
      </c>
      <c r="V93" s="85"/>
      <c r="W93" s="88">
        <f t="shared" si="15"/>
        <v>0</v>
      </c>
      <c r="X93" s="85"/>
      <c r="Y93" s="88">
        <f t="shared" si="16"/>
        <v>0</v>
      </c>
      <c r="Z93" s="85"/>
      <c r="AA93" s="88">
        <f t="shared" si="1"/>
        <v>0</v>
      </c>
      <c r="AB93" s="85"/>
      <c r="AC93" s="88">
        <f t="shared" si="2"/>
        <v>0</v>
      </c>
      <c r="AD93" s="85"/>
      <c r="AE93" s="88">
        <f t="shared" si="3"/>
        <v>0</v>
      </c>
      <c r="AF93" s="85"/>
      <c r="AG93" s="88">
        <f t="shared" si="28"/>
        <v>0</v>
      </c>
      <c r="AH93" s="85"/>
      <c r="AI93" s="88">
        <f t="shared" si="33"/>
        <v>0</v>
      </c>
      <c r="AJ93" s="85"/>
      <c r="AK93" s="88">
        <f t="shared" si="5"/>
        <v>0</v>
      </c>
      <c r="AL93" s="85"/>
      <c r="AM93" s="88">
        <f t="shared" si="34"/>
        <v>0</v>
      </c>
      <c r="AN93" s="85"/>
      <c r="AO93" s="89">
        <f t="shared" si="17"/>
        <v>0</v>
      </c>
      <c r="AP93" s="90">
        <f t="shared" si="6"/>
        <v>0</v>
      </c>
      <c r="AQ93" s="91">
        <f t="shared" si="7"/>
        <v>2</v>
      </c>
      <c r="AR93" s="5">
        <f t="shared" si="18"/>
        <v>0</v>
      </c>
      <c r="AS93" s="182">
        <f t="shared" si="31"/>
        <v>0</v>
      </c>
      <c r="AT93" s="182">
        <f t="shared" si="29"/>
        <v>0</v>
      </c>
      <c r="AU93" s="183"/>
      <c r="AV93" s="154">
        <f t="shared" si="8"/>
        <v>0</v>
      </c>
      <c r="AW93" s="100">
        <f>IF($E$47:$E$93="P",IF(AV93&lt;=0.25,"B",IF(AV93&lt;=0.5,"MB",IF(AV93&lt;=0.75,"MA",IF(AV93&lt;=1,"A")))),0)</f>
        <v>0</v>
      </c>
      <c r="AX93" s="113">
        <f t="shared" si="20"/>
        <v>0</v>
      </c>
      <c r="AY93" s="100">
        <f t="shared" si="21"/>
        <v>0</v>
      </c>
      <c r="AZ93" s="113">
        <f t="shared" si="22"/>
        <v>0</v>
      </c>
      <c r="BA93" s="100">
        <f t="shared" si="23"/>
        <v>0</v>
      </c>
      <c r="BB93" s="114">
        <f t="shared" si="24"/>
        <v>0</v>
      </c>
      <c r="BC93" s="101">
        <f t="shared" si="25"/>
        <v>0</v>
      </c>
      <c r="BD93" s="54"/>
      <c r="BE93" s="54"/>
      <c r="BF93" s="54"/>
      <c r="BG93" s="54"/>
      <c r="BH93" s="13"/>
    </row>
    <row r="94" spans="1:63" ht="12.75" customHeight="1" x14ac:dyDescent="0.2">
      <c r="B94" s="7"/>
      <c r="C94" s="347"/>
      <c r="D94" s="347"/>
      <c r="E94" s="18"/>
      <c r="F94" s="288">
        <v>1</v>
      </c>
      <c r="G94" s="289"/>
      <c r="H94" s="288">
        <v>2</v>
      </c>
      <c r="I94" s="288"/>
      <c r="J94" s="288">
        <v>3</v>
      </c>
      <c r="K94" s="288"/>
      <c r="L94" s="288">
        <v>4</v>
      </c>
      <c r="M94" s="288"/>
      <c r="N94" s="288">
        <v>5</v>
      </c>
      <c r="O94" s="288"/>
      <c r="P94" s="288">
        <v>6</v>
      </c>
      <c r="Q94" s="288"/>
      <c r="R94" s="288">
        <v>7</v>
      </c>
      <c r="S94" s="288"/>
      <c r="T94" s="288">
        <v>8</v>
      </c>
      <c r="U94" s="288"/>
      <c r="V94" s="288">
        <v>9</v>
      </c>
      <c r="W94" s="288"/>
      <c r="X94" s="288">
        <v>10</v>
      </c>
      <c r="Y94" s="288"/>
      <c r="Z94" s="288">
        <v>11</v>
      </c>
      <c r="AA94" s="288"/>
      <c r="AB94" s="288">
        <v>12</v>
      </c>
      <c r="AC94" s="288"/>
      <c r="AD94" s="288">
        <v>13</v>
      </c>
      <c r="AE94" s="288"/>
      <c r="AF94" s="288">
        <v>14</v>
      </c>
      <c r="AG94" s="288"/>
      <c r="AH94" s="288">
        <v>15</v>
      </c>
      <c r="AI94" s="288"/>
      <c r="AJ94" s="288">
        <v>16</v>
      </c>
      <c r="AK94" s="288"/>
      <c r="AL94" s="288">
        <v>17</v>
      </c>
      <c r="AM94" s="288"/>
      <c r="AN94" s="288">
        <v>18</v>
      </c>
      <c r="AO94" s="7"/>
      <c r="AP94" s="8"/>
      <c r="AQ94" s="8"/>
      <c r="AR94" s="7"/>
      <c r="AS94" s="258"/>
      <c r="AT94" s="258"/>
      <c r="AU94" s="258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63" ht="12.75" customHeight="1" x14ac:dyDescent="0.2">
      <c r="B95" s="3"/>
      <c r="C95" s="305" t="s">
        <v>3</v>
      </c>
      <c r="D95" s="348"/>
      <c r="E95" s="306"/>
      <c r="F95" s="137">
        <f>SUMIF($E$47:$E$93,"=P",G47:G93)</f>
        <v>0</v>
      </c>
      <c r="G95" s="135"/>
      <c r="H95" s="137">
        <f>SUMIF($E$47:$E$93,"=P",I47:I93)</f>
        <v>0</v>
      </c>
      <c r="I95" s="135"/>
      <c r="J95" s="136">
        <f>SUMIF($E$47:$E$93,"=P",K47:K93)</f>
        <v>0</v>
      </c>
      <c r="K95" s="136"/>
      <c r="L95" s="137">
        <f>SUMIF($E$47:$E$93,"=P",M47:M93)</f>
        <v>0</v>
      </c>
      <c r="M95" s="137"/>
      <c r="N95" s="138">
        <f>SUMIF($E$47:$E$93,"=P",O47:O93)</f>
        <v>0</v>
      </c>
      <c r="O95" s="138"/>
      <c r="P95" s="138">
        <f>SUMIF($E$47:$E$93,"=P",Q47:Q93)</f>
        <v>0</v>
      </c>
      <c r="Q95" s="138"/>
      <c r="R95" s="138">
        <f>SUMIF($E$47:$E$93,"=P",S47:S93)</f>
        <v>0</v>
      </c>
      <c r="S95" s="138"/>
      <c r="T95" s="138">
        <f>SUMIF($E$47:$E$93,"=P",U47:U93)</f>
        <v>0</v>
      </c>
      <c r="U95" s="138"/>
      <c r="V95" s="138">
        <f>SUMIF($E$47:$E$93,"=P",W47:W93)</f>
        <v>0</v>
      </c>
      <c r="W95" s="138"/>
      <c r="X95" s="138">
        <f>SUMIF($E$47:$E$93,"=P",Y47:Y93)</f>
        <v>0</v>
      </c>
      <c r="Y95" s="135"/>
      <c r="Z95" s="137">
        <f>SUMIF($E$47:$E$93,"=P",AA47:AA93)</f>
        <v>0</v>
      </c>
      <c r="AA95" s="137"/>
      <c r="AB95" s="137">
        <f>SUMIF($E$47:$E$93,"=P",AC47:AC93)</f>
        <v>0</v>
      </c>
      <c r="AC95" s="136"/>
      <c r="AD95" s="136">
        <f>SUMIF($E$47:$E$93,"=P",AE47:AE93)</f>
        <v>0</v>
      </c>
      <c r="AE95" s="136"/>
      <c r="AF95" s="136">
        <f>SUMIF($E$47:$E$93,"=P",AG47:AG93)</f>
        <v>0</v>
      </c>
      <c r="AG95" s="136"/>
      <c r="AH95" s="136">
        <f>SUMIF($E$47:$E$93,"=P",AI47:AI93)</f>
        <v>0</v>
      </c>
      <c r="AI95" s="136"/>
      <c r="AJ95" s="136">
        <f>SUMIF($E$47:$E$93,"=P",AK47:AK93)</f>
        <v>0</v>
      </c>
      <c r="AK95" s="138"/>
      <c r="AL95" s="138">
        <f>SUMIF($E$47:$E$93,"=P",AM47:AM93)</f>
        <v>0</v>
      </c>
      <c r="AM95" s="161"/>
      <c r="AN95" s="137">
        <f>SUMIF($E$47:$E$93,"=P",AN47:AN93)</f>
        <v>0</v>
      </c>
      <c r="AO95" s="159"/>
      <c r="AP95" s="9" t="s">
        <v>28</v>
      </c>
      <c r="AQ95" s="9" t="s">
        <v>66</v>
      </c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63" ht="12.75" customHeight="1" x14ac:dyDescent="0.2">
      <c r="B96" s="3"/>
      <c r="C96" s="299" t="s">
        <v>32</v>
      </c>
      <c r="D96" s="299"/>
      <c r="E96" s="299"/>
      <c r="F96" s="139" t="e">
        <f>(F95*100)/(C18*F11)</f>
        <v>#DIV/0!</v>
      </c>
      <c r="G96" s="140"/>
      <c r="H96" s="139" t="e">
        <f>(H95*100)/(C19*F11)</f>
        <v>#DIV/0!</v>
      </c>
      <c r="I96" s="139"/>
      <c r="J96" s="139" t="e">
        <f>(J95*100)/(C20*F11)</f>
        <v>#DIV/0!</v>
      </c>
      <c r="K96" s="139"/>
      <c r="L96" s="139" t="e">
        <f>(L95*100)/(C21*F11)</f>
        <v>#DIV/0!</v>
      </c>
      <c r="M96" s="139"/>
      <c r="N96" s="139" t="e">
        <f>(N95*100)/(C22*F11)</f>
        <v>#DIV/0!</v>
      </c>
      <c r="O96" s="139"/>
      <c r="P96" s="139" t="e">
        <f>(P95*100)/(C23*F11)</f>
        <v>#DIV/0!</v>
      </c>
      <c r="Q96" s="139"/>
      <c r="R96" s="139" t="e">
        <f>(R95*100)/(C24*F11)</f>
        <v>#DIV/0!</v>
      </c>
      <c r="S96" s="139"/>
      <c r="T96" s="139" t="e">
        <f>(T95*100)/(C25*F11)</f>
        <v>#DIV/0!</v>
      </c>
      <c r="U96" s="139"/>
      <c r="V96" s="139" t="e">
        <f>(V95*100)/(C26*F11)</f>
        <v>#DIV/0!</v>
      </c>
      <c r="W96" s="139"/>
      <c r="X96" s="139" t="e">
        <f>(X95*100)/(C27*F11)</f>
        <v>#DIV/0!</v>
      </c>
      <c r="Y96" s="139"/>
      <c r="Z96" s="139" t="e">
        <f>(Z95*100)/(C28*F11)</f>
        <v>#DIV/0!</v>
      </c>
      <c r="AA96" s="139"/>
      <c r="AB96" s="139" t="e">
        <f>(AB95*100)/(C29*F11)</f>
        <v>#DIV/0!</v>
      </c>
      <c r="AC96" s="139"/>
      <c r="AD96" s="139" t="e">
        <f>(AD95*100)/(C30*F11)</f>
        <v>#DIV/0!</v>
      </c>
      <c r="AE96" s="139"/>
      <c r="AF96" s="139" t="e">
        <f>(AF95*100)/(C31*F11)</f>
        <v>#DIV/0!</v>
      </c>
      <c r="AG96" s="139"/>
      <c r="AH96" s="139" t="e">
        <f>(AH95*100)/(C32*F11)</f>
        <v>#DIV/0!</v>
      </c>
      <c r="AI96" s="139"/>
      <c r="AJ96" s="139" t="e">
        <f>(AJ95*100)/(C33*F11)</f>
        <v>#DIV/0!</v>
      </c>
      <c r="AK96" s="139"/>
      <c r="AL96" s="139" t="e">
        <f>(AL95*100)/(C34*F11)</f>
        <v>#DIV/0!</v>
      </c>
      <c r="AM96" s="158"/>
      <c r="AN96" s="139" t="e">
        <f>(AN95*100)/(C35*F11)</f>
        <v>#DIV/0!</v>
      </c>
      <c r="AO96" s="160"/>
      <c r="AP96" s="10" t="e">
        <f>SUM(AP47:AP93)/COUNTIF(AP47:AP93,"&gt;0")</f>
        <v>#DIV/0!</v>
      </c>
      <c r="AQ96" s="11" t="e">
        <f>SUMIF($E$47:$E$93,"=P",$AQ$47:$AQ$93)/COUNTIF($E$47:$E$93,"=P")</f>
        <v>#DIV/0!</v>
      </c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3:60" s="38" customFormat="1" ht="12.75" customHeight="1" x14ac:dyDescent="0.2">
      <c r="C97" s="293"/>
      <c r="D97" s="294"/>
      <c r="E97" s="294"/>
      <c r="F97" s="141"/>
      <c r="G97" s="142"/>
      <c r="H97" s="142"/>
      <c r="I97" s="142"/>
      <c r="J97" s="142"/>
      <c r="K97" s="142"/>
      <c r="L97" s="142"/>
      <c r="M97" s="132"/>
      <c r="N97" s="295"/>
      <c r="O97" s="296"/>
      <c r="P97" s="296"/>
      <c r="Q97" s="296"/>
      <c r="R97" s="296"/>
      <c r="S97" s="296"/>
      <c r="T97" s="296"/>
      <c r="U97" s="296"/>
      <c r="V97" s="296"/>
      <c r="W97" s="296"/>
      <c r="X97" s="132"/>
      <c r="Y97" s="143"/>
      <c r="Z97" s="132"/>
      <c r="AA97" s="295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132"/>
      <c r="AM97" s="132"/>
      <c r="AN97" s="143"/>
      <c r="AP97" s="13"/>
      <c r="AQ97" s="1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</row>
    <row r="98" spans="3:60" ht="12.75" customHeight="1" x14ac:dyDescent="0.25">
      <c r="C98" s="344" t="s">
        <v>34</v>
      </c>
      <c r="D98" s="345"/>
      <c r="E98" s="346"/>
      <c r="F98" s="144" t="e">
        <f>AVERAGE(F96,V96)</f>
        <v>#DIV/0!</v>
      </c>
      <c r="G98" s="144"/>
      <c r="H98" s="144" t="e">
        <f>AVERAGE(H96)</f>
        <v>#DIV/0!</v>
      </c>
      <c r="I98" s="144"/>
      <c r="J98" s="144" t="e">
        <f>AVERAGE(J96)</f>
        <v>#DIV/0!</v>
      </c>
      <c r="K98" s="144"/>
      <c r="L98" s="144" t="e">
        <f>AVERAGE(L96)</f>
        <v>#DIV/0!</v>
      </c>
      <c r="M98" s="144"/>
      <c r="N98" s="144" t="e">
        <f>AVERAGE(N96,P96)</f>
        <v>#DIV/0!</v>
      </c>
      <c r="O98" s="144"/>
      <c r="P98" s="144" t="e">
        <f>AVERAGE(R96)</f>
        <v>#DIV/0!</v>
      </c>
      <c r="Q98" s="144"/>
      <c r="R98" s="144" t="e">
        <f>AVERAGE(T96)</f>
        <v>#DIV/0!</v>
      </c>
      <c r="S98" s="144"/>
      <c r="T98" s="144" t="e">
        <f>AVERAGE(X96)</f>
        <v>#DIV/0!</v>
      </c>
      <c r="U98" s="144"/>
      <c r="V98" s="144" t="e">
        <f>AVERAGE(Z96,AB96)</f>
        <v>#DIV/0!</v>
      </c>
      <c r="W98" s="144"/>
      <c r="X98" s="144" t="e">
        <f>AVERAGE(AD96,AJ96)</f>
        <v>#DIV/0!</v>
      </c>
      <c r="Y98" s="144"/>
      <c r="Z98" s="144" t="e">
        <f>AVERAGE(AF96,AH96,AL96)</f>
        <v>#DIV/0!</v>
      </c>
      <c r="AA98" s="144"/>
      <c r="AB98" s="144" t="e">
        <f>AVERAGE(AN96)</f>
        <v>#DIV/0!</v>
      </c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R98" s="66"/>
      <c r="AS98" s="66"/>
      <c r="AT98" s="66"/>
      <c r="AU98" s="66"/>
      <c r="AV98" s="392"/>
      <c r="AW98" s="393"/>
      <c r="AX98" s="393"/>
      <c r="AY98" s="393"/>
      <c r="AZ98" s="393"/>
      <c r="BA98" s="393"/>
      <c r="BB98" s="393"/>
      <c r="BC98" s="393"/>
    </row>
    <row r="99" spans="3:60" ht="12.75" customHeight="1" x14ac:dyDescent="0.25">
      <c r="C99" s="47"/>
      <c r="D99" s="47"/>
      <c r="E99" s="48"/>
      <c r="F99" s="290"/>
      <c r="G99" s="290"/>
      <c r="H99" s="290"/>
      <c r="I99" s="145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7"/>
      <c r="V99" s="147"/>
      <c r="W99" s="147"/>
      <c r="X99" s="147"/>
      <c r="Y99" s="147"/>
      <c r="Z99" s="147"/>
      <c r="AA99" s="147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R99" s="66"/>
      <c r="AS99" s="66"/>
      <c r="AT99" s="66"/>
      <c r="AU99" s="66"/>
      <c r="AV99" s="394"/>
      <c r="AW99" s="394"/>
      <c r="AX99" s="394"/>
      <c r="AY99" s="394"/>
      <c r="AZ99" s="394"/>
      <c r="BA99" s="394"/>
      <c r="BB99" s="82"/>
      <c r="BC99" s="82"/>
    </row>
    <row r="100" spans="3:60" ht="12.75" customHeight="1" x14ac:dyDescent="0.25">
      <c r="C100" s="344" t="s">
        <v>48</v>
      </c>
      <c r="D100" s="345"/>
      <c r="E100" s="346"/>
      <c r="F100" s="144" t="e">
        <f>AVERAGE(F96,V96,X96)</f>
        <v>#DIV/0!</v>
      </c>
      <c r="G100" s="149"/>
      <c r="H100" s="144" t="e">
        <f>AVERAGE(H96,N96,P96,R96,Z96,AB96,AF96,AH96,AL96)</f>
        <v>#DIV/0!</v>
      </c>
      <c r="I100" s="144"/>
      <c r="J100" s="144" t="e">
        <f>AVERAGE(J96,L96,T96,AD96,AJ96)</f>
        <v>#DIV/0!</v>
      </c>
      <c r="K100" s="144"/>
      <c r="L100" s="144" t="e">
        <f>AVERAGE(AN96)</f>
        <v>#DIV/0!</v>
      </c>
      <c r="M100" s="150"/>
      <c r="N100" s="150"/>
      <c r="O100" s="147"/>
      <c r="P100" s="147"/>
      <c r="Q100" s="147"/>
      <c r="R100" s="147"/>
      <c r="S100" s="147"/>
      <c r="T100" s="147"/>
      <c r="U100" s="150"/>
      <c r="V100" s="147"/>
      <c r="W100" s="150"/>
      <c r="X100" s="146"/>
      <c r="Y100" s="146"/>
      <c r="Z100" s="146"/>
      <c r="AA100" s="146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R100" s="66"/>
      <c r="AS100" s="66"/>
      <c r="AT100" s="66"/>
      <c r="AU100" s="66"/>
      <c r="AV100" s="394"/>
      <c r="AW100" s="394"/>
      <c r="AX100" s="394"/>
      <c r="AY100" s="394"/>
      <c r="AZ100" s="394"/>
      <c r="BA100" s="394"/>
      <c r="BB100" s="82"/>
      <c r="BC100" s="82"/>
    </row>
    <row r="101" spans="3:60" ht="12.75" customHeight="1" x14ac:dyDescent="0.25">
      <c r="AR101" s="66"/>
      <c r="AS101" s="66"/>
      <c r="AT101" s="66"/>
      <c r="AU101" s="66"/>
      <c r="AV101" s="394"/>
      <c r="AW101" s="394"/>
      <c r="AX101" s="394"/>
      <c r="AY101" s="394"/>
      <c r="AZ101" s="394"/>
      <c r="BA101" s="394"/>
      <c r="BB101" s="82"/>
      <c r="BC101" s="82"/>
    </row>
    <row r="102" spans="3:60" ht="12.75" customHeight="1" x14ac:dyDescent="0.2">
      <c r="AR102" s="67"/>
      <c r="AS102" s="67"/>
      <c r="AT102" s="67"/>
      <c r="AU102" s="67"/>
      <c r="AV102" s="68"/>
      <c r="AW102" s="68"/>
      <c r="AX102" s="68"/>
      <c r="AY102" s="68"/>
      <c r="AZ102" s="68"/>
      <c r="BA102" s="68"/>
      <c r="BB102" s="68"/>
      <c r="BC102" s="68"/>
    </row>
    <row r="103" spans="3:60" ht="12.75" customHeight="1" x14ac:dyDescent="0.25">
      <c r="AR103" s="391"/>
      <c r="AS103" s="391"/>
      <c r="AT103" s="391"/>
      <c r="AU103" s="391"/>
      <c r="AV103" s="69"/>
      <c r="AW103" s="70"/>
      <c r="AX103" s="69"/>
      <c r="AY103" s="70"/>
      <c r="AZ103" s="69"/>
      <c r="BA103" s="70"/>
      <c r="BB103" s="70"/>
      <c r="BC103" s="70"/>
    </row>
    <row r="104" spans="3:60" ht="12.75" customHeight="1" x14ac:dyDescent="0.25">
      <c r="AR104" s="391"/>
      <c r="AS104" s="391"/>
      <c r="AT104" s="391"/>
      <c r="AU104" s="391"/>
      <c r="AV104" s="69"/>
      <c r="AW104" s="70"/>
      <c r="AX104" s="69"/>
      <c r="AY104" s="70"/>
      <c r="AZ104" s="69"/>
      <c r="BA104" s="70"/>
      <c r="BB104" s="70"/>
      <c r="BC104" s="70"/>
    </row>
    <row r="105" spans="3:60" ht="12.75" customHeight="1" x14ac:dyDescent="0.25">
      <c r="AR105" s="391"/>
      <c r="AS105" s="391"/>
      <c r="AT105" s="391"/>
      <c r="AU105" s="391"/>
      <c r="AV105" s="69"/>
      <c r="AW105" s="70"/>
      <c r="AX105" s="69"/>
      <c r="AY105" s="70"/>
      <c r="AZ105" s="69"/>
      <c r="BA105" s="70"/>
      <c r="BB105" s="70"/>
      <c r="BC105" s="70"/>
    </row>
    <row r="106" spans="3:60" ht="12.75" customHeight="1" x14ac:dyDescent="0.25">
      <c r="AR106" s="391"/>
      <c r="AS106" s="391"/>
      <c r="AT106" s="391"/>
      <c r="AU106" s="391"/>
      <c r="AV106" s="69"/>
      <c r="AW106" s="70"/>
      <c r="AX106" s="69"/>
      <c r="AY106" s="70"/>
      <c r="AZ106" s="69"/>
      <c r="BA106" s="70"/>
      <c r="BB106" s="70"/>
      <c r="BC106" s="70"/>
    </row>
  </sheetData>
  <sheetProtection password="CC2D" sheet="1" objects="1" scenarios="1" selectLockedCells="1"/>
  <dataConsolidate/>
  <mergeCells count="139">
    <mergeCell ref="AR105:AU105"/>
    <mergeCell ref="AR106:AU106"/>
    <mergeCell ref="AV98:BC98"/>
    <mergeCell ref="AV99:AW101"/>
    <mergeCell ref="AX99:AY101"/>
    <mergeCell ref="AZ99:BA101"/>
    <mergeCell ref="AR103:AU103"/>
    <mergeCell ref="AR104:AU104"/>
    <mergeCell ref="P35:AN35"/>
    <mergeCell ref="BB43:BC45"/>
    <mergeCell ref="AA97:AK97"/>
    <mergeCell ref="AV31:BC31"/>
    <mergeCell ref="AX32:AY34"/>
    <mergeCell ref="AZ32:BA34"/>
    <mergeCell ref="BB32:BC34"/>
    <mergeCell ref="AV42:BC42"/>
    <mergeCell ref="D28:N29"/>
    <mergeCell ref="AV32:AW34"/>
    <mergeCell ref="AX43:AY45"/>
    <mergeCell ref="AV43:AW45"/>
    <mergeCell ref="D35:N35"/>
    <mergeCell ref="AR43:AR46"/>
    <mergeCell ref="AZ43:BA45"/>
    <mergeCell ref="P31:AN32"/>
    <mergeCell ref="P28:AN29"/>
    <mergeCell ref="P30:AN30"/>
    <mergeCell ref="P33:AN33"/>
    <mergeCell ref="P34:AN34"/>
    <mergeCell ref="F43:AN43"/>
    <mergeCell ref="D40:E40"/>
    <mergeCell ref="AQ43:AQ46"/>
    <mergeCell ref="AP43:AP46"/>
    <mergeCell ref="AO43:AO46"/>
    <mergeCell ref="BY66:CA66"/>
    <mergeCell ref="C71:D71"/>
    <mergeCell ref="C60:D60"/>
    <mergeCell ref="BE62:BE65"/>
    <mergeCell ref="BF62:BF65"/>
    <mergeCell ref="C79:D79"/>
    <mergeCell ref="C82:D82"/>
    <mergeCell ref="C78:D78"/>
    <mergeCell ref="C67:D67"/>
    <mergeCell ref="BG62:BG65"/>
    <mergeCell ref="BY64:CA64"/>
    <mergeCell ref="BF74:BF77"/>
    <mergeCell ref="BG74:BG77"/>
    <mergeCell ref="BY67:CA67"/>
    <mergeCell ref="BY61:CA61"/>
    <mergeCell ref="BY62:CA62"/>
    <mergeCell ref="BY63:CA63"/>
    <mergeCell ref="BY65:CA65"/>
    <mergeCell ref="BE74:BE77"/>
    <mergeCell ref="C74:D74"/>
    <mergeCell ref="C72:D72"/>
    <mergeCell ref="C73:D73"/>
    <mergeCell ref="C100:E100"/>
    <mergeCell ref="C68:D68"/>
    <mergeCell ref="C66:D66"/>
    <mergeCell ref="C62:D62"/>
    <mergeCell ref="C98:E98"/>
    <mergeCell ref="C54:D54"/>
    <mergeCell ref="C55:D55"/>
    <mergeCell ref="C91:D91"/>
    <mergeCell ref="C92:D92"/>
    <mergeCell ref="C80:D80"/>
    <mergeCell ref="C58:D58"/>
    <mergeCell ref="C88:D88"/>
    <mergeCell ref="C94:D94"/>
    <mergeCell ref="C95:E95"/>
    <mergeCell ref="C93:D93"/>
    <mergeCell ref="C65:D65"/>
    <mergeCell ref="C81:D81"/>
    <mergeCell ref="C84:D84"/>
    <mergeCell ref="C75:D75"/>
    <mergeCell ref="C76:D76"/>
    <mergeCell ref="C63:D63"/>
    <mergeCell ref="C70:D70"/>
    <mergeCell ref="C77:D77"/>
    <mergeCell ref="C61:D61"/>
    <mergeCell ref="C2:N2"/>
    <mergeCell ref="D7:H7"/>
    <mergeCell ref="N7:U7"/>
    <mergeCell ref="D8:H8"/>
    <mergeCell ref="D18:N18"/>
    <mergeCell ref="D19:N19"/>
    <mergeCell ref="C12:E12"/>
    <mergeCell ref="F12:H12"/>
    <mergeCell ref="P17:AN17"/>
    <mergeCell ref="C5:P5"/>
    <mergeCell ref="P18:AN18"/>
    <mergeCell ref="P19:AN19"/>
    <mergeCell ref="C3:N3"/>
    <mergeCell ref="D17:N17"/>
    <mergeCell ref="D9:H9"/>
    <mergeCell ref="C10:E10"/>
    <mergeCell ref="F10:H10"/>
    <mergeCell ref="C11:E11"/>
    <mergeCell ref="B16:AN16"/>
    <mergeCell ref="F11:H11"/>
    <mergeCell ref="D20:N20"/>
    <mergeCell ref="D21:N21"/>
    <mergeCell ref="D30:N30"/>
    <mergeCell ref="D33:N33"/>
    <mergeCell ref="D39:E39"/>
    <mergeCell ref="D24:N24"/>
    <mergeCell ref="D25:N25"/>
    <mergeCell ref="D26:N26"/>
    <mergeCell ref="F36:AQ36"/>
    <mergeCell ref="D34:N34"/>
    <mergeCell ref="D27:N27"/>
    <mergeCell ref="P20:AN21"/>
    <mergeCell ref="P22:AN24"/>
    <mergeCell ref="P25:AN25"/>
    <mergeCell ref="P26:AN27"/>
    <mergeCell ref="D22:N23"/>
    <mergeCell ref="F99:H99"/>
    <mergeCell ref="C87:D87"/>
    <mergeCell ref="C97:E97"/>
    <mergeCell ref="N97:W97"/>
    <mergeCell ref="D31:N32"/>
    <mergeCell ref="C83:D83"/>
    <mergeCell ref="C85:D85"/>
    <mergeCell ref="C86:D86"/>
    <mergeCell ref="C52:D52"/>
    <mergeCell ref="C51:D51"/>
    <mergeCell ref="C64:D64"/>
    <mergeCell ref="C89:D89"/>
    <mergeCell ref="C96:E96"/>
    <mergeCell ref="C90:D90"/>
    <mergeCell ref="C56:D56"/>
    <mergeCell ref="C46:D46"/>
    <mergeCell ref="C47:D47"/>
    <mergeCell ref="C59:D59"/>
    <mergeCell ref="C49:D49"/>
    <mergeCell ref="C50:D50"/>
    <mergeCell ref="C48:D48"/>
    <mergeCell ref="C53:D53"/>
    <mergeCell ref="C57:D57"/>
    <mergeCell ref="C69:D69"/>
  </mergeCells>
  <phoneticPr fontId="4" type="noConversion"/>
  <conditionalFormatting sqref="AQ47:AQ93">
    <cfRule type="cellIs" dxfId="130" priority="83" stopIfTrue="1" operator="greaterThanOrEqual">
      <formula>3.95</formula>
    </cfRule>
    <cfRule type="cellIs" dxfId="129" priority="84" stopIfTrue="1" operator="between">
      <formula>2.05</formula>
      <formula>3.94</formula>
    </cfRule>
    <cfRule type="cellIs" dxfId="128" priority="85" stopIfTrue="1" operator="lessThanOrEqual">
      <formula>2</formula>
    </cfRule>
  </conditionalFormatting>
  <conditionalFormatting sqref="H47:H93">
    <cfRule type="cellIs" dxfId="127" priority="97" stopIfTrue="1" operator="equal">
      <formula>$H$44</formula>
    </cfRule>
    <cfRule type="cellIs" dxfId="126" priority="98" stopIfTrue="1" operator="notEqual">
      <formula>$H$44</formula>
    </cfRule>
  </conditionalFormatting>
  <conditionalFormatting sqref="J47:J93">
    <cfRule type="cellIs" dxfId="125" priority="69" stopIfTrue="1" operator="equal">
      <formula>$J$44</formula>
    </cfRule>
    <cfRule type="cellIs" dxfId="124" priority="70" stopIfTrue="1" operator="notEqual">
      <formula>$J$44</formula>
    </cfRule>
  </conditionalFormatting>
  <conditionalFormatting sqref="N47:N93">
    <cfRule type="cellIs" dxfId="123" priority="65" stopIfTrue="1" operator="equal">
      <formula>$N$44</formula>
    </cfRule>
    <cfRule type="cellIs" dxfId="122" priority="66" stopIfTrue="1" operator="notEqual">
      <formula>$N$44</formula>
    </cfRule>
  </conditionalFormatting>
  <conditionalFormatting sqref="L47:L93">
    <cfRule type="cellIs" dxfId="121" priority="49" stopIfTrue="1" operator="equal">
      <formula>$L$44</formula>
    </cfRule>
    <cfRule type="cellIs" dxfId="120" priority="50" stopIfTrue="1" operator="notEqual">
      <formula>$L$44</formula>
    </cfRule>
  </conditionalFormatting>
  <conditionalFormatting sqref="F47:F93">
    <cfRule type="cellIs" dxfId="119" priority="35" stopIfTrue="1" operator="equal">
      <formula>$F$44</formula>
    </cfRule>
    <cfRule type="cellIs" dxfId="118" priority="36" stopIfTrue="1" operator="notEqual">
      <formula>$F$44</formula>
    </cfRule>
  </conditionalFormatting>
  <conditionalFormatting sqref="AN47:AN93">
    <cfRule type="cellIs" dxfId="117" priority="31" stopIfTrue="1" operator="equal">
      <formula>$K$11</formula>
    </cfRule>
    <cfRule type="cellIs" dxfId="116" priority="32" stopIfTrue="1" operator="notEqual">
      <formula>$K$11</formula>
    </cfRule>
  </conditionalFormatting>
  <conditionalFormatting sqref="P47:P93">
    <cfRule type="cellIs" dxfId="115" priority="29" stopIfTrue="1" operator="notEqual">
      <formula>$P$44</formula>
    </cfRule>
    <cfRule type="cellIs" dxfId="114" priority="30" stopIfTrue="1" operator="equal">
      <formula>$P$44</formula>
    </cfRule>
  </conditionalFormatting>
  <conditionalFormatting sqref="R47:R93">
    <cfRule type="cellIs" dxfId="113" priority="27" stopIfTrue="1" operator="notEqual">
      <formula>$R$44</formula>
    </cfRule>
    <cfRule type="cellIs" dxfId="112" priority="28" stopIfTrue="1" operator="equal">
      <formula>$R$44</formula>
    </cfRule>
  </conditionalFormatting>
  <conditionalFormatting sqref="T47:T93">
    <cfRule type="cellIs" dxfId="111" priority="25" stopIfTrue="1" operator="notEqual">
      <formula>$T$44</formula>
    </cfRule>
    <cfRule type="cellIs" dxfId="110" priority="26" stopIfTrue="1" operator="equal">
      <formula>$T$44</formula>
    </cfRule>
  </conditionalFormatting>
  <conditionalFormatting sqref="V47:V93">
    <cfRule type="cellIs" dxfId="109" priority="23" stopIfTrue="1" operator="notEqual">
      <formula>$V$44</formula>
    </cfRule>
    <cfRule type="cellIs" dxfId="108" priority="24" stopIfTrue="1" operator="equal">
      <formula>$V$44</formula>
    </cfRule>
  </conditionalFormatting>
  <conditionalFormatting sqref="X47:X93">
    <cfRule type="cellIs" dxfId="107" priority="21" stopIfTrue="1" operator="notEqual">
      <formula>$X$44</formula>
    </cfRule>
    <cfRule type="cellIs" dxfId="106" priority="22" stopIfTrue="1" operator="equal">
      <formula>$X$44</formula>
    </cfRule>
  </conditionalFormatting>
  <conditionalFormatting sqref="Z47:Z93">
    <cfRule type="cellIs" dxfId="105" priority="19" stopIfTrue="1" operator="notEqual">
      <formula>$Z$44</formula>
    </cfRule>
    <cfRule type="cellIs" dxfId="104" priority="20" stopIfTrue="1" operator="equal">
      <formula>$Z$44</formula>
    </cfRule>
  </conditionalFormatting>
  <conditionalFormatting sqref="AB47:AB93">
    <cfRule type="cellIs" dxfId="103" priority="17" stopIfTrue="1" operator="notEqual">
      <formula>$AB$44</formula>
    </cfRule>
    <cfRule type="cellIs" dxfId="102" priority="18" stopIfTrue="1" operator="equal">
      <formula>$AB$44</formula>
    </cfRule>
  </conditionalFormatting>
  <conditionalFormatting sqref="AD47:AD93">
    <cfRule type="cellIs" dxfId="101" priority="15" stopIfTrue="1" operator="notEqual">
      <formula>$AD$44</formula>
    </cfRule>
    <cfRule type="cellIs" dxfId="100" priority="16" stopIfTrue="1" operator="equal">
      <formula>$AD$44</formula>
    </cfRule>
  </conditionalFormatting>
  <conditionalFormatting sqref="AF47:AF93">
    <cfRule type="cellIs" dxfId="99" priority="13" stopIfTrue="1" operator="notEqual">
      <formula>$AF$44</formula>
    </cfRule>
    <cfRule type="cellIs" dxfId="98" priority="14" stopIfTrue="1" operator="equal">
      <formula>$AF$44</formula>
    </cfRule>
  </conditionalFormatting>
  <conditionalFormatting sqref="AH47:AH93">
    <cfRule type="cellIs" dxfId="97" priority="11" stopIfTrue="1" operator="notEqual">
      <formula>$AH$44</formula>
    </cfRule>
    <cfRule type="cellIs" dxfId="96" priority="12" stopIfTrue="1" operator="equal">
      <formula>$AH$44</formula>
    </cfRule>
  </conditionalFormatting>
  <conditionalFormatting sqref="AJ47:AJ93">
    <cfRule type="cellIs" dxfId="95" priority="9" stopIfTrue="1" operator="notEqual">
      <formula>$AJ$44</formula>
    </cfRule>
    <cfRule type="cellIs" dxfId="94" priority="10" stopIfTrue="1" operator="equal">
      <formula>$AJ$44</formula>
    </cfRule>
  </conditionalFormatting>
  <conditionalFormatting sqref="AL47:AL93">
    <cfRule type="cellIs" dxfId="93" priority="7" stopIfTrue="1" operator="notEqual">
      <formula>$AL$44</formula>
    </cfRule>
    <cfRule type="cellIs" dxfId="92" priority="8" stopIfTrue="1" operator="equal">
      <formula>$AL$44</formula>
    </cfRule>
  </conditionalFormatting>
  <conditionalFormatting sqref="AQ96">
    <cfRule type="cellIs" dxfId="91" priority="1" stopIfTrue="1" operator="greaterThanOrEqual">
      <formula>3.95</formula>
    </cfRule>
    <cfRule type="cellIs" dxfId="90" priority="2" stopIfTrue="1" operator="between">
      <formula>2.05</formula>
      <formula>3.94</formula>
    </cfRule>
    <cfRule type="cellIs" dxfId="89" priority="3" stopIfTrue="1" operator="lessThanOrEqual">
      <formula>2</formula>
    </cfRule>
  </conditionalFormatting>
  <dataValidations count="4">
    <dataValidation type="decimal" allowBlank="1" showInputMessage="1" showErrorMessage="1" errorTitle="ERROR" error="Sólo se admiten valores decimales entre 0 y 3. Ingresar valores con coma decimal y no con punto, por ejemplo: 2,5 y no 2.5" sqref="K47:K93">
      <formula1>0</formula1>
      <formula2>3</formula2>
    </dataValidation>
    <dataValidation type="list" allowBlank="1" showInputMessage="1" showErrorMessage="1" errorTitle="Error" error="DIGITAR &quot;p o P&quot; SI ALUMNO SE ENCUENTRA PRESENTE O BIEN &quot;a o A&quot;  SI ESTÁ AUSENTE." sqref="E47:E93">
      <formula1>$BL$14:$BL$15</formula1>
    </dataValidation>
    <dataValidation type="list" allowBlank="1" showInputMessage="1" showErrorMessage="1" errorTitle="ERROR" error="SOLO SE ADMITEN LAS ALTERNATIVAS: A, B, C y D." sqref="F47:F93 H47:H93 J47:J93 L47:L93 N47:N93 P47:P93 R47:R93 AL47:AL93 AB47:AB93 AD47:AD93 AF47:AF93 AH47:AH93 AJ47:AJ93 T47:T93 V47:V93 X47:X93 Z47:Z93">
      <formula1>$J$8:$J$11</formula1>
    </dataValidation>
    <dataValidation type="list" allowBlank="1" showInputMessage="1" showErrorMessage="1" errorTitle="ERROR" error="SOLO SE ADMITEN LAS RESPUESTAS NUMÉRICAS: 0, 1, 2 y 3." sqref="AN47:AN93">
      <formula1>$K$8:$K$11</formula1>
    </dataValidation>
  </dataValidations>
  <printOptions horizontalCentered="1"/>
  <pageMargins left="0.15748031496062992" right="0.27559055118110237" top="0.19685039370078741" bottom="0.19685039370078741" header="0.15748031496062992" footer="0.27559055118110237"/>
  <pageSetup paperSize="258" scale="69" orientation="landscape" horizontalDpi="300" verticalDpi="300" r:id="rId1"/>
  <headerFooter alignWithMargins="0"/>
  <rowBreaks count="1" manualBreakCount="1">
    <brk id="40" max="16383" man="1"/>
  </rowBreaks>
  <colBreaks count="2" manualBreakCount="2">
    <brk id="46" max="1048575" man="1"/>
    <brk id="6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A106"/>
  <sheetViews>
    <sheetView showGridLines="0" zoomScale="82" zoomScaleNormal="82" zoomScaleSheetLayoutView="76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7" bestFit="1" customWidth="1"/>
    <col min="6" max="6" width="5" customWidth="1"/>
    <col min="7" max="7" width="5.28515625" style="25" hidden="1" customWidth="1"/>
    <col min="8" max="8" width="5" customWidth="1"/>
    <col min="9" max="9" width="5.28515625" hidden="1" customWidth="1"/>
    <col min="10" max="10" width="5" customWidth="1"/>
    <col min="11" max="11" width="5.28515625" hidden="1" customWidth="1"/>
    <col min="12" max="12" width="5" customWidth="1"/>
    <col min="13" max="13" width="5.28515625" hidden="1" customWidth="1"/>
    <col min="14" max="14" width="5" style="17" customWidth="1"/>
    <col min="15" max="15" width="5.28515625" style="17" hidden="1" customWidth="1"/>
    <col min="16" max="16" width="5" style="17" customWidth="1"/>
    <col min="17" max="17" width="5.28515625" style="17" hidden="1" customWidth="1"/>
    <col min="18" max="18" width="5" style="17" customWidth="1"/>
    <col min="19" max="19" width="5.28515625" style="17" hidden="1" customWidth="1"/>
    <col min="20" max="20" width="5" style="17" customWidth="1"/>
    <col min="21" max="21" width="5.28515625" hidden="1" customWidth="1"/>
    <col min="22" max="22" width="5" customWidth="1"/>
    <col min="23" max="23" width="5.28515625" hidden="1" customWidth="1"/>
    <col min="24" max="24" width="5" customWidth="1"/>
    <col min="25" max="25" width="5.28515625" hidden="1" customWidth="1"/>
    <col min="26" max="26" width="5" customWidth="1"/>
    <col min="27" max="27" width="5.28515625" hidden="1" customWidth="1"/>
    <col min="28" max="28" width="5" customWidth="1"/>
    <col min="29" max="29" width="5.28515625" hidden="1" customWidth="1"/>
    <col min="30" max="30" width="5" customWidth="1"/>
    <col min="31" max="31" width="5.28515625" hidden="1" customWidth="1"/>
    <col min="32" max="32" width="5" customWidth="1"/>
    <col min="33" max="33" width="5.28515625" hidden="1" customWidth="1"/>
    <col min="34" max="34" width="5" customWidth="1"/>
    <col min="35" max="35" width="5.28515625" hidden="1" customWidth="1"/>
    <col min="36" max="36" width="5" customWidth="1"/>
    <col min="37" max="37" width="5.28515625" hidden="1" customWidth="1"/>
    <col min="38" max="38" width="5" customWidth="1"/>
    <col min="39" max="39" width="5.28515625" hidden="1" customWidth="1"/>
    <col min="40" max="40" width="5" customWidth="1"/>
    <col min="41" max="41" width="9.7109375" customWidth="1"/>
    <col min="42" max="42" width="8" customWidth="1"/>
    <col min="43" max="43" width="10.85546875" customWidth="1"/>
    <col min="44" max="46" width="12" customWidth="1"/>
    <col min="47" max="47" width="25.5703125" style="49" customWidth="1"/>
    <col min="48" max="55" width="8.140625" style="49" customWidth="1"/>
    <col min="56" max="56" width="8.28515625" style="49" customWidth="1"/>
    <col min="57" max="57" width="11.7109375" style="49" bestFit="1" customWidth="1"/>
    <col min="58" max="59" width="12.42578125" style="49" bestFit="1" customWidth="1"/>
    <col min="60" max="60" width="2.42578125" style="49" customWidth="1"/>
    <col min="61" max="63" width="17.42578125" customWidth="1"/>
    <col min="64" max="64" width="13.42578125" customWidth="1"/>
    <col min="65" max="65" width="5.5703125" customWidth="1"/>
    <col min="72" max="72" width="5.42578125" customWidth="1"/>
    <col min="73" max="75" width="6.140625" customWidth="1"/>
  </cols>
  <sheetData>
    <row r="2" spans="1:64" ht="12.75" customHeight="1" x14ac:dyDescent="0.2">
      <c r="C2" s="318" t="s">
        <v>19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19"/>
      <c r="P2" s="19"/>
      <c r="Q2" s="19"/>
      <c r="R2" s="19"/>
      <c r="S2" s="19"/>
      <c r="T2" s="19"/>
    </row>
    <row r="3" spans="1:64" ht="12.75" customHeight="1" x14ac:dyDescent="0.2">
      <c r="C3" s="331" t="s">
        <v>20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20"/>
      <c r="P3" s="20"/>
      <c r="Q3" s="20"/>
      <c r="R3" s="20"/>
      <c r="S3" s="20"/>
      <c r="T3" s="20"/>
    </row>
    <row r="4" spans="1:64" ht="12.75" customHeight="1" x14ac:dyDescent="0.2">
      <c r="C4" s="1"/>
      <c r="D4" s="1"/>
      <c r="E4" s="1"/>
      <c r="F4" s="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64" ht="12.75" customHeight="1" x14ac:dyDescent="0.2">
      <c r="C5" s="330" t="s">
        <v>70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1"/>
      <c r="R5" s="1"/>
      <c r="S5" s="1"/>
      <c r="T5" s="1"/>
    </row>
    <row r="6" spans="1:64" ht="12.75" customHeight="1" x14ac:dyDescent="0.2">
      <c r="C6" s="2"/>
      <c r="D6" s="2"/>
      <c r="E6" s="15"/>
      <c r="F6" s="2"/>
      <c r="G6" s="23"/>
      <c r="H6" s="2"/>
      <c r="I6" s="13"/>
      <c r="L6" s="2"/>
      <c r="M6" s="2"/>
      <c r="N6" s="15"/>
      <c r="O6" s="15"/>
      <c r="P6" s="15"/>
      <c r="Q6" s="15"/>
      <c r="R6" s="15"/>
      <c r="S6" s="15"/>
      <c r="T6" s="15"/>
      <c r="U6" s="2"/>
      <c r="V6" s="13"/>
    </row>
    <row r="7" spans="1:64" ht="12.75" customHeight="1" x14ac:dyDescent="0.2">
      <c r="B7" s="3"/>
      <c r="C7" s="4" t="s">
        <v>15</v>
      </c>
      <c r="D7" s="319"/>
      <c r="E7" s="319"/>
      <c r="F7" s="319"/>
      <c r="G7" s="319"/>
      <c r="H7" s="319"/>
      <c r="I7" s="28"/>
      <c r="J7" s="60"/>
      <c r="K7" s="3"/>
      <c r="L7" s="6" t="s">
        <v>18</v>
      </c>
      <c r="M7" s="6"/>
      <c r="N7" s="320"/>
      <c r="O7" s="320"/>
      <c r="P7" s="320"/>
      <c r="Q7" s="320"/>
      <c r="R7" s="320"/>
      <c r="S7" s="320"/>
      <c r="T7" s="320"/>
      <c r="U7" s="320"/>
      <c r="V7" s="153"/>
      <c r="W7" s="13"/>
      <c r="X7" s="13"/>
    </row>
    <row r="8" spans="1:64" ht="12.75" customHeight="1" x14ac:dyDescent="0.2">
      <c r="B8" s="3"/>
      <c r="C8" s="4" t="s">
        <v>1</v>
      </c>
      <c r="D8" s="321" t="s">
        <v>71</v>
      </c>
      <c r="E8" s="321"/>
      <c r="F8" s="321"/>
      <c r="G8" s="321"/>
      <c r="H8" s="321"/>
      <c r="I8" s="39"/>
      <c r="J8" s="133" t="s">
        <v>0</v>
      </c>
      <c r="K8" s="61">
        <v>0</v>
      </c>
      <c r="L8" s="30"/>
      <c r="M8" s="30"/>
      <c r="N8" s="30"/>
      <c r="O8" s="30"/>
      <c r="P8" s="30"/>
      <c r="Q8" s="30"/>
      <c r="R8" s="30"/>
      <c r="S8" s="30"/>
      <c r="T8" s="30"/>
      <c r="U8" s="31"/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64" ht="12.75" customHeight="1" x14ac:dyDescent="0.2">
      <c r="B9" s="3"/>
      <c r="C9" s="4" t="s">
        <v>5</v>
      </c>
      <c r="D9" s="335"/>
      <c r="E9" s="336"/>
      <c r="F9" s="336"/>
      <c r="G9" s="336"/>
      <c r="H9" s="337"/>
      <c r="I9" s="40"/>
      <c r="J9" s="133" t="s">
        <v>24</v>
      </c>
      <c r="K9" s="61">
        <v>1</v>
      </c>
      <c r="L9" s="34"/>
      <c r="M9" s="34"/>
      <c r="N9" s="34"/>
      <c r="O9" s="34"/>
      <c r="P9" s="34"/>
      <c r="Q9" s="34"/>
      <c r="R9" s="34"/>
      <c r="S9" s="34"/>
      <c r="T9" s="34"/>
      <c r="U9" s="35"/>
      <c r="V9" s="3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64" ht="12.75" customHeight="1" x14ac:dyDescent="0.2">
      <c r="B10" s="3"/>
      <c r="C10" s="322" t="s">
        <v>10</v>
      </c>
      <c r="D10" s="323"/>
      <c r="E10" s="324"/>
      <c r="F10" s="338"/>
      <c r="G10" s="339"/>
      <c r="H10" s="340"/>
      <c r="I10" s="41"/>
      <c r="J10" s="133" t="s">
        <v>25</v>
      </c>
      <c r="K10" s="61">
        <v>2</v>
      </c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5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64" ht="12.75" customHeight="1" thickBot="1" x14ac:dyDescent="0.25">
      <c r="B11" s="3"/>
      <c r="C11" s="322" t="s">
        <v>8</v>
      </c>
      <c r="D11" s="323"/>
      <c r="E11" s="324"/>
      <c r="F11" s="325">
        <f>COUNTIF(E47:E93,"=P")</f>
        <v>0</v>
      </c>
      <c r="G11" s="326"/>
      <c r="H11" s="327"/>
      <c r="I11" s="42"/>
      <c r="J11" s="133" t="s">
        <v>26</v>
      </c>
      <c r="K11" s="61">
        <v>3</v>
      </c>
      <c r="L11" s="34"/>
      <c r="M11" s="34"/>
      <c r="N11" s="34"/>
      <c r="O11" s="34"/>
      <c r="P11" s="34"/>
      <c r="Q11" s="34"/>
      <c r="R11" s="34"/>
      <c r="S11" s="34"/>
      <c r="T11" s="34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1:64" ht="12.75" customHeight="1" x14ac:dyDescent="0.2">
      <c r="B12" s="3"/>
      <c r="C12" s="322" t="s">
        <v>13</v>
      </c>
      <c r="D12" s="323"/>
      <c r="E12" s="324"/>
      <c r="F12" s="325">
        <f>COUNTIF(E47:E93,"=A")</f>
        <v>0</v>
      </c>
      <c r="G12" s="326"/>
      <c r="H12" s="327"/>
      <c r="I12" s="42"/>
      <c r="J12" s="46"/>
      <c r="K12" s="29"/>
      <c r="L12" s="34"/>
      <c r="M12" s="94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1:64" ht="12.75" customHeight="1" x14ac:dyDescent="0.2">
      <c r="C13" s="7"/>
      <c r="D13" s="7"/>
      <c r="E13" s="16"/>
      <c r="F13" s="7"/>
      <c r="G13" s="24"/>
      <c r="H13" s="7"/>
      <c r="I13" s="13"/>
      <c r="L13" s="34"/>
      <c r="M13" s="93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L13" s="21"/>
    </row>
    <row r="14" spans="1:64" ht="12.75" customHeight="1" thickBot="1" x14ac:dyDescent="0.25">
      <c r="M14" s="9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BL14" s="43" t="s">
        <v>0</v>
      </c>
    </row>
    <row r="15" spans="1:64" ht="12.75" customHeight="1" thickBot="1" x14ac:dyDescent="0.25">
      <c r="B15" s="13"/>
      <c r="C15" s="13"/>
      <c r="D15" s="13" t="s">
        <v>39</v>
      </c>
      <c r="AO15" s="38"/>
      <c r="BL15" s="43" t="s">
        <v>4</v>
      </c>
    </row>
    <row r="16" spans="1:64" ht="12.75" customHeight="1" thickBot="1" x14ac:dyDescent="0.25">
      <c r="A16" s="13"/>
      <c r="B16" s="341" t="s">
        <v>50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3"/>
      <c r="AO16" s="38"/>
      <c r="BL16" s="33"/>
    </row>
    <row r="17" spans="1:59" ht="12.75" customHeight="1" x14ac:dyDescent="0.2">
      <c r="A17" s="13"/>
      <c r="B17" s="117" t="s">
        <v>2</v>
      </c>
      <c r="C17" s="124" t="s">
        <v>27</v>
      </c>
      <c r="D17" s="333" t="s">
        <v>12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120"/>
      <c r="P17" s="328" t="s">
        <v>40</v>
      </c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128"/>
      <c r="AP17" s="57"/>
      <c r="BD17" s="51"/>
      <c r="BE17" s="51"/>
      <c r="BF17" s="51"/>
      <c r="BG17" s="51"/>
    </row>
    <row r="18" spans="1:59" ht="14.25" customHeight="1" x14ac:dyDescent="0.2">
      <c r="A18" s="13"/>
      <c r="B18" s="118">
        <v>1</v>
      </c>
      <c r="C18" s="125">
        <v>1</v>
      </c>
      <c r="D18" s="307" t="s">
        <v>51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121"/>
      <c r="P18" s="314" t="s">
        <v>41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129"/>
      <c r="AP18" s="56"/>
      <c r="BD18" s="51"/>
      <c r="BE18" s="51"/>
      <c r="BF18" s="51"/>
      <c r="BG18" s="51"/>
    </row>
    <row r="19" spans="1:59" ht="14.25" customHeight="1" x14ac:dyDescent="0.2">
      <c r="A19" s="13"/>
      <c r="B19" s="118">
        <f>B18+1</f>
        <v>2</v>
      </c>
      <c r="C19" s="125">
        <v>1</v>
      </c>
      <c r="D19" s="301" t="s">
        <v>52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121"/>
      <c r="P19" s="312" t="s">
        <v>42</v>
      </c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128"/>
      <c r="AP19" s="57"/>
      <c r="BD19" s="51"/>
      <c r="BE19" s="51"/>
      <c r="BF19" s="51"/>
      <c r="BG19" s="51"/>
    </row>
    <row r="20" spans="1:59" ht="26.25" customHeight="1" x14ac:dyDescent="0.2">
      <c r="A20" s="13"/>
      <c r="B20" s="118">
        <f t="shared" ref="B20:B35" si="0">B19+1</f>
        <v>3</v>
      </c>
      <c r="C20" s="125">
        <v>1</v>
      </c>
      <c r="D20" s="301" t="s">
        <v>53</v>
      </c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121"/>
      <c r="P20" s="310" t="s">
        <v>43</v>
      </c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30"/>
      <c r="AP20" s="58"/>
      <c r="BD20" s="51"/>
      <c r="BE20" s="51"/>
      <c r="BF20" s="51"/>
      <c r="BG20" s="51"/>
    </row>
    <row r="21" spans="1:59" ht="14.25" customHeight="1" x14ac:dyDescent="0.2">
      <c r="A21" s="13"/>
      <c r="B21" s="118">
        <f t="shared" si="0"/>
        <v>4</v>
      </c>
      <c r="C21" s="125">
        <v>1</v>
      </c>
      <c r="D21" s="301" t="s">
        <v>54</v>
      </c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121"/>
      <c r="P21" s="310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131"/>
      <c r="AP21" s="59"/>
      <c r="BD21" s="51"/>
      <c r="BE21" s="51"/>
      <c r="BF21" s="51"/>
      <c r="BG21" s="51"/>
    </row>
    <row r="22" spans="1:59" ht="14.25" customHeight="1" x14ac:dyDescent="0.2">
      <c r="A22" s="13"/>
      <c r="B22" s="118">
        <f t="shared" si="0"/>
        <v>5</v>
      </c>
      <c r="C22" s="125">
        <v>1</v>
      </c>
      <c r="D22" s="316" t="s">
        <v>55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121"/>
      <c r="P22" s="312" t="s">
        <v>42</v>
      </c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128"/>
      <c r="AP22" s="57"/>
      <c r="BD22" s="51"/>
      <c r="BE22" s="51"/>
      <c r="BF22" s="51"/>
      <c r="BG22" s="51"/>
    </row>
    <row r="23" spans="1:59" ht="14.25" customHeight="1" x14ac:dyDescent="0.2">
      <c r="A23" s="13"/>
      <c r="B23" s="118">
        <f t="shared" si="0"/>
        <v>6</v>
      </c>
      <c r="C23" s="125">
        <v>1</v>
      </c>
      <c r="D23" s="316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121"/>
      <c r="P23" s="312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130"/>
      <c r="AP23" s="58"/>
      <c r="BD23" s="51"/>
      <c r="BE23" s="51"/>
      <c r="BF23" s="51"/>
      <c r="BG23" s="51"/>
    </row>
    <row r="24" spans="1:59" ht="14.25" customHeight="1" x14ac:dyDescent="0.2">
      <c r="A24" s="13"/>
      <c r="B24" s="118">
        <f t="shared" si="0"/>
        <v>7</v>
      </c>
      <c r="C24" s="125">
        <v>1</v>
      </c>
      <c r="D24" s="301" t="s">
        <v>56</v>
      </c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121"/>
      <c r="P24" s="312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130"/>
      <c r="AP24" s="58"/>
      <c r="BD24" s="51"/>
      <c r="BE24" s="51"/>
      <c r="BF24" s="51"/>
      <c r="BG24" s="51"/>
    </row>
    <row r="25" spans="1:59" ht="14.25" customHeight="1" x14ac:dyDescent="0.2">
      <c r="A25" s="13"/>
      <c r="B25" s="118">
        <f t="shared" si="0"/>
        <v>8</v>
      </c>
      <c r="C25" s="125">
        <v>1</v>
      </c>
      <c r="D25" s="301" t="s">
        <v>57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121"/>
      <c r="P25" s="310" t="s">
        <v>43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130"/>
      <c r="AP25" s="58"/>
      <c r="BD25" s="51"/>
      <c r="BE25" s="51"/>
      <c r="BF25" s="51"/>
      <c r="BG25" s="51"/>
    </row>
    <row r="26" spans="1:59" ht="14.25" customHeight="1" x14ac:dyDescent="0.2">
      <c r="A26" s="13"/>
      <c r="B26" s="118">
        <f t="shared" si="0"/>
        <v>9</v>
      </c>
      <c r="C26" s="125">
        <v>1</v>
      </c>
      <c r="D26" s="307" t="s">
        <v>51</v>
      </c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121"/>
      <c r="P26" s="314" t="s">
        <v>41</v>
      </c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130"/>
      <c r="AP26" s="58"/>
      <c r="BD26" s="51"/>
      <c r="BE26" s="51"/>
      <c r="BF26" s="51"/>
      <c r="BG26" s="51"/>
    </row>
    <row r="27" spans="1:59" ht="14.25" customHeight="1" x14ac:dyDescent="0.2">
      <c r="A27" s="13"/>
      <c r="B27" s="118">
        <f t="shared" si="0"/>
        <v>10</v>
      </c>
      <c r="C27" s="125">
        <v>1</v>
      </c>
      <c r="D27" s="301" t="s">
        <v>58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121"/>
      <c r="P27" s="314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130"/>
      <c r="AP27" s="58"/>
      <c r="BD27" s="51"/>
      <c r="BE27" s="51"/>
      <c r="BF27" s="51"/>
      <c r="BG27" s="51"/>
    </row>
    <row r="28" spans="1:59" ht="14.25" customHeight="1" x14ac:dyDescent="0.2">
      <c r="A28" s="13"/>
      <c r="B28" s="118">
        <f t="shared" si="0"/>
        <v>11</v>
      </c>
      <c r="C28" s="125">
        <v>1</v>
      </c>
      <c r="D28" s="301" t="s">
        <v>59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121"/>
      <c r="P28" s="383" t="s">
        <v>42</v>
      </c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130"/>
      <c r="AP28" s="58"/>
      <c r="BD28" s="51"/>
      <c r="BE28" s="51"/>
      <c r="BF28" s="51"/>
      <c r="BG28" s="51"/>
    </row>
    <row r="29" spans="1:59" ht="14.25" customHeight="1" x14ac:dyDescent="0.2">
      <c r="A29" s="13"/>
      <c r="B29" s="118">
        <f t="shared" si="0"/>
        <v>12</v>
      </c>
      <c r="C29" s="125">
        <v>1</v>
      </c>
      <c r="D29" s="30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122"/>
      <c r="P29" s="383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128"/>
      <c r="AP29" s="57"/>
      <c r="BD29" s="52"/>
      <c r="BE29" s="52"/>
      <c r="BF29" s="52"/>
      <c r="BG29" s="52"/>
    </row>
    <row r="30" spans="1:59" ht="26.25" customHeight="1" thickBot="1" x14ac:dyDescent="0.25">
      <c r="A30" s="13"/>
      <c r="B30" s="118">
        <f t="shared" si="0"/>
        <v>13</v>
      </c>
      <c r="C30" s="126">
        <v>1</v>
      </c>
      <c r="D30" s="303" t="s">
        <v>60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122"/>
      <c r="P30" s="310" t="s">
        <v>44</v>
      </c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128"/>
      <c r="AP30" s="57"/>
      <c r="BD30" s="52"/>
      <c r="BE30" s="52"/>
      <c r="BF30" s="52"/>
      <c r="BG30" s="52"/>
    </row>
    <row r="31" spans="1:59" ht="25.5" customHeight="1" thickBot="1" x14ac:dyDescent="0.25">
      <c r="A31" s="13"/>
      <c r="B31" s="118">
        <f t="shared" si="0"/>
        <v>14</v>
      </c>
      <c r="C31" s="125">
        <v>1</v>
      </c>
      <c r="D31" s="297" t="s">
        <v>62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21"/>
      <c r="P31" s="312" t="s">
        <v>42</v>
      </c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131"/>
      <c r="AP31" s="59"/>
      <c r="AV31" s="354" t="s">
        <v>65</v>
      </c>
      <c r="AW31" s="355"/>
      <c r="AX31" s="355"/>
      <c r="AY31" s="355"/>
      <c r="AZ31" s="355"/>
      <c r="BA31" s="355"/>
      <c r="BB31" s="355"/>
      <c r="BC31" s="356"/>
      <c r="BD31" s="52"/>
      <c r="BE31" s="52"/>
      <c r="BF31" s="52"/>
      <c r="BG31" s="52"/>
    </row>
    <row r="32" spans="1:59" ht="17.25" customHeight="1" x14ac:dyDescent="0.2">
      <c r="A32" s="13"/>
      <c r="B32" s="118">
        <f t="shared" si="0"/>
        <v>15</v>
      </c>
      <c r="C32" s="125">
        <v>1</v>
      </c>
      <c r="D32" s="297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121"/>
      <c r="P32" s="312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130"/>
      <c r="AP32" s="58"/>
      <c r="AV32" s="374" t="str">
        <f>AV43</f>
        <v>1) Reflexión sobre el texto.</v>
      </c>
      <c r="AW32" s="375"/>
      <c r="AX32" s="401" t="str">
        <f>AX43</f>
        <v>2) Extracción de información explícita.</v>
      </c>
      <c r="AY32" s="401"/>
      <c r="AZ32" s="381" t="str">
        <f>AZ43</f>
        <v>3) Extracción de información implícita.</v>
      </c>
      <c r="BA32" s="381"/>
      <c r="BB32" s="397" t="str">
        <f>BB43</f>
        <v>4) Reconocimiento de funciones gramaticales y usos ortográficos.</v>
      </c>
      <c r="BC32" s="398"/>
      <c r="BD32" s="52"/>
      <c r="BE32" s="52"/>
      <c r="BF32" s="52"/>
      <c r="BG32" s="52"/>
    </row>
    <row r="33" spans="1:64" ht="26.25" customHeight="1" x14ac:dyDescent="0.2">
      <c r="A33" s="13"/>
      <c r="B33" s="118">
        <f t="shared" si="0"/>
        <v>16</v>
      </c>
      <c r="C33" s="125">
        <v>1</v>
      </c>
      <c r="D33" s="303" t="s">
        <v>61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121"/>
      <c r="P33" s="310" t="s">
        <v>43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128"/>
      <c r="AP33" s="57"/>
      <c r="AV33" s="376"/>
      <c r="AW33" s="377"/>
      <c r="AX33" s="402"/>
      <c r="AY33" s="402"/>
      <c r="AZ33" s="382"/>
      <c r="BA33" s="382"/>
      <c r="BB33" s="399"/>
      <c r="BC33" s="400"/>
      <c r="BD33" s="52"/>
      <c r="BE33" s="52"/>
      <c r="BF33" s="52"/>
      <c r="BG33" s="52"/>
    </row>
    <row r="34" spans="1:64" ht="17.25" customHeight="1" x14ac:dyDescent="0.2">
      <c r="A34" s="13"/>
      <c r="B34" s="118">
        <f t="shared" si="0"/>
        <v>17</v>
      </c>
      <c r="C34" s="125">
        <v>1</v>
      </c>
      <c r="D34" s="297" t="s">
        <v>62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122"/>
      <c r="P34" s="312" t="s">
        <v>42</v>
      </c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129"/>
      <c r="AP34" s="56"/>
      <c r="AV34" s="376"/>
      <c r="AW34" s="377"/>
      <c r="AX34" s="402"/>
      <c r="AY34" s="402"/>
      <c r="AZ34" s="382"/>
      <c r="BA34" s="382"/>
      <c r="BB34" s="399"/>
      <c r="BC34" s="400"/>
      <c r="BD34" s="52"/>
      <c r="BE34" s="52"/>
      <c r="BF34" s="52"/>
      <c r="BG34" s="52"/>
    </row>
    <row r="35" spans="1:64" ht="30" customHeight="1" thickBot="1" x14ac:dyDescent="0.25">
      <c r="A35" s="13"/>
      <c r="B35" s="119">
        <f t="shared" si="0"/>
        <v>18</v>
      </c>
      <c r="C35" s="127">
        <v>3</v>
      </c>
      <c r="D35" s="378" t="s">
        <v>63</v>
      </c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123"/>
      <c r="P35" s="395" t="s">
        <v>67</v>
      </c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130"/>
      <c r="AP35" s="58"/>
      <c r="AV35" s="168" t="s">
        <v>30</v>
      </c>
      <c r="AW35" s="169" t="s">
        <v>31</v>
      </c>
      <c r="AX35" s="167" t="s">
        <v>30</v>
      </c>
      <c r="AY35" s="167" t="s">
        <v>31</v>
      </c>
      <c r="AZ35" s="176" t="s">
        <v>30</v>
      </c>
      <c r="BA35" s="176" t="s">
        <v>31</v>
      </c>
      <c r="BB35" s="171" t="s">
        <v>30</v>
      </c>
      <c r="BC35" s="172" t="s">
        <v>31</v>
      </c>
      <c r="BD35" s="37"/>
      <c r="BE35" s="37"/>
      <c r="BF35" s="37"/>
      <c r="BG35" s="37"/>
    </row>
    <row r="36" spans="1:64" ht="14.25" customHeight="1" thickBot="1" x14ac:dyDescent="0.3">
      <c r="A36" s="13"/>
      <c r="B36" s="115" t="s">
        <v>17</v>
      </c>
      <c r="C36" s="116">
        <f>SUM(C18:C35)</f>
        <v>20</v>
      </c>
      <c r="D36" s="13"/>
      <c r="E36" s="37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U36" s="155" t="s">
        <v>46</v>
      </c>
      <c r="AV36" s="83">
        <f>COUNTIF($AW$47:$AW$93, "B")</f>
        <v>0</v>
      </c>
      <c r="AW36" s="78" t="e">
        <f>COUNTIF($AW$47:$AW$93,"B")/COUNTIF($E$47:$E$93,"P")</f>
        <v>#DIV/0!</v>
      </c>
      <c r="AX36" s="64">
        <f>COUNTIF($AY$47:$AY$93,"B")</f>
        <v>0</v>
      </c>
      <c r="AY36" s="78" t="e">
        <f>COUNTIF($AY$47:$AY$93,"B")/COUNTIF($E$47:$E$93,"P")</f>
        <v>#DIV/0!</v>
      </c>
      <c r="AZ36" s="64">
        <f>COUNTIF($BA$47:$BA$93,"B")</f>
        <v>0</v>
      </c>
      <c r="BA36" s="78" t="e">
        <f>COUNTIF($BA$47:$BA$93,"B")/COUNTIF($E$47:$E$93,"P")</f>
        <v>#DIV/0!</v>
      </c>
      <c r="BB36" s="151">
        <f>COUNTIF($BC$47:$BC$93,"B")</f>
        <v>0</v>
      </c>
      <c r="BC36" s="79" t="e">
        <f>COUNTIF($BC$47:$BC$93,"B")/COUNTIF($E$47:$E$93,"P")</f>
        <v>#DIV/0!</v>
      </c>
      <c r="BE36" s="37"/>
      <c r="BF36" s="37"/>
      <c r="BG36" s="37"/>
      <c r="BH36" s="37"/>
      <c r="BK36" s="49"/>
      <c r="BL36" s="49"/>
    </row>
    <row r="37" spans="1:64" ht="14.25" customHeight="1" x14ac:dyDescent="0.25">
      <c r="B37" s="13"/>
      <c r="C37" s="13"/>
      <c r="I37" s="4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AU37" s="156" t="s">
        <v>38</v>
      </c>
      <c r="AV37" s="83">
        <f>COUNTIF($AW$47:$AW$93, "MB")</f>
        <v>0</v>
      </c>
      <c r="AW37" s="78" t="e">
        <f>COUNTIF($AW$47:$AW$93,"MB")/COUNTIF($E$47:$E$93,"P")</f>
        <v>#DIV/0!</v>
      </c>
      <c r="AX37" s="64">
        <f>COUNTIF($AY$47:$AY$93,"MB")</f>
        <v>0</v>
      </c>
      <c r="AY37" s="78" t="e">
        <f>COUNTIF($AY$47:$AY$93,"MB")/COUNTIF($E$47:$E$93,"P")</f>
        <v>#DIV/0!</v>
      </c>
      <c r="AZ37" s="64">
        <f>COUNTIF($BA$47:$BA$93,"MB")</f>
        <v>0</v>
      </c>
      <c r="BA37" s="78" t="e">
        <f>COUNTIF($BA$47:$BA$93,"MB")/COUNTIF($E$47:$E$93,"P")</f>
        <v>#DIV/0!</v>
      </c>
      <c r="BB37" s="151">
        <f>COUNTIF($BC$47:$BC$93,"MB")</f>
        <v>0</v>
      </c>
      <c r="BC37" s="79" t="e">
        <f>COUNTIF($BC$47:$BC$93,"MB")/COUNTIF($E$47:$E$93,"P")</f>
        <v>#DIV/0!</v>
      </c>
    </row>
    <row r="38" spans="1:64" ht="14.25" customHeight="1" x14ac:dyDescent="0.25">
      <c r="D38" s="2"/>
      <c r="E38" s="15"/>
      <c r="F38" s="2"/>
      <c r="G38" s="26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U38" s="156" t="s">
        <v>47</v>
      </c>
      <c r="AV38" s="83">
        <f>COUNTIF($AW$47:$AW$93, "MA")</f>
        <v>0</v>
      </c>
      <c r="AW38" s="78" t="e">
        <f>COUNTIF($AW$47:$AW$93,"MA")/COUNTIF($E$47:$E$93,"P")</f>
        <v>#DIV/0!</v>
      </c>
      <c r="AX38" s="64">
        <f>COUNTIF($AY$47:$AY$93,"MA")</f>
        <v>0</v>
      </c>
      <c r="AY38" s="78" t="e">
        <f>COUNTIF($AY$47:$AY$93,"MA")/COUNTIF($E$47:$E$93,"P")</f>
        <v>#DIV/0!</v>
      </c>
      <c r="AZ38" s="64">
        <f>COUNTIF($BA$47:$BA$93,"MA")</f>
        <v>0</v>
      </c>
      <c r="BA38" s="78" t="e">
        <f>COUNTIF($BA$47:$BA$93,"MA")/COUNTIF($E$47:$E$93,"P")</f>
        <v>#DIV/0!</v>
      </c>
      <c r="BB38" s="151">
        <f>COUNTIF($BC$47:$BC$93,"MA")</f>
        <v>0</v>
      </c>
      <c r="BC38" s="79" t="e">
        <f>COUNTIF($BC$47:$BC$93,"MA")/COUNTIF($E$47:$E$93,"P")</f>
        <v>#DIV/0!</v>
      </c>
    </row>
    <row r="39" spans="1:64" ht="14.25" customHeight="1" thickBot="1" x14ac:dyDescent="0.3">
      <c r="C39" s="3"/>
      <c r="D39" s="305" t="s">
        <v>6</v>
      </c>
      <c r="E39" s="306"/>
      <c r="F39" s="5">
        <f>C36</f>
        <v>20</v>
      </c>
      <c r="G39" s="27"/>
      <c r="H39" s="13"/>
      <c r="I39" s="13"/>
      <c r="AU39" s="157" t="s">
        <v>64</v>
      </c>
      <c r="AV39" s="84">
        <f>COUNTIF($AW$47:$AW$93, "A")</f>
        <v>0</v>
      </c>
      <c r="AW39" s="80" t="e">
        <f>COUNTIF($AW$47:$AW$93,"A")/COUNTIF($E$47:$E$93,"P")</f>
        <v>#DIV/0!</v>
      </c>
      <c r="AX39" s="65">
        <f>COUNTIF($AY$47:$AY$93,"A")</f>
        <v>0</v>
      </c>
      <c r="AY39" s="80" t="e">
        <f>COUNTIF($AY$47:$AY$93,"A")/COUNTIF($E$47:$E$93,"P")</f>
        <v>#DIV/0!</v>
      </c>
      <c r="AZ39" s="65">
        <f>COUNTIF($BA$47:$BA$93,"A")</f>
        <v>0</v>
      </c>
      <c r="BA39" s="80" t="e">
        <f>COUNTIF($BA$47:$BA$93,"A")/COUNTIF($E$47:$E$93,"P")</f>
        <v>#DIV/0!</v>
      </c>
      <c r="BB39" s="152">
        <f>COUNTIF($BC$47:$BC$93,"A")</f>
        <v>0</v>
      </c>
      <c r="BC39" s="81" t="e">
        <f>COUNTIF($BC$47:$BC$93,"A")/COUNTIF($E$47:$E$93,"P")</f>
        <v>#DIV/0!</v>
      </c>
    </row>
    <row r="40" spans="1:64" ht="12.75" customHeight="1" x14ac:dyDescent="0.2">
      <c r="C40" s="3"/>
      <c r="D40" s="305" t="s">
        <v>9</v>
      </c>
      <c r="E40" s="306"/>
      <c r="F40" s="5">
        <f>F39*0.6</f>
        <v>12</v>
      </c>
      <c r="G40" s="27"/>
      <c r="H40" s="13"/>
      <c r="I40" s="13"/>
    </row>
    <row r="41" spans="1:64" ht="12.75" customHeight="1" thickBot="1" x14ac:dyDescent="0.25">
      <c r="C41" s="13"/>
      <c r="D41" s="71"/>
      <c r="E41" s="71"/>
      <c r="F41" s="73"/>
      <c r="G41" s="72"/>
      <c r="H41" s="13"/>
      <c r="I41" s="13"/>
    </row>
    <row r="42" spans="1:64" ht="12.75" customHeight="1" thickBot="1" x14ac:dyDescent="0.25">
      <c r="D42" s="13"/>
      <c r="E42" s="37"/>
      <c r="F42" s="74"/>
      <c r="G42" s="75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2"/>
      <c r="AP42" s="2"/>
      <c r="AQ42" s="2"/>
      <c r="AR42" s="2"/>
      <c r="AS42" s="13"/>
      <c r="AT42" s="13"/>
      <c r="AU42" s="13"/>
      <c r="AV42" s="365" t="s">
        <v>40</v>
      </c>
      <c r="AW42" s="366"/>
      <c r="AX42" s="366"/>
      <c r="AY42" s="366"/>
      <c r="AZ42" s="366"/>
      <c r="BA42" s="366"/>
      <c r="BB42" s="366"/>
      <c r="BC42" s="367"/>
      <c r="BD42" s="13"/>
      <c r="BE42" s="13"/>
      <c r="BF42" s="13"/>
      <c r="BG42" s="13"/>
    </row>
    <row r="43" spans="1:64" ht="51.75" customHeight="1" x14ac:dyDescent="0.2">
      <c r="B43" s="13"/>
      <c r="C43" s="13"/>
      <c r="D43" s="13"/>
      <c r="E43" s="44"/>
      <c r="F43" s="385" t="s">
        <v>29</v>
      </c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8" t="s">
        <v>21</v>
      </c>
      <c r="AP43" s="388" t="s">
        <v>22</v>
      </c>
      <c r="AQ43" s="387" t="s">
        <v>16</v>
      </c>
      <c r="AR43" s="380" t="s">
        <v>14</v>
      </c>
      <c r="AS43" s="164"/>
      <c r="AT43" s="164"/>
      <c r="AU43" s="63"/>
      <c r="AV43" s="374" t="str">
        <f>P18</f>
        <v>1) Reflexión sobre el texto.</v>
      </c>
      <c r="AW43" s="375"/>
      <c r="AX43" s="372" t="str">
        <f>P19</f>
        <v>2) Extracción de información explícita.</v>
      </c>
      <c r="AY43" s="372"/>
      <c r="AZ43" s="381" t="str">
        <f>P20</f>
        <v>3) Extracción de información implícita.</v>
      </c>
      <c r="BA43" s="381"/>
      <c r="BB43" s="397" t="str">
        <f>P35</f>
        <v>4) Reconocimiento de funciones gramaticales y usos ortográficos.</v>
      </c>
      <c r="BC43" s="398"/>
      <c r="BD43" s="63"/>
      <c r="BG43" s="53"/>
      <c r="BH43" s="13"/>
      <c r="BI43" s="38"/>
    </row>
    <row r="44" spans="1:64" ht="12.75" hidden="1" customHeight="1" x14ac:dyDescent="0.2">
      <c r="B44" s="13"/>
      <c r="C44" s="13"/>
      <c r="D44" s="13"/>
      <c r="E44" s="45" t="s">
        <v>23</v>
      </c>
      <c r="F44" s="6" t="s">
        <v>25</v>
      </c>
      <c r="G44" s="6"/>
      <c r="H44" s="6" t="s">
        <v>24</v>
      </c>
      <c r="I44" s="6"/>
      <c r="J44" s="6" t="s">
        <v>25</v>
      </c>
      <c r="K44" s="6"/>
      <c r="L44" s="6" t="s">
        <v>25</v>
      </c>
      <c r="M44" s="6"/>
      <c r="N44" s="6" t="s">
        <v>0</v>
      </c>
      <c r="O44" s="6"/>
      <c r="P44" s="6" t="s">
        <v>24</v>
      </c>
      <c r="Q44" s="6"/>
      <c r="R44" s="6" t="s">
        <v>25</v>
      </c>
      <c r="S44" s="6"/>
      <c r="T44" s="6" t="s">
        <v>0</v>
      </c>
      <c r="U44" s="6"/>
      <c r="V44" s="6" t="s">
        <v>25</v>
      </c>
      <c r="W44" s="6"/>
      <c r="X44" s="6" t="s">
        <v>0</v>
      </c>
      <c r="Y44" s="6"/>
      <c r="Z44" s="6" t="s">
        <v>24</v>
      </c>
      <c r="AA44" s="6"/>
      <c r="AB44" s="6" t="s">
        <v>25</v>
      </c>
      <c r="AC44" s="6"/>
      <c r="AD44" s="6" t="s">
        <v>0</v>
      </c>
      <c r="AE44" s="6"/>
      <c r="AF44" s="6" t="s">
        <v>25</v>
      </c>
      <c r="AG44" s="6"/>
      <c r="AH44" s="6" t="s">
        <v>0</v>
      </c>
      <c r="AI44" s="6"/>
      <c r="AJ44" s="6" t="s">
        <v>24</v>
      </c>
      <c r="AK44" s="6"/>
      <c r="AL44" s="6" t="s">
        <v>25</v>
      </c>
      <c r="AM44" s="6"/>
      <c r="AN44" s="6"/>
      <c r="AO44" s="389"/>
      <c r="AP44" s="389"/>
      <c r="AQ44" s="387"/>
      <c r="AR44" s="380"/>
      <c r="AS44" s="164"/>
      <c r="AT44" s="164"/>
      <c r="AU44" s="63"/>
      <c r="AV44" s="376"/>
      <c r="AW44" s="377"/>
      <c r="AX44" s="373"/>
      <c r="AY44" s="373"/>
      <c r="AZ44" s="382"/>
      <c r="BA44" s="382"/>
      <c r="BB44" s="399"/>
      <c r="BC44" s="400"/>
      <c r="BD44" s="63"/>
      <c r="BG44" s="53"/>
      <c r="BH44" s="13"/>
      <c r="BI44" s="38"/>
    </row>
    <row r="45" spans="1:64" ht="12.75" hidden="1" customHeight="1" x14ac:dyDescent="0.2">
      <c r="B45" s="2"/>
      <c r="C45" s="2"/>
      <c r="D45" s="2"/>
      <c r="E45" s="45"/>
      <c r="F45" s="77">
        <v>1</v>
      </c>
      <c r="G45" s="77"/>
      <c r="H45" s="77">
        <v>1</v>
      </c>
      <c r="I45" s="77"/>
      <c r="J45" s="77">
        <v>1</v>
      </c>
      <c r="K45" s="77"/>
      <c r="L45" s="77">
        <v>1</v>
      </c>
      <c r="M45" s="77"/>
      <c r="N45" s="77">
        <v>1</v>
      </c>
      <c r="O45" s="77"/>
      <c r="P45" s="77">
        <v>1</v>
      </c>
      <c r="Q45" s="77"/>
      <c r="R45" s="77">
        <v>1</v>
      </c>
      <c r="S45" s="77"/>
      <c r="T45" s="77">
        <v>1</v>
      </c>
      <c r="U45" s="77"/>
      <c r="V45" s="77">
        <v>1</v>
      </c>
      <c r="W45" s="77"/>
      <c r="X45" s="77">
        <v>1</v>
      </c>
      <c r="Y45" s="77"/>
      <c r="Z45" s="77">
        <v>1</v>
      </c>
      <c r="AA45" s="77"/>
      <c r="AB45" s="77">
        <v>1</v>
      </c>
      <c r="AC45" s="77"/>
      <c r="AD45" s="77">
        <v>1</v>
      </c>
      <c r="AE45" s="77"/>
      <c r="AF45" s="77">
        <v>1</v>
      </c>
      <c r="AG45" s="77"/>
      <c r="AH45" s="77">
        <v>1</v>
      </c>
      <c r="AI45" s="77"/>
      <c r="AJ45" s="77">
        <v>1</v>
      </c>
      <c r="AK45" s="77"/>
      <c r="AL45" s="77">
        <v>1</v>
      </c>
      <c r="AM45" s="77"/>
      <c r="AN45" s="77">
        <v>3</v>
      </c>
      <c r="AO45" s="389"/>
      <c r="AP45" s="389"/>
      <c r="AQ45" s="387"/>
      <c r="AR45" s="380"/>
      <c r="AS45" s="164"/>
      <c r="AT45" s="164"/>
      <c r="AU45" s="63"/>
      <c r="AV45" s="376"/>
      <c r="AW45" s="377"/>
      <c r="AX45" s="373"/>
      <c r="AY45" s="373"/>
      <c r="AZ45" s="382"/>
      <c r="BA45" s="382"/>
      <c r="BB45" s="399"/>
      <c r="BC45" s="400"/>
      <c r="BD45" s="63"/>
      <c r="BG45" s="53"/>
      <c r="BH45" s="13"/>
      <c r="BI45" s="38"/>
    </row>
    <row r="46" spans="1:64" ht="50.25" customHeight="1" thickBot="1" x14ac:dyDescent="0.25">
      <c r="A46" s="3"/>
      <c r="B46" s="12" t="s">
        <v>7</v>
      </c>
      <c r="C46" s="300" t="s">
        <v>11</v>
      </c>
      <c r="D46" s="300"/>
      <c r="E46" s="76" t="s">
        <v>33</v>
      </c>
      <c r="F46" s="173">
        <v>1</v>
      </c>
      <c r="G46" s="173"/>
      <c r="H46" s="175">
        <v>2</v>
      </c>
      <c r="I46" s="175"/>
      <c r="J46" s="174">
        <v>3</v>
      </c>
      <c r="K46" s="174"/>
      <c r="L46" s="174">
        <v>4</v>
      </c>
      <c r="M46" s="174"/>
      <c r="N46" s="175">
        <v>5</v>
      </c>
      <c r="O46" s="175"/>
      <c r="P46" s="175">
        <v>6</v>
      </c>
      <c r="Q46" s="175"/>
      <c r="R46" s="175">
        <v>7</v>
      </c>
      <c r="S46" s="175"/>
      <c r="T46" s="174">
        <v>8</v>
      </c>
      <c r="U46" s="174"/>
      <c r="V46" s="173">
        <v>9</v>
      </c>
      <c r="W46" s="173"/>
      <c r="X46" s="173">
        <v>10</v>
      </c>
      <c r="Y46" s="173"/>
      <c r="Z46" s="175">
        <v>11</v>
      </c>
      <c r="AA46" s="175"/>
      <c r="AB46" s="175">
        <v>12</v>
      </c>
      <c r="AC46" s="175"/>
      <c r="AD46" s="174">
        <v>13</v>
      </c>
      <c r="AE46" s="174"/>
      <c r="AF46" s="175">
        <v>14</v>
      </c>
      <c r="AG46" s="175"/>
      <c r="AH46" s="175">
        <v>15</v>
      </c>
      <c r="AI46" s="175"/>
      <c r="AJ46" s="174">
        <v>16</v>
      </c>
      <c r="AK46" s="174"/>
      <c r="AL46" s="175">
        <v>17</v>
      </c>
      <c r="AM46" s="175"/>
      <c r="AN46" s="87">
        <v>18</v>
      </c>
      <c r="AO46" s="390"/>
      <c r="AP46" s="390"/>
      <c r="AQ46" s="387"/>
      <c r="AR46" s="380"/>
      <c r="AS46" s="180" t="s">
        <v>68</v>
      </c>
      <c r="AT46" s="180" t="s">
        <v>69</v>
      </c>
      <c r="AU46" s="181" t="s">
        <v>100</v>
      </c>
      <c r="AV46" s="107" t="s">
        <v>49</v>
      </c>
      <c r="AW46" s="108" t="s">
        <v>14</v>
      </c>
      <c r="AX46" s="109" t="s">
        <v>49</v>
      </c>
      <c r="AY46" s="109" t="s">
        <v>14</v>
      </c>
      <c r="AZ46" s="110" t="s">
        <v>49</v>
      </c>
      <c r="BA46" s="110" t="s">
        <v>14</v>
      </c>
      <c r="BB46" s="111" t="s">
        <v>49</v>
      </c>
      <c r="BC46" s="112" t="s">
        <v>14</v>
      </c>
      <c r="BD46" s="63"/>
      <c r="BG46" s="53"/>
      <c r="BH46" s="13"/>
      <c r="BI46" s="38"/>
    </row>
    <row r="47" spans="1:64" ht="12.75" customHeight="1" x14ac:dyDescent="0.2">
      <c r="A47" s="3"/>
      <c r="B47" s="5">
        <v>1</v>
      </c>
      <c r="C47" s="291"/>
      <c r="D47" s="292"/>
      <c r="E47" s="14"/>
      <c r="F47" s="96"/>
      <c r="G47" s="97">
        <f>IF(F47=$F$44,$F$45,0)</f>
        <v>0</v>
      </c>
      <c r="H47" s="96"/>
      <c r="I47" s="97">
        <f>IF(H47=$H$44,$H$45,0)</f>
        <v>0</v>
      </c>
      <c r="J47" s="96"/>
      <c r="K47" s="97">
        <f>IF(J47=$J$44,$J$45,0)</f>
        <v>0</v>
      </c>
      <c r="L47" s="96"/>
      <c r="M47" s="97">
        <f>IF(L47=$L$44,$L$45,0)</f>
        <v>0</v>
      </c>
      <c r="N47" s="96"/>
      <c r="O47" s="97">
        <f>IF(N47=$N$44,$N$45,0)</f>
        <v>0</v>
      </c>
      <c r="P47" s="96"/>
      <c r="Q47" s="97">
        <f>IF(P47=$P$44,$P$45,0)</f>
        <v>0</v>
      </c>
      <c r="R47" s="96"/>
      <c r="S47" s="97">
        <f>IF(R47=$R$44,$R$45,0)</f>
        <v>0</v>
      </c>
      <c r="T47" s="96"/>
      <c r="U47" s="97">
        <f>IF(T47=$T$44,$T$45,0)</f>
        <v>0</v>
      </c>
      <c r="V47" s="96"/>
      <c r="W47" s="97">
        <f>IF(V47=$V$44,$V$45,0)</f>
        <v>0</v>
      </c>
      <c r="X47" s="96"/>
      <c r="Y47" s="97">
        <f>IF(X47=$X$44,$X$45,0)</f>
        <v>0</v>
      </c>
      <c r="Z47" s="96"/>
      <c r="AA47" s="88">
        <f t="shared" ref="AA47:AA93" si="1">IF(Z47=$Z$44,$Z$45,0)</f>
        <v>0</v>
      </c>
      <c r="AB47" s="96"/>
      <c r="AC47" s="88">
        <f t="shared" ref="AC47:AC93" si="2">IF(AB47=$AB$44,$AB$45,0)</f>
        <v>0</v>
      </c>
      <c r="AD47" s="96"/>
      <c r="AE47" s="88">
        <f t="shared" ref="AE47:AE93" si="3">IF(AD47=$AD$44,$AD$45,0)</f>
        <v>0</v>
      </c>
      <c r="AF47" s="96"/>
      <c r="AG47" s="88">
        <f>IF(AF47=$AF$44,$AF$45,0)</f>
        <v>0</v>
      </c>
      <c r="AH47" s="96"/>
      <c r="AI47" s="88">
        <f t="shared" ref="AI47:AI66" si="4">IF(AH47=$AH$44,$AH$45,0)</f>
        <v>0</v>
      </c>
      <c r="AJ47" s="96"/>
      <c r="AK47" s="88">
        <f t="shared" ref="AK47:AK93" si="5">IF(AJ47=$AJ$44,$AJ$45,0)</f>
        <v>0</v>
      </c>
      <c r="AL47" s="96"/>
      <c r="AM47" s="88">
        <f>IF(AL47=$AL$44,$AL$45,0)</f>
        <v>0</v>
      </c>
      <c r="AN47" s="96"/>
      <c r="AO47" s="89">
        <f>IF((E47="P"),SUM(F47:AN47),0)</f>
        <v>0</v>
      </c>
      <c r="AP47" s="90">
        <f t="shared" ref="AP47:AP93" si="6">(AO47*100)/F$39</f>
        <v>0</v>
      </c>
      <c r="AQ47" s="91">
        <f t="shared" ref="AQ47:AQ93" si="7">IF(AO47&gt;=F$40,0.375*AO47-0.5,0.166666*AO47+2)</f>
        <v>2</v>
      </c>
      <c r="AR47" s="5">
        <f>IF($E$47:$E$93="P",IF(AND((AP47&lt;50),(AP47&gt;=0)),"INICIAL",IF(AND((AP47&lt;80),(AP47&gt;49)),"INTERMEDIO",IF(AND((AP47&lt;=100),(AP47&gt;79)),"AVANZADO"))),0)</f>
        <v>0</v>
      </c>
      <c r="AS47" s="182">
        <f>IF((E47="P"),AQ47-$AQ$96,0)</f>
        <v>0</v>
      </c>
      <c r="AT47" s="182">
        <f>IF((E47="P"),POWER(AS47,2),0)</f>
        <v>0</v>
      </c>
      <c r="AU47" s="182">
        <f>SUM(AT47:AT93)</f>
        <v>0</v>
      </c>
      <c r="AV47" s="102">
        <f t="shared" ref="AV47:AV93" si="8">IF((E47="P"),(SUM(F47:G47)+SUM(V47:Y47))/3,0)</f>
        <v>0</v>
      </c>
      <c r="AW47" s="103">
        <f>IF($E$47:$E$93="P",IF(AV47&lt;=0.25,"B",IF(AV47&lt;=0.5,"MB",IF(AV47&lt;=0.75,"MA",IF(AV47&lt;=1,"A")))),0)</f>
        <v>0</v>
      </c>
      <c r="AX47" s="104">
        <f t="shared" ref="AX47:AX93" si="9">IF((E47="P"),(SUM(H47:I47)+SUM(N47:S47)+SUM(Z47:AC47)+SUM(AF47:AI47)+SUM(AL47:AM47))/9,0)</f>
        <v>0</v>
      </c>
      <c r="AY47" s="103">
        <f>IF($E$47:$E$93="P",IF(AX47&lt;=0.25,"B",IF(AX47&lt;=0.5,"MB",IF(AX47=0.75,"MA",IF(AX47&lt;=1,"A")))),0)</f>
        <v>0</v>
      </c>
      <c r="AZ47" s="104">
        <f t="shared" ref="AZ47:AZ93" si="10">IF((E47="P"),(SUM(J47:M47)+SUM(T47:U47)+SUM(AD47:AE47)+SUM(AJ47:AK47))/5,0)</f>
        <v>0</v>
      </c>
      <c r="BA47" s="103">
        <f>IF($E$47:$E$93="P",IF(AZ47&lt;=0.25,"B",IF(AZ47&lt;=0.5,"MB",IF(AZ47&lt;=0.75,"MA",IF(AZ47&lt;=1,"A")))),0)</f>
        <v>0</v>
      </c>
      <c r="BB47" s="105">
        <f t="shared" ref="BB47:BB93" si="11">IF((E47="P"),SUM(AN47:AN47)/3,0)</f>
        <v>0</v>
      </c>
      <c r="BC47" s="106">
        <f>IF($E$47:$E$93="P",IF(BB47&lt;=0.25,"B",IF(BB47&lt;=0.5,"MB",IF(BB47&lt;=0.75,"MA",IF(BB47&lt;=1,"A")))),0)</f>
        <v>0</v>
      </c>
      <c r="BD47" s="54"/>
      <c r="BG47" s="53"/>
      <c r="BH47" s="13"/>
      <c r="BI47" s="38"/>
    </row>
    <row r="48" spans="1:64" ht="12.75" customHeight="1" x14ac:dyDescent="0.2">
      <c r="A48" s="3"/>
      <c r="B48" s="5">
        <v>2</v>
      </c>
      <c r="C48" s="291"/>
      <c r="D48" s="292"/>
      <c r="E48" s="14"/>
      <c r="F48" s="85"/>
      <c r="G48" s="88">
        <f>IF(F48=$F$44,$F$45,0)</f>
        <v>0</v>
      </c>
      <c r="H48" s="85"/>
      <c r="I48" s="88">
        <f t="shared" ref="I48:I93" si="12">IF(H48=$H$44,$H$45,0)</f>
        <v>0</v>
      </c>
      <c r="J48" s="85"/>
      <c r="K48" s="88">
        <f t="shared" ref="K48:K93" si="13">IF(J48=$J$44,$J$45,0)</f>
        <v>0</v>
      </c>
      <c r="L48" s="85"/>
      <c r="M48" s="88">
        <f t="shared" ref="M48:M93" si="14">IF(L48=$L$44,$L$45,0)</f>
        <v>0</v>
      </c>
      <c r="N48" s="85"/>
      <c r="O48" s="88">
        <f t="shared" ref="O48:O93" si="15">IF(N48=$N$44,$N$45,0)</f>
        <v>0</v>
      </c>
      <c r="P48" s="85"/>
      <c r="Q48" s="88">
        <f t="shared" ref="Q48:Q93" si="16">IF(P48=$P$44,$P$45,0)</f>
        <v>0</v>
      </c>
      <c r="R48" s="85"/>
      <c r="S48" s="88">
        <f>IF(R48=$R$44,$R$45,0)</f>
        <v>0</v>
      </c>
      <c r="T48" s="85"/>
      <c r="U48" s="88">
        <f t="shared" ref="U48:U93" si="17">IF(T48=$T$44,$T$45,0)</f>
        <v>0</v>
      </c>
      <c r="V48" s="85"/>
      <c r="W48" s="88">
        <f t="shared" ref="W48:W93" si="18">IF(V48=$V$44,$V$45,0)</f>
        <v>0</v>
      </c>
      <c r="X48" s="85"/>
      <c r="Y48" s="88">
        <f t="shared" ref="Y48:Y93" si="19">IF(X48=$X$44,$X$45,0)</f>
        <v>0</v>
      </c>
      <c r="Z48" s="85"/>
      <c r="AA48" s="88">
        <f t="shared" si="1"/>
        <v>0</v>
      </c>
      <c r="AB48" s="85"/>
      <c r="AC48" s="88">
        <f t="shared" si="2"/>
        <v>0</v>
      </c>
      <c r="AD48" s="85"/>
      <c r="AE48" s="88">
        <f t="shared" si="3"/>
        <v>0</v>
      </c>
      <c r="AF48" s="85"/>
      <c r="AG48" s="88">
        <f>IF(AF48=$AF$44,$AF$45,0)</f>
        <v>0</v>
      </c>
      <c r="AH48" s="85"/>
      <c r="AI48" s="88">
        <f t="shared" si="4"/>
        <v>0</v>
      </c>
      <c r="AJ48" s="85"/>
      <c r="AK48" s="88">
        <f t="shared" si="5"/>
        <v>0</v>
      </c>
      <c r="AL48" s="85"/>
      <c r="AM48" s="88">
        <f>IF(AL48=$AL$44,$AL$45,0)</f>
        <v>0</v>
      </c>
      <c r="AN48" s="85"/>
      <c r="AO48" s="89">
        <f t="shared" ref="AO48:AO93" si="20">IF((E48="P"),SUM(F48:AN48),0)</f>
        <v>0</v>
      </c>
      <c r="AP48" s="90">
        <f t="shared" si="6"/>
        <v>0</v>
      </c>
      <c r="AQ48" s="91">
        <f t="shared" si="7"/>
        <v>2</v>
      </c>
      <c r="AR48" s="5">
        <f t="shared" ref="AR48:AR93" si="21">IF($E$47:$E$93="P",IF(AND((AP48&lt;50),(AP48&gt;=0)),"INICIAL",IF(AND((AP48&lt;80),(AP48&gt;49)),"INTERMEDIO",IF(AND((AP48&lt;=100),(AP48&gt;79)),"AVANZADO"))),0)</f>
        <v>0</v>
      </c>
      <c r="AS48" s="182">
        <f>IF((E48="P"),AQ48-$AQ$96,0)</f>
        <v>0</v>
      </c>
      <c r="AT48" s="182">
        <f>IF((E48="P"),POWER(AS48,2),0)</f>
        <v>0</v>
      </c>
      <c r="AU48" s="183">
        <f>COUNTIF(E47:E93,"=P")</f>
        <v>0</v>
      </c>
      <c r="AV48" s="102">
        <f t="shared" si="8"/>
        <v>0</v>
      </c>
      <c r="AW48" s="5">
        <f t="shared" ref="AW48:AW92" si="22">IF($E$47:$E$93="P",IF(AV48&lt;=0.25,"B",IF(AV48&lt;=0.5,"MB",IF(AV48&lt;=0.75,"MA",IF(AV48&lt;=1,"A")))),0)</f>
        <v>0</v>
      </c>
      <c r="AX48" s="104">
        <f t="shared" si="9"/>
        <v>0</v>
      </c>
      <c r="AY48" s="5">
        <f t="shared" ref="AY48:AY93" si="23">IF($E$47:$E$93="P",IF(AX48&lt;=0.25,"B",IF(AX48&lt;=0.5,"MB",IF(AX48=0.75,"MA",IF(AX48&lt;=1,"A")))),0)</f>
        <v>0</v>
      </c>
      <c r="AZ48" s="104">
        <f t="shared" si="10"/>
        <v>0</v>
      </c>
      <c r="BA48" s="5">
        <f t="shared" ref="BA48:BA93" si="24">IF($E$47:$E$93="P",IF(AZ48&lt;=0.25,"B",IF(AZ48&lt;=0.5,"MB",IF(AZ48&lt;=0.75,"MA",IF(AZ48&lt;=1,"A")))),0)</f>
        <v>0</v>
      </c>
      <c r="BB48" s="105">
        <f t="shared" si="11"/>
        <v>0</v>
      </c>
      <c r="BC48" s="99">
        <f t="shared" ref="BC48:BC93" si="25">IF($E$47:$E$93="P",IF(BB48&lt;=0.25,"B",IF(BB48&lt;=0.5,"MB",IF(BB48&lt;=0.75,"MA",IF(BB48&lt;=1,"A")))),0)</f>
        <v>0</v>
      </c>
      <c r="BD48" s="54"/>
      <c r="BG48" s="53"/>
      <c r="BH48" s="13"/>
      <c r="BI48" s="38"/>
    </row>
    <row r="49" spans="1:79" ht="12.75" customHeight="1" x14ac:dyDescent="0.2">
      <c r="A49" s="3"/>
      <c r="B49" s="5">
        <v>3</v>
      </c>
      <c r="C49" s="291"/>
      <c r="D49" s="292"/>
      <c r="E49" s="14"/>
      <c r="F49" s="85"/>
      <c r="G49" s="88">
        <f t="shared" ref="G49:G93" si="26">IF(F49=$F$44,$F$45,0)</f>
        <v>0</v>
      </c>
      <c r="H49" s="85"/>
      <c r="I49" s="88">
        <f t="shared" si="12"/>
        <v>0</v>
      </c>
      <c r="J49" s="85"/>
      <c r="K49" s="88">
        <f t="shared" si="13"/>
        <v>0</v>
      </c>
      <c r="L49" s="85"/>
      <c r="M49" s="88">
        <f t="shared" si="14"/>
        <v>0</v>
      </c>
      <c r="N49" s="85"/>
      <c r="O49" s="88">
        <f t="shared" si="15"/>
        <v>0</v>
      </c>
      <c r="P49" s="85"/>
      <c r="Q49" s="88">
        <f t="shared" si="16"/>
        <v>0</v>
      </c>
      <c r="R49" s="85"/>
      <c r="S49" s="88">
        <f t="shared" ref="S49:S93" si="27">IF(R49=$R$44,$R$45,0)</f>
        <v>0</v>
      </c>
      <c r="T49" s="85"/>
      <c r="U49" s="88">
        <f t="shared" si="17"/>
        <v>0</v>
      </c>
      <c r="V49" s="85"/>
      <c r="W49" s="88">
        <f t="shared" si="18"/>
        <v>0</v>
      </c>
      <c r="X49" s="85"/>
      <c r="Y49" s="88">
        <f t="shared" si="19"/>
        <v>0</v>
      </c>
      <c r="Z49" s="85"/>
      <c r="AA49" s="88">
        <f t="shared" si="1"/>
        <v>0</v>
      </c>
      <c r="AB49" s="85"/>
      <c r="AC49" s="88">
        <f t="shared" si="2"/>
        <v>0</v>
      </c>
      <c r="AD49" s="85"/>
      <c r="AE49" s="88">
        <f t="shared" si="3"/>
        <v>0</v>
      </c>
      <c r="AF49" s="85"/>
      <c r="AG49" s="88">
        <f t="shared" ref="AG49:AG93" si="28">IF(AF49=$AF$44,$AF$45,0)</f>
        <v>0</v>
      </c>
      <c r="AH49" s="85"/>
      <c r="AI49" s="88">
        <f t="shared" si="4"/>
        <v>0</v>
      </c>
      <c r="AJ49" s="85"/>
      <c r="AK49" s="88">
        <f t="shared" si="5"/>
        <v>0</v>
      </c>
      <c r="AL49" s="85"/>
      <c r="AM49" s="88">
        <f>IF(AL49=$AL$44,$AL$45,0)</f>
        <v>0</v>
      </c>
      <c r="AN49" s="85"/>
      <c r="AO49" s="89">
        <f t="shared" si="20"/>
        <v>0</v>
      </c>
      <c r="AP49" s="90">
        <f t="shared" si="6"/>
        <v>0</v>
      </c>
      <c r="AQ49" s="91">
        <f t="shared" si="7"/>
        <v>2</v>
      </c>
      <c r="AR49" s="5">
        <f t="shared" si="21"/>
        <v>0</v>
      </c>
      <c r="AS49" s="182">
        <f>IF((E49="P"),AQ49-$AQ$96,0)</f>
        <v>0</v>
      </c>
      <c r="AT49" s="182">
        <f t="shared" ref="AT49:AT93" si="29">IF((E49="P"),POWER(AS49,2),0)</f>
        <v>0</v>
      </c>
      <c r="AU49" s="183"/>
      <c r="AV49" s="102">
        <f t="shared" si="8"/>
        <v>0</v>
      </c>
      <c r="AW49" s="5">
        <f t="shared" si="22"/>
        <v>0</v>
      </c>
      <c r="AX49" s="104">
        <f t="shared" si="9"/>
        <v>0</v>
      </c>
      <c r="AY49" s="5">
        <f t="shared" si="23"/>
        <v>0</v>
      </c>
      <c r="AZ49" s="104">
        <f t="shared" si="10"/>
        <v>0</v>
      </c>
      <c r="BA49" s="5">
        <f t="shared" si="24"/>
        <v>0</v>
      </c>
      <c r="BB49" s="105">
        <f t="shared" si="11"/>
        <v>0</v>
      </c>
      <c r="BC49" s="99">
        <f t="shared" si="25"/>
        <v>0</v>
      </c>
      <c r="BD49" s="54"/>
      <c r="BE49" s="54"/>
      <c r="BF49" s="54"/>
      <c r="BG49" s="54"/>
      <c r="BH49" s="13"/>
    </row>
    <row r="50" spans="1:79" ht="12.75" customHeight="1" x14ac:dyDescent="0.2">
      <c r="A50" s="3"/>
      <c r="B50" s="5">
        <f t="shared" ref="B50:B92" si="30">B49+1</f>
        <v>4</v>
      </c>
      <c r="C50" s="291"/>
      <c r="D50" s="292"/>
      <c r="E50" s="14"/>
      <c r="F50" s="85"/>
      <c r="G50" s="88">
        <f t="shared" si="26"/>
        <v>0</v>
      </c>
      <c r="H50" s="85"/>
      <c r="I50" s="88">
        <f t="shared" si="12"/>
        <v>0</v>
      </c>
      <c r="J50" s="85"/>
      <c r="K50" s="88">
        <f t="shared" si="13"/>
        <v>0</v>
      </c>
      <c r="L50" s="85"/>
      <c r="M50" s="88">
        <f t="shared" si="14"/>
        <v>0</v>
      </c>
      <c r="N50" s="85"/>
      <c r="O50" s="88">
        <f t="shared" si="15"/>
        <v>0</v>
      </c>
      <c r="P50" s="85"/>
      <c r="Q50" s="88">
        <f t="shared" si="16"/>
        <v>0</v>
      </c>
      <c r="R50" s="85"/>
      <c r="S50" s="88">
        <f t="shared" si="27"/>
        <v>0</v>
      </c>
      <c r="T50" s="85"/>
      <c r="U50" s="88">
        <f t="shared" si="17"/>
        <v>0</v>
      </c>
      <c r="V50" s="85"/>
      <c r="W50" s="88">
        <f t="shared" si="18"/>
        <v>0</v>
      </c>
      <c r="X50" s="85"/>
      <c r="Y50" s="88">
        <f t="shared" si="19"/>
        <v>0</v>
      </c>
      <c r="Z50" s="85"/>
      <c r="AA50" s="88">
        <f t="shared" si="1"/>
        <v>0</v>
      </c>
      <c r="AB50" s="85"/>
      <c r="AC50" s="88">
        <f t="shared" si="2"/>
        <v>0</v>
      </c>
      <c r="AD50" s="85"/>
      <c r="AE50" s="88">
        <f t="shared" si="3"/>
        <v>0</v>
      </c>
      <c r="AF50" s="85"/>
      <c r="AG50" s="88">
        <f t="shared" si="28"/>
        <v>0</v>
      </c>
      <c r="AH50" s="85"/>
      <c r="AI50" s="88">
        <f t="shared" si="4"/>
        <v>0</v>
      </c>
      <c r="AJ50" s="85"/>
      <c r="AK50" s="88">
        <f t="shared" si="5"/>
        <v>0</v>
      </c>
      <c r="AL50" s="85"/>
      <c r="AM50" s="88">
        <f>IF(AL50=$AL$44,$AL$45,0)</f>
        <v>0</v>
      </c>
      <c r="AN50" s="85"/>
      <c r="AO50" s="89">
        <f t="shared" si="20"/>
        <v>0</v>
      </c>
      <c r="AP50" s="90">
        <f t="shared" si="6"/>
        <v>0</v>
      </c>
      <c r="AQ50" s="91">
        <f t="shared" si="7"/>
        <v>2</v>
      </c>
      <c r="AR50" s="5">
        <f t="shared" si="21"/>
        <v>0</v>
      </c>
      <c r="AS50" s="182">
        <f t="shared" ref="AS50:AS93" si="31">IF((E50="P"),AQ50-$AQ$96,0)</f>
        <v>0</v>
      </c>
      <c r="AT50" s="182">
        <f t="shared" si="29"/>
        <v>0</v>
      </c>
      <c r="AU50" s="183"/>
      <c r="AV50" s="102">
        <f t="shared" si="8"/>
        <v>0</v>
      </c>
      <c r="AW50" s="5">
        <f t="shared" si="22"/>
        <v>0</v>
      </c>
      <c r="AX50" s="104">
        <f t="shared" si="9"/>
        <v>0</v>
      </c>
      <c r="AY50" s="5">
        <f t="shared" si="23"/>
        <v>0</v>
      </c>
      <c r="AZ50" s="104">
        <f t="shared" si="10"/>
        <v>0</v>
      </c>
      <c r="BA50" s="5">
        <f t="shared" si="24"/>
        <v>0</v>
      </c>
      <c r="BB50" s="105">
        <f t="shared" si="11"/>
        <v>0</v>
      </c>
      <c r="BC50" s="99">
        <f t="shared" si="25"/>
        <v>0</v>
      </c>
      <c r="BD50" s="54"/>
      <c r="BE50" s="54"/>
      <c r="BF50" s="54"/>
      <c r="BG50" s="54"/>
      <c r="BH50" s="13"/>
    </row>
    <row r="51" spans="1:79" ht="12.75" customHeight="1" x14ac:dyDescent="0.2">
      <c r="A51" s="3"/>
      <c r="B51" s="5">
        <f t="shared" si="30"/>
        <v>5</v>
      </c>
      <c r="C51" s="291"/>
      <c r="D51" s="292"/>
      <c r="E51" s="14"/>
      <c r="F51" s="85"/>
      <c r="G51" s="88">
        <f t="shared" si="26"/>
        <v>0</v>
      </c>
      <c r="H51" s="85"/>
      <c r="I51" s="88">
        <f t="shared" si="12"/>
        <v>0</v>
      </c>
      <c r="J51" s="85"/>
      <c r="K51" s="88">
        <f t="shared" si="13"/>
        <v>0</v>
      </c>
      <c r="L51" s="85"/>
      <c r="M51" s="88">
        <f t="shared" si="14"/>
        <v>0</v>
      </c>
      <c r="N51" s="85"/>
      <c r="O51" s="88">
        <f t="shared" si="15"/>
        <v>0</v>
      </c>
      <c r="P51" s="85"/>
      <c r="Q51" s="88">
        <f t="shared" si="16"/>
        <v>0</v>
      </c>
      <c r="R51" s="85"/>
      <c r="S51" s="88">
        <f t="shared" si="27"/>
        <v>0</v>
      </c>
      <c r="T51" s="85"/>
      <c r="U51" s="88">
        <f t="shared" si="17"/>
        <v>0</v>
      </c>
      <c r="V51" s="85"/>
      <c r="W51" s="88">
        <f t="shared" si="18"/>
        <v>0</v>
      </c>
      <c r="X51" s="85"/>
      <c r="Y51" s="88">
        <f t="shared" si="19"/>
        <v>0</v>
      </c>
      <c r="Z51" s="85"/>
      <c r="AA51" s="88">
        <f t="shared" si="1"/>
        <v>0</v>
      </c>
      <c r="AB51" s="85"/>
      <c r="AC51" s="88">
        <f t="shared" si="2"/>
        <v>0</v>
      </c>
      <c r="AD51" s="85"/>
      <c r="AE51" s="88">
        <f t="shared" si="3"/>
        <v>0</v>
      </c>
      <c r="AF51" s="85"/>
      <c r="AG51" s="88">
        <f t="shared" si="28"/>
        <v>0</v>
      </c>
      <c r="AH51" s="85"/>
      <c r="AI51" s="88">
        <f t="shared" si="4"/>
        <v>0</v>
      </c>
      <c r="AJ51" s="85"/>
      <c r="AK51" s="88">
        <f t="shared" si="5"/>
        <v>0</v>
      </c>
      <c r="AL51" s="85"/>
      <c r="AM51" s="88">
        <f>IF(AL51=$AL$44,$AL$45,0)</f>
        <v>0</v>
      </c>
      <c r="AN51" s="85"/>
      <c r="AO51" s="89">
        <f t="shared" si="20"/>
        <v>0</v>
      </c>
      <c r="AP51" s="90">
        <f t="shared" si="6"/>
        <v>0</v>
      </c>
      <c r="AQ51" s="91">
        <f t="shared" si="7"/>
        <v>2</v>
      </c>
      <c r="AR51" s="5">
        <f t="shared" si="21"/>
        <v>0</v>
      </c>
      <c r="AS51" s="182">
        <f t="shared" si="31"/>
        <v>0</v>
      </c>
      <c r="AT51" s="182">
        <f t="shared" si="29"/>
        <v>0</v>
      </c>
      <c r="AU51" s="183"/>
      <c r="AV51" s="102">
        <f t="shared" si="8"/>
        <v>0</v>
      </c>
      <c r="AW51" s="5">
        <f t="shared" si="22"/>
        <v>0</v>
      </c>
      <c r="AX51" s="104">
        <f t="shared" si="9"/>
        <v>0</v>
      </c>
      <c r="AY51" s="5">
        <f t="shared" si="23"/>
        <v>0</v>
      </c>
      <c r="AZ51" s="104">
        <f t="shared" si="10"/>
        <v>0</v>
      </c>
      <c r="BA51" s="5">
        <f t="shared" si="24"/>
        <v>0</v>
      </c>
      <c r="BB51" s="105">
        <f t="shared" si="11"/>
        <v>0</v>
      </c>
      <c r="BC51" s="99">
        <f t="shared" si="25"/>
        <v>0</v>
      </c>
      <c r="BD51" s="54"/>
      <c r="BE51" s="54"/>
      <c r="BF51" s="54"/>
      <c r="BG51" s="54"/>
      <c r="BH51" s="13"/>
    </row>
    <row r="52" spans="1:79" ht="12.75" customHeight="1" x14ac:dyDescent="0.2">
      <c r="A52" s="3"/>
      <c r="B52" s="5">
        <f t="shared" si="30"/>
        <v>6</v>
      </c>
      <c r="C52" s="291"/>
      <c r="D52" s="292"/>
      <c r="E52" s="14"/>
      <c r="F52" s="85"/>
      <c r="G52" s="88">
        <f t="shared" si="26"/>
        <v>0</v>
      </c>
      <c r="H52" s="85"/>
      <c r="I52" s="88">
        <f t="shared" si="12"/>
        <v>0</v>
      </c>
      <c r="J52" s="85"/>
      <c r="K52" s="88">
        <f t="shared" si="13"/>
        <v>0</v>
      </c>
      <c r="L52" s="85"/>
      <c r="M52" s="88">
        <f t="shared" si="14"/>
        <v>0</v>
      </c>
      <c r="N52" s="85"/>
      <c r="O52" s="88">
        <f t="shared" si="15"/>
        <v>0</v>
      </c>
      <c r="P52" s="85"/>
      <c r="Q52" s="88">
        <f t="shared" si="16"/>
        <v>0</v>
      </c>
      <c r="R52" s="85"/>
      <c r="S52" s="88">
        <f t="shared" si="27"/>
        <v>0</v>
      </c>
      <c r="T52" s="85"/>
      <c r="U52" s="88">
        <f t="shared" si="17"/>
        <v>0</v>
      </c>
      <c r="V52" s="85"/>
      <c r="W52" s="88">
        <f t="shared" si="18"/>
        <v>0</v>
      </c>
      <c r="X52" s="85"/>
      <c r="Y52" s="88">
        <f t="shared" si="19"/>
        <v>0</v>
      </c>
      <c r="Z52" s="85"/>
      <c r="AA52" s="88">
        <f t="shared" si="1"/>
        <v>0</v>
      </c>
      <c r="AB52" s="85"/>
      <c r="AC52" s="88">
        <f t="shared" si="2"/>
        <v>0</v>
      </c>
      <c r="AD52" s="85"/>
      <c r="AE52" s="88">
        <f t="shared" si="3"/>
        <v>0</v>
      </c>
      <c r="AF52" s="85"/>
      <c r="AG52" s="88">
        <f t="shared" si="28"/>
        <v>0</v>
      </c>
      <c r="AH52" s="85"/>
      <c r="AI52" s="88">
        <f t="shared" si="4"/>
        <v>0</v>
      </c>
      <c r="AJ52" s="85"/>
      <c r="AK52" s="88">
        <f t="shared" si="5"/>
        <v>0</v>
      </c>
      <c r="AL52" s="85"/>
      <c r="AM52" s="88">
        <f t="shared" ref="AM52:AM68" si="32">IF(AL52=$AL$44,$AL$45,0)</f>
        <v>0</v>
      </c>
      <c r="AN52" s="85"/>
      <c r="AO52" s="89">
        <f t="shared" si="20"/>
        <v>0</v>
      </c>
      <c r="AP52" s="90">
        <f t="shared" si="6"/>
        <v>0</v>
      </c>
      <c r="AQ52" s="91">
        <f t="shared" si="7"/>
        <v>2</v>
      </c>
      <c r="AR52" s="5">
        <f t="shared" si="21"/>
        <v>0</v>
      </c>
      <c r="AS52" s="182">
        <f t="shared" si="31"/>
        <v>0</v>
      </c>
      <c r="AT52" s="182">
        <f>IF((E52="P"),POWER(AS52,2),0)</f>
        <v>0</v>
      </c>
      <c r="AU52" s="183"/>
      <c r="AV52" s="102">
        <f t="shared" si="8"/>
        <v>0</v>
      </c>
      <c r="AW52" s="5">
        <f t="shared" si="22"/>
        <v>0</v>
      </c>
      <c r="AX52" s="104">
        <f t="shared" si="9"/>
        <v>0</v>
      </c>
      <c r="AY52" s="5">
        <f t="shared" si="23"/>
        <v>0</v>
      </c>
      <c r="AZ52" s="104">
        <f t="shared" si="10"/>
        <v>0</v>
      </c>
      <c r="BA52" s="5">
        <f t="shared" si="24"/>
        <v>0</v>
      </c>
      <c r="BB52" s="105">
        <f t="shared" si="11"/>
        <v>0</v>
      </c>
      <c r="BC52" s="99">
        <f t="shared" si="25"/>
        <v>0</v>
      </c>
      <c r="BD52" s="54"/>
      <c r="BE52" s="54"/>
      <c r="BF52" s="54"/>
      <c r="BG52" s="54"/>
      <c r="BH52" s="13"/>
    </row>
    <row r="53" spans="1:79" ht="12.75" customHeight="1" x14ac:dyDescent="0.2">
      <c r="A53" s="3"/>
      <c r="B53" s="5">
        <f t="shared" si="30"/>
        <v>7</v>
      </c>
      <c r="C53" s="291"/>
      <c r="D53" s="292"/>
      <c r="E53" s="14"/>
      <c r="F53" s="85"/>
      <c r="G53" s="88">
        <f>IF(F53=$F$44,$F$45,0)</f>
        <v>0</v>
      </c>
      <c r="H53" s="85"/>
      <c r="I53" s="88">
        <f t="shared" si="12"/>
        <v>0</v>
      </c>
      <c r="J53" s="85"/>
      <c r="K53" s="88">
        <f t="shared" si="13"/>
        <v>0</v>
      </c>
      <c r="L53" s="85"/>
      <c r="M53" s="88">
        <f t="shared" si="14"/>
        <v>0</v>
      </c>
      <c r="N53" s="85"/>
      <c r="O53" s="88">
        <f t="shared" si="15"/>
        <v>0</v>
      </c>
      <c r="P53" s="85"/>
      <c r="Q53" s="88">
        <f t="shared" si="16"/>
        <v>0</v>
      </c>
      <c r="R53" s="85"/>
      <c r="S53" s="88">
        <f t="shared" si="27"/>
        <v>0</v>
      </c>
      <c r="T53" s="85"/>
      <c r="U53" s="88">
        <f t="shared" si="17"/>
        <v>0</v>
      </c>
      <c r="V53" s="85"/>
      <c r="W53" s="88">
        <f t="shared" si="18"/>
        <v>0</v>
      </c>
      <c r="X53" s="85"/>
      <c r="Y53" s="88">
        <f t="shared" si="19"/>
        <v>0</v>
      </c>
      <c r="Z53" s="85"/>
      <c r="AA53" s="88">
        <f t="shared" si="1"/>
        <v>0</v>
      </c>
      <c r="AB53" s="85"/>
      <c r="AC53" s="88">
        <f t="shared" si="2"/>
        <v>0</v>
      </c>
      <c r="AD53" s="85"/>
      <c r="AE53" s="88">
        <f t="shared" si="3"/>
        <v>0</v>
      </c>
      <c r="AF53" s="85"/>
      <c r="AG53" s="88">
        <f t="shared" si="28"/>
        <v>0</v>
      </c>
      <c r="AH53" s="85"/>
      <c r="AI53" s="88">
        <f t="shared" si="4"/>
        <v>0</v>
      </c>
      <c r="AJ53" s="85"/>
      <c r="AK53" s="88">
        <f t="shared" si="5"/>
        <v>0</v>
      </c>
      <c r="AL53" s="85"/>
      <c r="AM53" s="88">
        <f t="shared" si="32"/>
        <v>0</v>
      </c>
      <c r="AN53" s="85"/>
      <c r="AO53" s="89">
        <f t="shared" si="20"/>
        <v>0</v>
      </c>
      <c r="AP53" s="90">
        <f t="shared" si="6"/>
        <v>0</v>
      </c>
      <c r="AQ53" s="91">
        <f t="shared" si="7"/>
        <v>2</v>
      </c>
      <c r="AR53" s="5">
        <f t="shared" si="21"/>
        <v>0</v>
      </c>
      <c r="AS53" s="182">
        <f t="shared" si="31"/>
        <v>0</v>
      </c>
      <c r="AT53" s="182">
        <f t="shared" si="29"/>
        <v>0</v>
      </c>
      <c r="AU53" s="183"/>
      <c r="AV53" s="102">
        <f t="shared" si="8"/>
        <v>0</v>
      </c>
      <c r="AW53" s="5">
        <f t="shared" si="22"/>
        <v>0</v>
      </c>
      <c r="AX53" s="104">
        <f t="shared" si="9"/>
        <v>0</v>
      </c>
      <c r="AY53" s="5">
        <f t="shared" si="23"/>
        <v>0</v>
      </c>
      <c r="AZ53" s="104">
        <f t="shared" si="10"/>
        <v>0</v>
      </c>
      <c r="BA53" s="5">
        <f t="shared" si="24"/>
        <v>0</v>
      </c>
      <c r="BB53" s="105">
        <f t="shared" si="11"/>
        <v>0</v>
      </c>
      <c r="BC53" s="99">
        <f>IF($E$47:$E$93="P",IF(BB53&lt;=0.25,"B",IF(BB53&lt;=0.5,"MB",IF(BB53&lt;=0.75,"MA",IF(BB53&lt;=1,"A")))),0)</f>
        <v>0</v>
      </c>
      <c r="BD53" s="54"/>
      <c r="BE53" s="54"/>
      <c r="BF53" s="54"/>
      <c r="BG53" s="54"/>
      <c r="BH53" s="13"/>
    </row>
    <row r="54" spans="1:79" ht="12.75" customHeight="1" x14ac:dyDescent="0.2">
      <c r="A54" s="3"/>
      <c r="B54" s="5">
        <f t="shared" si="30"/>
        <v>8</v>
      </c>
      <c r="C54" s="291"/>
      <c r="D54" s="292"/>
      <c r="E54" s="14"/>
      <c r="F54" s="85"/>
      <c r="G54" s="88">
        <f t="shared" si="26"/>
        <v>0</v>
      </c>
      <c r="H54" s="85"/>
      <c r="I54" s="88">
        <f>IF(H54=$H$44,$H$45,0)</f>
        <v>0</v>
      </c>
      <c r="J54" s="85"/>
      <c r="K54" s="88">
        <f t="shared" si="13"/>
        <v>0</v>
      </c>
      <c r="L54" s="85"/>
      <c r="M54" s="88">
        <f t="shared" si="14"/>
        <v>0</v>
      </c>
      <c r="N54" s="85"/>
      <c r="O54" s="88">
        <f t="shared" si="15"/>
        <v>0</v>
      </c>
      <c r="P54" s="85"/>
      <c r="Q54" s="88">
        <f t="shared" si="16"/>
        <v>0</v>
      </c>
      <c r="R54" s="85"/>
      <c r="S54" s="88">
        <f t="shared" si="27"/>
        <v>0</v>
      </c>
      <c r="T54" s="85"/>
      <c r="U54" s="88">
        <f t="shared" si="17"/>
        <v>0</v>
      </c>
      <c r="V54" s="85"/>
      <c r="W54" s="88">
        <f t="shared" si="18"/>
        <v>0</v>
      </c>
      <c r="X54" s="85"/>
      <c r="Y54" s="88">
        <f t="shared" si="19"/>
        <v>0</v>
      </c>
      <c r="Z54" s="85"/>
      <c r="AA54" s="88">
        <f t="shared" si="1"/>
        <v>0</v>
      </c>
      <c r="AB54" s="85"/>
      <c r="AC54" s="88">
        <f t="shared" si="2"/>
        <v>0</v>
      </c>
      <c r="AD54" s="85"/>
      <c r="AE54" s="88">
        <f t="shared" si="3"/>
        <v>0</v>
      </c>
      <c r="AF54" s="85"/>
      <c r="AG54" s="88">
        <f t="shared" si="28"/>
        <v>0</v>
      </c>
      <c r="AH54" s="85"/>
      <c r="AI54" s="88">
        <f t="shared" si="4"/>
        <v>0</v>
      </c>
      <c r="AJ54" s="85"/>
      <c r="AK54" s="88">
        <f t="shared" si="5"/>
        <v>0</v>
      </c>
      <c r="AL54" s="85"/>
      <c r="AM54" s="88">
        <f t="shared" si="32"/>
        <v>0</v>
      </c>
      <c r="AN54" s="85"/>
      <c r="AO54" s="89">
        <f t="shared" si="20"/>
        <v>0</v>
      </c>
      <c r="AP54" s="90">
        <f t="shared" si="6"/>
        <v>0</v>
      </c>
      <c r="AQ54" s="91">
        <f t="shared" si="7"/>
        <v>2</v>
      </c>
      <c r="AR54" s="5">
        <f t="shared" si="21"/>
        <v>0</v>
      </c>
      <c r="AS54" s="182">
        <f>IF((E54="P"),AQ54-$AQ$96,0)</f>
        <v>0</v>
      </c>
      <c r="AT54" s="182">
        <f t="shared" si="29"/>
        <v>0</v>
      </c>
      <c r="AU54" s="183"/>
      <c r="AV54" s="102">
        <f t="shared" si="8"/>
        <v>0</v>
      </c>
      <c r="AW54" s="5">
        <f t="shared" si="22"/>
        <v>0</v>
      </c>
      <c r="AX54" s="104">
        <f t="shared" si="9"/>
        <v>0</v>
      </c>
      <c r="AY54" s="5">
        <f>IF($E$47:$E$93="P",IF(AX54&lt;=0.25,"B",IF(AX54&lt;=0.5,"MB",IF(AX54=0.75,"MA",IF(AX54&lt;=1,"A")))),0)</f>
        <v>0</v>
      </c>
      <c r="AZ54" s="104">
        <f t="shared" si="10"/>
        <v>0</v>
      </c>
      <c r="BA54" s="5">
        <f t="shared" si="24"/>
        <v>0</v>
      </c>
      <c r="BB54" s="105">
        <f t="shared" si="11"/>
        <v>0</v>
      </c>
      <c r="BC54" s="99">
        <f t="shared" si="25"/>
        <v>0</v>
      </c>
      <c r="BD54" s="54"/>
      <c r="BE54" s="54"/>
      <c r="BF54" s="54"/>
      <c r="BG54" s="54"/>
      <c r="BH54" s="13"/>
    </row>
    <row r="55" spans="1:79" ht="12.75" customHeight="1" x14ac:dyDescent="0.2">
      <c r="A55" s="3"/>
      <c r="B55" s="5">
        <f t="shared" si="30"/>
        <v>9</v>
      </c>
      <c r="C55" s="291"/>
      <c r="D55" s="292"/>
      <c r="E55" s="14"/>
      <c r="F55" s="85"/>
      <c r="G55" s="88">
        <f t="shared" si="26"/>
        <v>0</v>
      </c>
      <c r="H55" s="85"/>
      <c r="I55" s="88">
        <f t="shared" si="12"/>
        <v>0</v>
      </c>
      <c r="J55" s="85"/>
      <c r="K55" s="88">
        <f t="shared" si="13"/>
        <v>0</v>
      </c>
      <c r="L55" s="85"/>
      <c r="M55" s="88">
        <f t="shared" si="14"/>
        <v>0</v>
      </c>
      <c r="N55" s="85"/>
      <c r="O55" s="88">
        <f t="shared" si="15"/>
        <v>0</v>
      </c>
      <c r="P55" s="85"/>
      <c r="Q55" s="88">
        <f t="shared" si="16"/>
        <v>0</v>
      </c>
      <c r="R55" s="85"/>
      <c r="S55" s="88">
        <f t="shared" si="27"/>
        <v>0</v>
      </c>
      <c r="T55" s="85"/>
      <c r="U55" s="88">
        <f t="shared" si="17"/>
        <v>0</v>
      </c>
      <c r="V55" s="85"/>
      <c r="W55" s="88">
        <f t="shared" si="18"/>
        <v>0</v>
      </c>
      <c r="X55" s="85"/>
      <c r="Y55" s="88">
        <f t="shared" si="19"/>
        <v>0</v>
      </c>
      <c r="Z55" s="85"/>
      <c r="AA55" s="88">
        <f t="shared" si="1"/>
        <v>0</v>
      </c>
      <c r="AB55" s="85"/>
      <c r="AC55" s="88">
        <f t="shared" si="2"/>
        <v>0</v>
      </c>
      <c r="AD55" s="85"/>
      <c r="AE55" s="88">
        <f t="shared" si="3"/>
        <v>0</v>
      </c>
      <c r="AF55" s="85"/>
      <c r="AG55" s="88">
        <f t="shared" si="28"/>
        <v>0</v>
      </c>
      <c r="AH55" s="85"/>
      <c r="AI55" s="88">
        <f t="shared" si="4"/>
        <v>0</v>
      </c>
      <c r="AJ55" s="85"/>
      <c r="AK55" s="88">
        <f t="shared" si="5"/>
        <v>0</v>
      </c>
      <c r="AL55" s="85"/>
      <c r="AM55" s="88">
        <f t="shared" si="32"/>
        <v>0</v>
      </c>
      <c r="AN55" s="85"/>
      <c r="AO55" s="89">
        <f t="shared" si="20"/>
        <v>0</v>
      </c>
      <c r="AP55" s="90">
        <f t="shared" si="6"/>
        <v>0</v>
      </c>
      <c r="AQ55" s="91">
        <f t="shared" si="7"/>
        <v>2</v>
      </c>
      <c r="AR55" s="5">
        <f t="shared" si="21"/>
        <v>0</v>
      </c>
      <c r="AS55" s="182">
        <f t="shared" si="31"/>
        <v>0</v>
      </c>
      <c r="AT55" s="182">
        <f t="shared" si="29"/>
        <v>0</v>
      </c>
      <c r="AU55" s="183"/>
      <c r="AV55" s="102">
        <f t="shared" si="8"/>
        <v>0</v>
      </c>
      <c r="AW55" s="5">
        <f t="shared" si="22"/>
        <v>0</v>
      </c>
      <c r="AX55" s="104">
        <f t="shared" si="9"/>
        <v>0</v>
      </c>
      <c r="AY55" s="5">
        <f t="shared" si="23"/>
        <v>0</v>
      </c>
      <c r="AZ55" s="104">
        <f t="shared" si="10"/>
        <v>0</v>
      </c>
      <c r="BA55" s="5">
        <f>IF($E$47:$E$93="P",IF(AZ55&lt;=0.25,"B",IF(AZ55&lt;=0.5,"MB",IF(AZ55&lt;=0.75,"MA",IF(AZ55&lt;=1,"A")))),0)</f>
        <v>0</v>
      </c>
      <c r="BB55" s="105">
        <f t="shared" si="11"/>
        <v>0</v>
      </c>
      <c r="BC55" s="99">
        <f t="shared" si="25"/>
        <v>0</v>
      </c>
      <c r="BD55" s="54"/>
      <c r="BE55" s="54"/>
      <c r="BF55" s="54"/>
      <c r="BG55" s="54"/>
      <c r="BH55" s="13"/>
    </row>
    <row r="56" spans="1:79" ht="12.75" customHeight="1" x14ac:dyDescent="0.2">
      <c r="A56" s="3"/>
      <c r="B56" s="5">
        <f t="shared" si="30"/>
        <v>10</v>
      </c>
      <c r="C56" s="291"/>
      <c r="D56" s="292"/>
      <c r="E56" s="14"/>
      <c r="F56" s="85"/>
      <c r="G56" s="88">
        <f t="shared" si="26"/>
        <v>0</v>
      </c>
      <c r="H56" s="85"/>
      <c r="I56" s="88">
        <f t="shared" si="12"/>
        <v>0</v>
      </c>
      <c r="J56" s="85"/>
      <c r="K56" s="88">
        <f>IF(J56=$J$44,$J$45,0)</f>
        <v>0</v>
      </c>
      <c r="L56" s="85"/>
      <c r="M56" s="88">
        <f t="shared" si="14"/>
        <v>0</v>
      </c>
      <c r="N56" s="85"/>
      <c r="O56" s="88">
        <f t="shared" si="15"/>
        <v>0</v>
      </c>
      <c r="P56" s="85"/>
      <c r="Q56" s="88">
        <f t="shared" si="16"/>
        <v>0</v>
      </c>
      <c r="R56" s="85"/>
      <c r="S56" s="88">
        <f t="shared" si="27"/>
        <v>0</v>
      </c>
      <c r="T56" s="85"/>
      <c r="U56" s="88">
        <f t="shared" si="17"/>
        <v>0</v>
      </c>
      <c r="V56" s="85"/>
      <c r="W56" s="88">
        <f t="shared" si="18"/>
        <v>0</v>
      </c>
      <c r="X56" s="85"/>
      <c r="Y56" s="88">
        <f t="shared" si="19"/>
        <v>0</v>
      </c>
      <c r="Z56" s="85"/>
      <c r="AA56" s="88">
        <f t="shared" si="1"/>
        <v>0</v>
      </c>
      <c r="AB56" s="85"/>
      <c r="AC56" s="88">
        <f t="shared" si="2"/>
        <v>0</v>
      </c>
      <c r="AD56" s="85"/>
      <c r="AE56" s="88">
        <f t="shared" si="3"/>
        <v>0</v>
      </c>
      <c r="AF56" s="85"/>
      <c r="AG56" s="88">
        <f t="shared" si="28"/>
        <v>0</v>
      </c>
      <c r="AH56" s="85"/>
      <c r="AI56" s="88">
        <f t="shared" si="4"/>
        <v>0</v>
      </c>
      <c r="AJ56" s="85"/>
      <c r="AK56" s="88">
        <f t="shared" si="5"/>
        <v>0</v>
      </c>
      <c r="AL56" s="85"/>
      <c r="AM56" s="88">
        <f t="shared" si="32"/>
        <v>0</v>
      </c>
      <c r="AN56" s="85"/>
      <c r="AO56" s="89">
        <f t="shared" si="20"/>
        <v>0</v>
      </c>
      <c r="AP56" s="90">
        <f t="shared" si="6"/>
        <v>0</v>
      </c>
      <c r="AQ56" s="91">
        <f t="shared" si="7"/>
        <v>2</v>
      </c>
      <c r="AR56" s="5">
        <f t="shared" si="21"/>
        <v>0</v>
      </c>
      <c r="AS56" s="182">
        <f t="shared" si="31"/>
        <v>0</v>
      </c>
      <c r="AT56" s="182">
        <f t="shared" si="29"/>
        <v>0</v>
      </c>
      <c r="AU56" s="183"/>
      <c r="AV56" s="102">
        <f t="shared" si="8"/>
        <v>0</v>
      </c>
      <c r="AW56" s="5">
        <f t="shared" si="22"/>
        <v>0</v>
      </c>
      <c r="AX56" s="104">
        <f t="shared" si="9"/>
        <v>0</v>
      </c>
      <c r="AY56" s="5">
        <f t="shared" si="23"/>
        <v>0</v>
      </c>
      <c r="AZ56" s="104">
        <f t="shared" si="10"/>
        <v>0</v>
      </c>
      <c r="BA56" s="5">
        <f t="shared" si="24"/>
        <v>0</v>
      </c>
      <c r="BB56" s="105">
        <f t="shared" si="11"/>
        <v>0</v>
      </c>
      <c r="BC56" s="99">
        <f t="shared" si="25"/>
        <v>0</v>
      </c>
      <c r="BD56" s="54"/>
      <c r="BE56" s="54"/>
      <c r="BF56" s="54"/>
      <c r="BG56" s="54"/>
      <c r="BH56" s="13"/>
    </row>
    <row r="57" spans="1:79" ht="12.75" customHeight="1" x14ac:dyDescent="0.2">
      <c r="A57" s="3"/>
      <c r="B57" s="5">
        <f t="shared" si="30"/>
        <v>11</v>
      </c>
      <c r="C57" s="291"/>
      <c r="D57" s="292"/>
      <c r="E57" s="14"/>
      <c r="F57" s="85"/>
      <c r="G57" s="88">
        <f t="shared" si="26"/>
        <v>0</v>
      </c>
      <c r="H57" s="85"/>
      <c r="I57" s="88">
        <f t="shared" si="12"/>
        <v>0</v>
      </c>
      <c r="J57" s="85"/>
      <c r="K57" s="88">
        <f t="shared" si="13"/>
        <v>0</v>
      </c>
      <c r="L57" s="85"/>
      <c r="M57" s="88">
        <f t="shared" si="14"/>
        <v>0</v>
      </c>
      <c r="N57" s="85"/>
      <c r="O57" s="88">
        <f t="shared" si="15"/>
        <v>0</v>
      </c>
      <c r="P57" s="85"/>
      <c r="Q57" s="88">
        <f t="shared" si="16"/>
        <v>0</v>
      </c>
      <c r="R57" s="85"/>
      <c r="S57" s="88">
        <f t="shared" si="27"/>
        <v>0</v>
      </c>
      <c r="T57" s="85"/>
      <c r="U57" s="88">
        <f t="shared" si="17"/>
        <v>0</v>
      </c>
      <c r="V57" s="85"/>
      <c r="W57" s="88">
        <f t="shared" si="18"/>
        <v>0</v>
      </c>
      <c r="X57" s="85"/>
      <c r="Y57" s="88">
        <f t="shared" si="19"/>
        <v>0</v>
      </c>
      <c r="Z57" s="85"/>
      <c r="AA57" s="88">
        <f t="shared" si="1"/>
        <v>0</v>
      </c>
      <c r="AB57" s="85"/>
      <c r="AC57" s="88">
        <f t="shared" si="2"/>
        <v>0</v>
      </c>
      <c r="AD57" s="85"/>
      <c r="AE57" s="88">
        <f t="shared" si="3"/>
        <v>0</v>
      </c>
      <c r="AF57" s="85"/>
      <c r="AG57" s="88">
        <f t="shared" si="28"/>
        <v>0</v>
      </c>
      <c r="AH57" s="85"/>
      <c r="AI57" s="88">
        <f t="shared" si="4"/>
        <v>0</v>
      </c>
      <c r="AJ57" s="85"/>
      <c r="AK57" s="88">
        <f t="shared" si="5"/>
        <v>0</v>
      </c>
      <c r="AL57" s="85"/>
      <c r="AM57" s="88">
        <f t="shared" si="32"/>
        <v>0</v>
      </c>
      <c r="AN57" s="85"/>
      <c r="AO57" s="89">
        <f t="shared" si="20"/>
        <v>0</v>
      </c>
      <c r="AP57" s="90">
        <f t="shared" si="6"/>
        <v>0</v>
      </c>
      <c r="AQ57" s="91">
        <f t="shared" si="7"/>
        <v>2</v>
      </c>
      <c r="AR57" s="5">
        <f t="shared" si="21"/>
        <v>0</v>
      </c>
      <c r="AS57" s="182">
        <f t="shared" si="31"/>
        <v>0</v>
      </c>
      <c r="AT57" s="182">
        <f t="shared" si="29"/>
        <v>0</v>
      </c>
      <c r="AU57" s="183"/>
      <c r="AV57" s="102">
        <f t="shared" si="8"/>
        <v>0</v>
      </c>
      <c r="AW57" s="5">
        <f>IF($E$47:$E$93="P",IF(AV57&lt;=0.25,"B",IF(AV57&lt;=0.5,"MB",IF(AV57&lt;=0.75,"MA",IF(AV57&lt;=1,"A")))),0)</f>
        <v>0</v>
      </c>
      <c r="AX57" s="104">
        <f t="shared" si="9"/>
        <v>0</v>
      </c>
      <c r="AY57" s="5">
        <f t="shared" si="23"/>
        <v>0</v>
      </c>
      <c r="AZ57" s="104">
        <f t="shared" si="10"/>
        <v>0</v>
      </c>
      <c r="BA57" s="5">
        <f t="shared" si="24"/>
        <v>0</v>
      </c>
      <c r="BB57" s="105">
        <f t="shared" si="11"/>
        <v>0</v>
      </c>
      <c r="BC57" s="99">
        <f t="shared" si="25"/>
        <v>0</v>
      </c>
      <c r="BD57" s="54"/>
      <c r="BE57" s="54"/>
      <c r="BF57" s="54"/>
      <c r="BG57" s="54"/>
      <c r="BH57" s="13"/>
    </row>
    <row r="58" spans="1:79" ht="12.75" customHeight="1" x14ac:dyDescent="0.2">
      <c r="A58" s="3"/>
      <c r="B58" s="5">
        <f t="shared" si="30"/>
        <v>12</v>
      </c>
      <c r="C58" s="291"/>
      <c r="D58" s="292"/>
      <c r="E58" s="14"/>
      <c r="F58" s="85"/>
      <c r="G58" s="88">
        <f t="shared" si="26"/>
        <v>0</v>
      </c>
      <c r="H58" s="85"/>
      <c r="I58" s="88">
        <f t="shared" si="12"/>
        <v>0</v>
      </c>
      <c r="J58" s="85"/>
      <c r="K58" s="88">
        <f t="shared" si="13"/>
        <v>0</v>
      </c>
      <c r="L58" s="85"/>
      <c r="M58" s="88">
        <f>IF(L58=$L$44,$L$45,0)</f>
        <v>0</v>
      </c>
      <c r="N58" s="85"/>
      <c r="O58" s="88">
        <f t="shared" si="15"/>
        <v>0</v>
      </c>
      <c r="P58" s="85"/>
      <c r="Q58" s="88">
        <f t="shared" si="16"/>
        <v>0</v>
      </c>
      <c r="R58" s="85"/>
      <c r="S58" s="88">
        <f t="shared" si="27"/>
        <v>0</v>
      </c>
      <c r="T58" s="85"/>
      <c r="U58" s="88">
        <f t="shared" si="17"/>
        <v>0</v>
      </c>
      <c r="V58" s="85"/>
      <c r="W58" s="88">
        <f t="shared" si="18"/>
        <v>0</v>
      </c>
      <c r="X58" s="85"/>
      <c r="Y58" s="88">
        <f t="shared" si="19"/>
        <v>0</v>
      </c>
      <c r="Z58" s="85"/>
      <c r="AA58" s="88">
        <f t="shared" si="1"/>
        <v>0</v>
      </c>
      <c r="AB58" s="85"/>
      <c r="AC58" s="88">
        <f t="shared" si="2"/>
        <v>0</v>
      </c>
      <c r="AD58" s="85"/>
      <c r="AE58" s="88">
        <f t="shared" si="3"/>
        <v>0</v>
      </c>
      <c r="AF58" s="85"/>
      <c r="AG58" s="88">
        <f t="shared" si="28"/>
        <v>0</v>
      </c>
      <c r="AH58" s="85"/>
      <c r="AI58" s="88">
        <f t="shared" si="4"/>
        <v>0</v>
      </c>
      <c r="AJ58" s="85"/>
      <c r="AK58" s="88">
        <f t="shared" si="5"/>
        <v>0</v>
      </c>
      <c r="AL58" s="85"/>
      <c r="AM58" s="88">
        <f t="shared" si="32"/>
        <v>0</v>
      </c>
      <c r="AN58" s="85"/>
      <c r="AO58" s="89">
        <f t="shared" si="20"/>
        <v>0</v>
      </c>
      <c r="AP58" s="90">
        <f t="shared" si="6"/>
        <v>0</v>
      </c>
      <c r="AQ58" s="91">
        <f t="shared" si="7"/>
        <v>2</v>
      </c>
      <c r="AR58" s="5">
        <f t="shared" si="21"/>
        <v>0</v>
      </c>
      <c r="AS58" s="182">
        <f t="shared" si="31"/>
        <v>0</v>
      </c>
      <c r="AT58" s="182">
        <f t="shared" si="29"/>
        <v>0</v>
      </c>
      <c r="AU58" s="183"/>
      <c r="AV58" s="102">
        <f t="shared" si="8"/>
        <v>0</v>
      </c>
      <c r="AW58" s="5">
        <f t="shared" si="22"/>
        <v>0</v>
      </c>
      <c r="AX58" s="104">
        <f t="shared" si="9"/>
        <v>0</v>
      </c>
      <c r="AY58" s="5">
        <f t="shared" si="23"/>
        <v>0</v>
      </c>
      <c r="AZ58" s="104">
        <f t="shared" si="10"/>
        <v>0</v>
      </c>
      <c r="BA58" s="5">
        <f t="shared" si="24"/>
        <v>0</v>
      </c>
      <c r="BB58" s="105">
        <f t="shared" si="11"/>
        <v>0</v>
      </c>
      <c r="BC58" s="99">
        <f t="shared" si="25"/>
        <v>0</v>
      </c>
      <c r="BD58" s="54"/>
      <c r="BE58" s="54"/>
      <c r="BF58" s="54"/>
      <c r="BG58" s="54"/>
      <c r="BH58" s="13"/>
    </row>
    <row r="59" spans="1:79" ht="12.75" customHeight="1" x14ac:dyDescent="0.2">
      <c r="A59" s="3"/>
      <c r="B59" s="5">
        <f t="shared" si="30"/>
        <v>13</v>
      </c>
      <c r="C59" s="291"/>
      <c r="D59" s="292"/>
      <c r="E59" s="14"/>
      <c r="F59" s="85"/>
      <c r="G59" s="88">
        <f t="shared" si="26"/>
        <v>0</v>
      </c>
      <c r="H59" s="85"/>
      <c r="I59" s="88">
        <f t="shared" si="12"/>
        <v>0</v>
      </c>
      <c r="J59" s="85"/>
      <c r="K59" s="88">
        <f t="shared" si="13"/>
        <v>0</v>
      </c>
      <c r="L59" s="85"/>
      <c r="M59" s="88">
        <f t="shared" si="14"/>
        <v>0</v>
      </c>
      <c r="N59" s="85"/>
      <c r="O59" s="88">
        <f t="shared" si="15"/>
        <v>0</v>
      </c>
      <c r="P59" s="85"/>
      <c r="Q59" s="88">
        <f t="shared" si="16"/>
        <v>0</v>
      </c>
      <c r="R59" s="85"/>
      <c r="S59" s="88">
        <f t="shared" si="27"/>
        <v>0</v>
      </c>
      <c r="T59" s="85"/>
      <c r="U59" s="88">
        <f t="shared" si="17"/>
        <v>0</v>
      </c>
      <c r="V59" s="85"/>
      <c r="W59" s="88">
        <f t="shared" si="18"/>
        <v>0</v>
      </c>
      <c r="X59" s="85"/>
      <c r="Y59" s="88">
        <f t="shared" si="19"/>
        <v>0</v>
      </c>
      <c r="Z59" s="85"/>
      <c r="AA59" s="88">
        <f t="shared" si="1"/>
        <v>0</v>
      </c>
      <c r="AB59" s="85"/>
      <c r="AC59" s="88">
        <f t="shared" si="2"/>
        <v>0</v>
      </c>
      <c r="AD59" s="85"/>
      <c r="AE59" s="88">
        <f t="shared" si="3"/>
        <v>0</v>
      </c>
      <c r="AF59" s="85"/>
      <c r="AG59" s="88">
        <f t="shared" si="28"/>
        <v>0</v>
      </c>
      <c r="AH59" s="85"/>
      <c r="AI59" s="88">
        <f t="shared" si="4"/>
        <v>0</v>
      </c>
      <c r="AJ59" s="85"/>
      <c r="AK59" s="88">
        <f t="shared" si="5"/>
        <v>0</v>
      </c>
      <c r="AL59" s="85"/>
      <c r="AM59" s="88">
        <f t="shared" si="32"/>
        <v>0</v>
      </c>
      <c r="AN59" s="85"/>
      <c r="AO59" s="89">
        <f t="shared" si="20"/>
        <v>0</v>
      </c>
      <c r="AP59" s="90">
        <f t="shared" si="6"/>
        <v>0</v>
      </c>
      <c r="AQ59" s="91">
        <f t="shared" si="7"/>
        <v>2</v>
      </c>
      <c r="AR59" s="5">
        <f t="shared" si="21"/>
        <v>0</v>
      </c>
      <c r="AS59" s="182">
        <f t="shared" si="31"/>
        <v>0</v>
      </c>
      <c r="AT59" s="182">
        <f t="shared" si="29"/>
        <v>0</v>
      </c>
      <c r="AU59" s="183"/>
      <c r="AV59" s="102">
        <f t="shared" si="8"/>
        <v>0</v>
      </c>
      <c r="AW59" s="5">
        <f t="shared" si="22"/>
        <v>0</v>
      </c>
      <c r="AX59" s="104">
        <f t="shared" si="9"/>
        <v>0</v>
      </c>
      <c r="AY59" s="5">
        <f t="shared" si="23"/>
        <v>0</v>
      </c>
      <c r="AZ59" s="104">
        <f t="shared" si="10"/>
        <v>0</v>
      </c>
      <c r="BA59" s="5">
        <f t="shared" si="24"/>
        <v>0</v>
      </c>
      <c r="BB59" s="105">
        <f t="shared" si="11"/>
        <v>0</v>
      </c>
      <c r="BC59" s="99">
        <f t="shared" si="25"/>
        <v>0</v>
      </c>
      <c r="BD59" s="54"/>
      <c r="BE59" s="54"/>
      <c r="BF59" s="54"/>
      <c r="BG59" s="54"/>
      <c r="BH59" s="13"/>
    </row>
    <row r="60" spans="1:79" ht="12.75" customHeight="1" x14ac:dyDescent="0.2">
      <c r="A60" s="3"/>
      <c r="B60" s="5">
        <f t="shared" si="30"/>
        <v>14</v>
      </c>
      <c r="C60" s="291"/>
      <c r="D60" s="292"/>
      <c r="E60" s="14"/>
      <c r="F60" s="85"/>
      <c r="G60" s="88">
        <f t="shared" si="26"/>
        <v>0</v>
      </c>
      <c r="H60" s="85"/>
      <c r="I60" s="88">
        <f t="shared" si="12"/>
        <v>0</v>
      </c>
      <c r="J60" s="85"/>
      <c r="K60" s="88">
        <f t="shared" si="13"/>
        <v>0</v>
      </c>
      <c r="L60" s="85"/>
      <c r="M60" s="88">
        <f t="shared" si="14"/>
        <v>0</v>
      </c>
      <c r="N60" s="85"/>
      <c r="O60" s="88">
        <f>IF(N60=$N$44,$N$45,0)</f>
        <v>0</v>
      </c>
      <c r="P60" s="85"/>
      <c r="Q60" s="88">
        <f t="shared" si="16"/>
        <v>0</v>
      </c>
      <c r="R60" s="85"/>
      <c r="S60" s="88">
        <f t="shared" si="27"/>
        <v>0</v>
      </c>
      <c r="T60" s="85"/>
      <c r="U60" s="88">
        <f t="shared" si="17"/>
        <v>0</v>
      </c>
      <c r="V60" s="85"/>
      <c r="W60" s="88">
        <f t="shared" si="18"/>
        <v>0</v>
      </c>
      <c r="X60" s="85"/>
      <c r="Y60" s="88">
        <f t="shared" si="19"/>
        <v>0</v>
      </c>
      <c r="Z60" s="85"/>
      <c r="AA60" s="88">
        <f t="shared" si="1"/>
        <v>0</v>
      </c>
      <c r="AB60" s="85"/>
      <c r="AC60" s="88">
        <f t="shared" si="2"/>
        <v>0</v>
      </c>
      <c r="AD60" s="85"/>
      <c r="AE60" s="88">
        <f t="shared" si="3"/>
        <v>0</v>
      </c>
      <c r="AF60" s="85"/>
      <c r="AG60" s="88">
        <f t="shared" si="28"/>
        <v>0</v>
      </c>
      <c r="AH60" s="85"/>
      <c r="AI60" s="88">
        <f t="shared" si="4"/>
        <v>0</v>
      </c>
      <c r="AJ60" s="85"/>
      <c r="AK60" s="88">
        <f t="shared" si="5"/>
        <v>0</v>
      </c>
      <c r="AL60" s="85"/>
      <c r="AM60" s="88">
        <f t="shared" si="32"/>
        <v>0</v>
      </c>
      <c r="AN60" s="85"/>
      <c r="AO60" s="89">
        <f t="shared" si="20"/>
        <v>0</v>
      </c>
      <c r="AP60" s="90">
        <f t="shared" si="6"/>
        <v>0</v>
      </c>
      <c r="AQ60" s="91">
        <f t="shared" si="7"/>
        <v>2</v>
      </c>
      <c r="AR60" s="5">
        <f t="shared" si="21"/>
        <v>0</v>
      </c>
      <c r="AS60" s="182">
        <f t="shared" si="31"/>
        <v>0</v>
      </c>
      <c r="AT60" s="182">
        <f t="shared" si="29"/>
        <v>0</v>
      </c>
      <c r="AU60" s="183"/>
      <c r="AV60" s="102">
        <f t="shared" si="8"/>
        <v>0</v>
      </c>
      <c r="AW60" s="5">
        <f t="shared" si="22"/>
        <v>0</v>
      </c>
      <c r="AX60" s="104">
        <f t="shared" si="9"/>
        <v>0</v>
      </c>
      <c r="AY60" s="5">
        <f t="shared" si="23"/>
        <v>0</v>
      </c>
      <c r="AZ60" s="104">
        <f t="shared" si="10"/>
        <v>0</v>
      </c>
      <c r="BA60" s="5">
        <f t="shared" si="24"/>
        <v>0</v>
      </c>
      <c r="BB60" s="105">
        <f t="shared" si="11"/>
        <v>0</v>
      </c>
      <c r="BC60" s="99">
        <f t="shared" si="25"/>
        <v>0</v>
      </c>
      <c r="BD60" s="54"/>
      <c r="BE60" s="54"/>
      <c r="BF60" s="54"/>
      <c r="BG60" s="54"/>
      <c r="BH60" s="13"/>
    </row>
    <row r="61" spans="1:79" ht="12.75" customHeight="1" x14ac:dyDescent="0.2">
      <c r="A61" s="3"/>
      <c r="B61" s="5">
        <f t="shared" si="30"/>
        <v>15</v>
      </c>
      <c r="C61" s="291"/>
      <c r="D61" s="292"/>
      <c r="E61" s="14"/>
      <c r="F61" s="85"/>
      <c r="G61" s="88">
        <f t="shared" si="26"/>
        <v>0</v>
      </c>
      <c r="H61" s="85"/>
      <c r="I61" s="88">
        <f t="shared" si="12"/>
        <v>0</v>
      </c>
      <c r="J61" s="85"/>
      <c r="K61" s="88">
        <f t="shared" si="13"/>
        <v>0</v>
      </c>
      <c r="L61" s="85"/>
      <c r="M61" s="88">
        <f t="shared" si="14"/>
        <v>0</v>
      </c>
      <c r="N61" s="85"/>
      <c r="O61" s="88">
        <f t="shared" si="15"/>
        <v>0</v>
      </c>
      <c r="P61" s="85"/>
      <c r="Q61" s="88">
        <f>IF(P61=$P$44,$P$45,0)</f>
        <v>0</v>
      </c>
      <c r="R61" s="85"/>
      <c r="S61" s="88">
        <f t="shared" si="27"/>
        <v>0</v>
      </c>
      <c r="T61" s="85"/>
      <c r="U61" s="88">
        <f>IF(T61=$T$44,$T$45,0)</f>
        <v>0</v>
      </c>
      <c r="V61" s="85"/>
      <c r="W61" s="88">
        <f t="shared" si="18"/>
        <v>0</v>
      </c>
      <c r="X61" s="85"/>
      <c r="Y61" s="88">
        <f>IF(X61=$X$44,$X$45,0)</f>
        <v>0</v>
      </c>
      <c r="Z61" s="85"/>
      <c r="AA61" s="88">
        <f t="shared" si="1"/>
        <v>0</v>
      </c>
      <c r="AB61" s="85"/>
      <c r="AC61" s="88">
        <f t="shared" si="2"/>
        <v>0</v>
      </c>
      <c r="AD61" s="85"/>
      <c r="AE61" s="88">
        <f t="shared" si="3"/>
        <v>0</v>
      </c>
      <c r="AF61" s="85"/>
      <c r="AG61" s="88">
        <f t="shared" si="28"/>
        <v>0</v>
      </c>
      <c r="AH61" s="85"/>
      <c r="AI61" s="88">
        <f t="shared" si="4"/>
        <v>0</v>
      </c>
      <c r="AJ61" s="85"/>
      <c r="AK61" s="88">
        <f t="shared" si="5"/>
        <v>0</v>
      </c>
      <c r="AL61" s="85"/>
      <c r="AM61" s="88">
        <f t="shared" si="32"/>
        <v>0</v>
      </c>
      <c r="AN61" s="85"/>
      <c r="AO61" s="89">
        <f t="shared" si="20"/>
        <v>0</v>
      </c>
      <c r="AP61" s="90">
        <f t="shared" si="6"/>
        <v>0</v>
      </c>
      <c r="AQ61" s="91">
        <f t="shared" si="7"/>
        <v>2</v>
      </c>
      <c r="AR61" s="5">
        <f t="shared" si="21"/>
        <v>0</v>
      </c>
      <c r="AS61" s="182">
        <f t="shared" si="31"/>
        <v>0</v>
      </c>
      <c r="AT61" s="182">
        <f t="shared" si="29"/>
        <v>0</v>
      </c>
      <c r="AU61" s="183"/>
      <c r="AV61" s="102">
        <f t="shared" si="8"/>
        <v>0</v>
      </c>
      <c r="AW61" s="5">
        <f t="shared" si="22"/>
        <v>0</v>
      </c>
      <c r="AX61" s="104">
        <f t="shared" si="9"/>
        <v>0</v>
      </c>
      <c r="AY61" s="5">
        <f t="shared" si="23"/>
        <v>0</v>
      </c>
      <c r="AZ61" s="104">
        <f t="shared" si="10"/>
        <v>0</v>
      </c>
      <c r="BA61" s="5">
        <f t="shared" si="24"/>
        <v>0</v>
      </c>
      <c r="BB61" s="105">
        <f t="shared" si="11"/>
        <v>0</v>
      </c>
      <c r="BC61" s="99">
        <f t="shared" si="25"/>
        <v>0</v>
      </c>
      <c r="BD61" s="54"/>
      <c r="BE61" s="54"/>
      <c r="BF61" s="54"/>
      <c r="BG61" s="54"/>
      <c r="BH61" s="13"/>
      <c r="BX61" s="55"/>
      <c r="BY61" s="349"/>
      <c r="BZ61" s="349"/>
      <c r="CA61" s="349"/>
    </row>
    <row r="62" spans="1:79" ht="12.75" customHeight="1" x14ac:dyDescent="0.2">
      <c r="A62" s="3"/>
      <c r="B62" s="5">
        <f t="shared" si="30"/>
        <v>16</v>
      </c>
      <c r="C62" s="291"/>
      <c r="D62" s="292"/>
      <c r="E62" s="14"/>
      <c r="F62" s="85"/>
      <c r="G62" s="88">
        <f t="shared" si="26"/>
        <v>0</v>
      </c>
      <c r="H62" s="85"/>
      <c r="I62" s="88">
        <f t="shared" si="12"/>
        <v>0</v>
      </c>
      <c r="J62" s="85"/>
      <c r="K62" s="88">
        <f t="shared" si="13"/>
        <v>0</v>
      </c>
      <c r="L62" s="85"/>
      <c r="M62" s="88">
        <f t="shared" si="14"/>
        <v>0</v>
      </c>
      <c r="N62" s="85"/>
      <c r="O62" s="88">
        <f t="shared" si="15"/>
        <v>0</v>
      </c>
      <c r="P62" s="85"/>
      <c r="Q62" s="88">
        <f t="shared" si="16"/>
        <v>0</v>
      </c>
      <c r="R62" s="85"/>
      <c r="S62" s="88">
        <f>IF(R62=$R$44,$R$45,0)</f>
        <v>0</v>
      </c>
      <c r="T62" s="85"/>
      <c r="U62" s="88">
        <f t="shared" si="17"/>
        <v>0</v>
      </c>
      <c r="V62" s="85"/>
      <c r="W62" s="88">
        <f>IF(V62=$V$44,$V$45,0)</f>
        <v>0</v>
      </c>
      <c r="X62" s="85"/>
      <c r="Y62" s="88">
        <f t="shared" si="19"/>
        <v>0</v>
      </c>
      <c r="Z62" s="85"/>
      <c r="AA62" s="88">
        <f t="shared" si="1"/>
        <v>0</v>
      </c>
      <c r="AB62" s="85"/>
      <c r="AC62" s="88">
        <f>IF(AB62=$AB$44,$AB$45,0)</f>
        <v>0</v>
      </c>
      <c r="AD62" s="85"/>
      <c r="AE62" s="88">
        <f t="shared" si="3"/>
        <v>0</v>
      </c>
      <c r="AF62" s="85"/>
      <c r="AG62" s="88">
        <f t="shared" si="28"/>
        <v>0</v>
      </c>
      <c r="AH62" s="85"/>
      <c r="AI62" s="88">
        <f>IF(AH62=$AH$44,$AH$45,0)</f>
        <v>0</v>
      </c>
      <c r="AJ62" s="85"/>
      <c r="AK62" s="88">
        <f t="shared" si="5"/>
        <v>0</v>
      </c>
      <c r="AL62" s="85"/>
      <c r="AM62" s="88">
        <f t="shared" si="32"/>
        <v>0</v>
      </c>
      <c r="AN62" s="85"/>
      <c r="AO62" s="89">
        <f t="shared" si="20"/>
        <v>0</v>
      </c>
      <c r="AP62" s="90">
        <f t="shared" si="6"/>
        <v>0</v>
      </c>
      <c r="AQ62" s="91">
        <f t="shared" si="7"/>
        <v>2</v>
      </c>
      <c r="AR62" s="5">
        <f t="shared" si="21"/>
        <v>0</v>
      </c>
      <c r="AS62" s="182">
        <f t="shared" si="31"/>
        <v>0</v>
      </c>
      <c r="AT62" s="182">
        <f t="shared" si="29"/>
        <v>0</v>
      </c>
      <c r="AU62" s="183"/>
      <c r="AV62" s="102">
        <f t="shared" si="8"/>
        <v>0</v>
      </c>
      <c r="AW62" s="5">
        <f t="shared" si="22"/>
        <v>0</v>
      </c>
      <c r="AX62" s="104">
        <f t="shared" si="9"/>
        <v>0</v>
      </c>
      <c r="AY62" s="5">
        <f t="shared" si="23"/>
        <v>0</v>
      </c>
      <c r="AZ62" s="104">
        <f t="shared" si="10"/>
        <v>0</v>
      </c>
      <c r="BA62" s="5">
        <f t="shared" si="24"/>
        <v>0</v>
      </c>
      <c r="BB62" s="105">
        <f t="shared" si="11"/>
        <v>0</v>
      </c>
      <c r="BC62" s="99">
        <f t="shared" si="25"/>
        <v>0</v>
      </c>
      <c r="BD62" s="54"/>
      <c r="BE62" s="350" t="s">
        <v>37</v>
      </c>
      <c r="BF62" s="350" t="s">
        <v>35</v>
      </c>
      <c r="BG62" s="350" t="s">
        <v>36</v>
      </c>
      <c r="BH62" s="13"/>
      <c r="BX62" s="55"/>
      <c r="BY62" s="349"/>
      <c r="BZ62" s="349"/>
      <c r="CA62" s="349"/>
    </row>
    <row r="63" spans="1:79" ht="12.75" customHeight="1" x14ac:dyDescent="0.2">
      <c r="A63" s="3"/>
      <c r="B63" s="5">
        <f t="shared" si="30"/>
        <v>17</v>
      </c>
      <c r="C63" s="291"/>
      <c r="D63" s="292"/>
      <c r="E63" s="14"/>
      <c r="F63" s="85"/>
      <c r="G63" s="88">
        <f t="shared" si="26"/>
        <v>0</v>
      </c>
      <c r="H63" s="85"/>
      <c r="I63" s="88">
        <f t="shared" si="12"/>
        <v>0</v>
      </c>
      <c r="J63" s="85"/>
      <c r="K63" s="88">
        <f t="shared" si="13"/>
        <v>0</v>
      </c>
      <c r="L63" s="85"/>
      <c r="M63" s="88">
        <f t="shared" si="14"/>
        <v>0</v>
      </c>
      <c r="N63" s="85"/>
      <c r="O63" s="88">
        <f t="shared" si="15"/>
        <v>0</v>
      </c>
      <c r="P63" s="85"/>
      <c r="Q63" s="88">
        <f t="shared" si="16"/>
        <v>0</v>
      </c>
      <c r="R63" s="85"/>
      <c r="S63" s="88">
        <f t="shared" si="27"/>
        <v>0</v>
      </c>
      <c r="T63" s="85"/>
      <c r="U63" s="88">
        <f t="shared" si="17"/>
        <v>0</v>
      </c>
      <c r="V63" s="85"/>
      <c r="W63" s="88">
        <f t="shared" si="18"/>
        <v>0</v>
      </c>
      <c r="X63" s="85"/>
      <c r="Y63" s="88">
        <f t="shared" si="19"/>
        <v>0</v>
      </c>
      <c r="Z63" s="85"/>
      <c r="AA63" s="88">
        <f t="shared" si="1"/>
        <v>0</v>
      </c>
      <c r="AB63" s="85"/>
      <c r="AC63" s="88">
        <f t="shared" si="2"/>
        <v>0</v>
      </c>
      <c r="AD63" s="85"/>
      <c r="AE63" s="88">
        <f t="shared" si="3"/>
        <v>0</v>
      </c>
      <c r="AF63" s="85"/>
      <c r="AG63" s="88">
        <f t="shared" si="28"/>
        <v>0</v>
      </c>
      <c r="AH63" s="85"/>
      <c r="AI63" s="88">
        <f t="shared" si="4"/>
        <v>0</v>
      </c>
      <c r="AJ63" s="85"/>
      <c r="AK63" s="88">
        <f>IF(AJ63=$AJ$44,$AJ$45,0)</f>
        <v>0</v>
      </c>
      <c r="AL63" s="85"/>
      <c r="AM63" s="88">
        <f t="shared" si="32"/>
        <v>0</v>
      </c>
      <c r="AN63" s="85"/>
      <c r="AO63" s="89">
        <f t="shared" si="20"/>
        <v>0</v>
      </c>
      <c r="AP63" s="90">
        <f t="shared" si="6"/>
        <v>0</v>
      </c>
      <c r="AQ63" s="91">
        <f t="shared" si="7"/>
        <v>2</v>
      </c>
      <c r="AR63" s="5">
        <f t="shared" si="21"/>
        <v>0</v>
      </c>
      <c r="AS63" s="182">
        <f t="shared" si="31"/>
        <v>0</v>
      </c>
      <c r="AT63" s="182">
        <f t="shared" si="29"/>
        <v>0</v>
      </c>
      <c r="AU63" s="183"/>
      <c r="AV63" s="102">
        <f t="shared" si="8"/>
        <v>0</v>
      </c>
      <c r="AW63" s="5">
        <f t="shared" si="22"/>
        <v>0</v>
      </c>
      <c r="AX63" s="104">
        <f t="shared" si="9"/>
        <v>0</v>
      </c>
      <c r="AY63" s="5">
        <f t="shared" si="23"/>
        <v>0</v>
      </c>
      <c r="AZ63" s="104">
        <f t="shared" si="10"/>
        <v>0</v>
      </c>
      <c r="BA63" s="5">
        <f t="shared" si="24"/>
        <v>0</v>
      </c>
      <c r="BB63" s="105">
        <f t="shared" si="11"/>
        <v>0</v>
      </c>
      <c r="BC63" s="99">
        <f t="shared" si="25"/>
        <v>0</v>
      </c>
      <c r="BD63" s="54"/>
      <c r="BE63" s="351"/>
      <c r="BF63" s="351"/>
      <c r="BG63" s="351"/>
      <c r="BH63" s="13"/>
      <c r="BX63" s="55"/>
      <c r="BY63" s="349"/>
      <c r="BZ63" s="349"/>
      <c r="CA63" s="349"/>
    </row>
    <row r="64" spans="1:79" ht="12.75" customHeight="1" x14ac:dyDescent="0.2">
      <c r="A64" s="3"/>
      <c r="B64" s="5">
        <f t="shared" si="30"/>
        <v>18</v>
      </c>
      <c r="C64" s="291"/>
      <c r="D64" s="292"/>
      <c r="E64" s="14"/>
      <c r="F64" s="85"/>
      <c r="G64" s="88">
        <f t="shared" si="26"/>
        <v>0</v>
      </c>
      <c r="H64" s="85"/>
      <c r="I64" s="88">
        <f t="shared" si="12"/>
        <v>0</v>
      </c>
      <c r="J64" s="85"/>
      <c r="K64" s="88">
        <f t="shared" si="13"/>
        <v>0</v>
      </c>
      <c r="L64" s="85"/>
      <c r="M64" s="88">
        <f t="shared" si="14"/>
        <v>0</v>
      </c>
      <c r="N64" s="85"/>
      <c r="O64" s="88">
        <f t="shared" si="15"/>
        <v>0</v>
      </c>
      <c r="P64" s="85"/>
      <c r="Q64" s="88">
        <f t="shared" si="16"/>
        <v>0</v>
      </c>
      <c r="R64" s="85"/>
      <c r="S64" s="88">
        <f t="shared" si="27"/>
        <v>0</v>
      </c>
      <c r="T64" s="85"/>
      <c r="U64" s="88">
        <f t="shared" si="17"/>
        <v>0</v>
      </c>
      <c r="V64" s="85"/>
      <c r="W64" s="88">
        <f t="shared" si="18"/>
        <v>0</v>
      </c>
      <c r="X64" s="85"/>
      <c r="Y64" s="88">
        <f t="shared" si="19"/>
        <v>0</v>
      </c>
      <c r="Z64" s="85"/>
      <c r="AA64" s="88">
        <f>IF(Z64=$Z$44,$Z$45,0)</f>
        <v>0</v>
      </c>
      <c r="AB64" s="85"/>
      <c r="AC64" s="88">
        <f t="shared" si="2"/>
        <v>0</v>
      </c>
      <c r="AD64" s="85"/>
      <c r="AE64" s="88">
        <f t="shared" si="3"/>
        <v>0</v>
      </c>
      <c r="AF64" s="85"/>
      <c r="AG64" s="88">
        <f>IF(AF64=$AF$44,$AF$45,0)</f>
        <v>0</v>
      </c>
      <c r="AH64" s="85"/>
      <c r="AI64" s="88">
        <f t="shared" si="4"/>
        <v>0</v>
      </c>
      <c r="AJ64" s="85"/>
      <c r="AK64" s="88">
        <f t="shared" si="5"/>
        <v>0</v>
      </c>
      <c r="AL64" s="85"/>
      <c r="AM64" s="88">
        <f t="shared" si="32"/>
        <v>0</v>
      </c>
      <c r="AN64" s="85"/>
      <c r="AO64" s="89">
        <f t="shared" si="20"/>
        <v>0</v>
      </c>
      <c r="AP64" s="90">
        <f t="shared" si="6"/>
        <v>0</v>
      </c>
      <c r="AQ64" s="91">
        <f t="shared" si="7"/>
        <v>2</v>
      </c>
      <c r="AR64" s="5">
        <f t="shared" si="21"/>
        <v>0</v>
      </c>
      <c r="AS64" s="182">
        <f t="shared" si="31"/>
        <v>0</v>
      </c>
      <c r="AT64" s="182">
        <f t="shared" si="29"/>
        <v>0</v>
      </c>
      <c r="AU64" s="183"/>
      <c r="AV64" s="102">
        <f t="shared" si="8"/>
        <v>0</v>
      </c>
      <c r="AW64" s="5">
        <f t="shared" si="22"/>
        <v>0</v>
      </c>
      <c r="AX64" s="104">
        <f t="shared" si="9"/>
        <v>0</v>
      </c>
      <c r="AY64" s="5">
        <f t="shared" si="23"/>
        <v>0</v>
      </c>
      <c r="AZ64" s="104">
        <f t="shared" si="10"/>
        <v>0</v>
      </c>
      <c r="BA64" s="5">
        <f t="shared" si="24"/>
        <v>0</v>
      </c>
      <c r="BB64" s="105">
        <f t="shared" si="11"/>
        <v>0</v>
      </c>
      <c r="BC64" s="99">
        <f t="shared" si="25"/>
        <v>0</v>
      </c>
      <c r="BD64" s="54"/>
      <c r="BE64" s="351"/>
      <c r="BF64" s="351"/>
      <c r="BG64" s="351"/>
      <c r="BH64" s="13"/>
      <c r="BX64" s="55"/>
      <c r="BY64" s="349"/>
      <c r="BZ64" s="349"/>
      <c r="CA64" s="349"/>
    </row>
    <row r="65" spans="1:79" ht="12.75" customHeight="1" x14ac:dyDescent="0.2">
      <c r="A65" s="3"/>
      <c r="B65" s="5">
        <f t="shared" si="30"/>
        <v>19</v>
      </c>
      <c r="C65" s="291"/>
      <c r="D65" s="292"/>
      <c r="E65" s="14"/>
      <c r="F65" s="85"/>
      <c r="G65" s="88">
        <f t="shared" si="26"/>
        <v>0</v>
      </c>
      <c r="H65" s="85"/>
      <c r="I65" s="88">
        <f t="shared" si="12"/>
        <v>0</v>
      </c>
      <c r="J65" s="85"/>
      <c r="K65" s="88">
        <f t="shared" si="13"/>
        <v>0</v>
      </c>
      <c r="L65" s="85"/>
      <c r="M65" s="88">
        <f t="shared" si="14"/>
        <v>0</v>
      </c>
      <c r="N65" s="85"/>
      <c r="O65" s="88">
        <f t="shared" si="15"/>
        <v>0</v>
      </c>
      <c r="P65" s="85"/>
      <c r="Q65" s="88">
        <f t="shared" si="16"/>
        <v>0</v>
      </c>
      <c r="R65" s="85"/>
      <c r="S65" s="88">
        <f t="shared" si="27"/>
        <v>0</v>
      </c>
      <c r="T65" s="85"/>
      <c r="U65" s="88">
        <f t="shared" si="17"/>
        <v>0</v>
      </c>
      <c r="V65" s="85"/>
      <c r="W65" s="88">
        <f t="shared" si="18"/>
        <v>0</v>
      </c>
      <c r="X65" s="85"/>
      <c r="Y65" s="88">
        <f t="shared" si="19"/>
        <v>0</v>
      </c>
      <c r="Z65" s="85"/>
      <c r="AA65" s="88">
        <f t="shared" si="1"/>
        <v>0</v>
      </c>
      <c r="AB65" s="85"/>
      <c r="AC65" s="88">
        <f t="shared" si="2"/>
        <v>0</v>
      </c>
      <c r="AD65" s="85"/>
      <c r="AE65" s="88">
        <f>IF(AD65=$AD$44,$AD$45,0)</f>
        <v>0</v>
      </c>
      <c r="AF65" s="85"/>
      <c r="AG65" s="88">
        <f t="shared" si="28"/>
        <v>0</v>
      </c>
      <c r="AH65" s="85"/>
      <c r="AI65" s="88">
        <f t="shared" si="4"/>
        <v>0</v>
      </c>
      <c r="AJ65" s="85"/>
      <c r="AK65" s="88">
        <f t="shared" si="5"/>
        <v>0</v>
      </c>
      <c r="AL65" s="85"/>
      <c r="AM65" s="88">
        <f t="shared" si="32"/>
        <v>0</v>
      </c>
      <c r="AN65" s="85"/>
      <c r="AO65" s="89">
        <f t="shared" si="20"/>
        <v>0</v>
      </c>
      <c r="AP65" s="90">
        <f t="shared" si="6"/>
        <v>0</v>
      </c>
      <c r="AQ65" s="91">
        <f t="shared" si="7"/>
        <v>2</v>
      </c>
      <c r="AR65" s="5">
        <f t="shared" si="21"/>
        <v>0</v>
      </c>
      <c r="AS65" s="182">
        <f t="shared" si="31"/>
        <v>0</v>
      </c>
      <c r="AT65" s="182">
        <f t="shared" si="29"/>
        <v>0</v>
      </c>
      <c r="AU65" s="183"/>
      <c r="AV65" s="102">
        <f t="shared" si="8"/>
        <v>0</v>
      </c>
      <c r="AW65" s="5">
        <f t="shared" si="22"/>
        <v>0</v>
      </c>
      <c r="AX65" s="104">
        <f t="shared" si="9"/>
        <v>0</v>
      </c>
      <c r="AY65" s="5">
        <f t="shared" si="23"/>
        <v>0</v>
      </c>
      <c r="AZ65" s="104">
        <f t="shared" si="10"/>
        <v>0</v>
      </c>
      <c r="BA65" s="5">
        <f t="shared" si="24"/>
        <v>0</v>
      </c>
      <c r="BB65" s="105">
        <f t="shared" si="11"/>
        <v>0</v>
      </c>
      <c r="BC65" s="99">
        <f t="shared" si="25"/>
        <v>0</v>
      </c>
      <c r="BD65" s="54"/>
      <c r="BE65" s="352"/>
      <c r="BF65" s="352"/>
      <c r="BG65" s="352"/>
      <c r="BH65" s="13"/>
      <c r="BX65" s="55"/>
      <c r="BY65" s="349"/>
      <c r="BZ65" s="349"/>
      <c r="CA65" s="349"/>
    </row>
    <row r="66" spans="1:79" ht="12.75" customHeight="1" x14ac:dyDescent="0.2">
      <c r="A66" s="3"/>
      <c r="B66" s="5">
        <f t="shared" si="30"/>
        <v>20</v>
      </c>
      <c r="C66" s="291"/>
      <c r="D66" s="292"/>
      <c r="E66" s="14"/>
      <c r="F66" s="85"/>
      <c r="G66" s="88">
        <f t="shared" si="26"/>
        <v>0</v>
      </c>
      <c r="H66" s="85"/>
      <c r="I66" s="88">
        <f t="shared" si="12"/>
        <v>0</v>
      </c>
      <c r="J66" s="85"/>
      <c r="K66" s="88">
        <f t="shared" si="13"/>
        <v>0</v>
      </c>
      <c r="L66" s="85"/>
      <c r="M66" s="88">
        <f t="shared" si="14"/>
        <v>0</v>
      </c>
      <c r="N66" s="85"/>
      <c r="O66" s="88">
        <f t="shared" si="15"/>
        <v>0</v>
      </c>
      <c r="P66" s="85"/>
      <c r="Q66" s="88">
        <f t="shared" si="16"/>
        <v>0</v>
      </c>
      <c r="R66" s="85"/>
      <c r="S66" s="88">
        <f t="shared" si="27"/>
        <v>0</v>
      </c>
      <c r="T66" s="85"/>
      <c r="U66" s="88">
        <f t="shared" si="17"/>
        <v>0</v>
      </c>
      <c r="V66" s="85"/>
      <c r="W66" s="88">
        <f t="shared" si="18"/>
        <v>0</v>
      </c>
      <c r="X66" s="85"/>
      <c r="Y66" s="88">
        <f t="shared" si="19"/>
        <v>0</v>
      </c>
      <c r="Z66" s="85"/>
      <c r="AA66" s="88">
        <f t="shared" si="1"/>
        <v>0</v>
      </c>
      <c r="AB66" s="85"/>
      <c r="AC66" s="88">
        <f t="shared" si="2"/>
        <v>0</v>
      </c>
      <c r="AD66" s="85"/>
      <c r="AE66" s="88">
        <f t="shared" si="3"/>
        <v>0</v>
      </c>
      <c r="AF66" s="85"/>
      <c r="AG66" s="88">
        <f t="shared" si="28"/>
        <v>0</v>
      </c>
      <c r="AH66" s="85"/>
      <c r="AI66" s="88">
        <f t="shared" si="4"/>
        <v>0</v>
      </c>
      <c r="AJ66" s="85"/>
      <c r="AK66" s="88">
        <f t="shared" si="5"/>
        <v>0</v>
      </c>
      <c r="AL66" s="85"/>
      <c r="AM66" s="88">
        <f>IF(AL66=$AL$44,$AL$45,0)</f>
        <v>0</v>
      </c>
      <c r="AN66" s="85"/>
      <c r="AO66" s="89">
        <f t="shared" si="20"/>
        <v>0</v>
      </c>
      <c r="AP66" s="90">
        <f t="shared" si="6"/>
        <v>0</v>
      </c>
      <c r="AQ66" s="91">
        <f t="shared" si="7"/>
        <v>2</v>
      </c>
      <c r="AR66" s="5">
        <f t="shared" si="21"/>
        <v>0</v>
      </c>
      <c r="AS66" s="182">
        <f t="shared" si="31"/>
        <v>0</v>
      </c>
      <c r="AT66" s="182">
        <f t="shared" si="29"/>
        <v>0</v>
      </c>
      <c r="AU66" s="183"/>
      <c r="AV66" s="102">
        <f t="shared" si="8"/>
        <v>0</v>
      </c>
      <c r="AW66" s="5">
        <f t="shared" si="22"/>
        <v>0</v>
      </c>
      <c r="AX66" s="104">
        <f t="shared" si="9"/>
        <v>0</v>
      </c>
      <c r="AY66" s="5">
        <f t="shared" si="23"/>
        <v>0</v>
      </c>
      <c r="AZ66" s="104">
        <f t="shared" si="10"/>
        <v>0</v>
      </c>
      <c r="BA66" s="5">
        <f t="shared" si="24"/>
        <v>0</v>
      </c>
      <c r="BB66" s="105">
        <f t="shared" si="11"/>
        <v>0</v>
      </c>
      <c r="BC66" s="99">
        <f t="shared" si="25"/>
        <v>0</v>
      </c>
      <c r="BD66" s="54"/>
      <c r="BE66" s="5">
        <f>IF(AP47:AP93&lt;="49",COUNTIF($AR$47:$AR$93,"INICIAL"))</f>
        <v>0</v>
      </c>
      <c r="BF66" s="5">
        <f>COUNTIF($AR$47:$AR$93,"INTERMEDIO")</f>
        <v>0</v>
      </c>
      <c r="BG66" s="5">
        <f>COUNTIF($AR$47:$AR$93,"AVANZADO")</f>
        <v>0</v>
      </c>
      <c r="BH66" s="13"/>
      <c r="BX66" s="55"/>
      <c r="BY66" s="349"/>
      <c r="BZ66" s="349"/>
      <c r="CA66" s="349"/>
    </row>
    <row r="67" spans="1:79" ht="12.75" customHeight="1" x14ac:dyDescent="0.2">
      <c r="A67" s="3"/>
      <c r="B67" s="5">
        <f t="shared" si="30"/>
        <v>21</v>
      </c>
      <c r="C67" s="291"/>
      <c r="D67" s="292"/>
      <c r="E67" s="14"/>
      <c r="F67" s="85"/>
      <c r="G67" s="88">
        <f t="shared" si="26"/>
        <v>0</v>
      </c>
      <c r="H67" s="85"/>
      <c r="I67" s="88">
        <f t="shared" si="12"/>
        <v>0</v>
      </c>
      <c r="J67" s="85"/>
      <c r="K67" s="88">
        <f t="shared" si="13"/>
        <v>0</v>
      </c>
      <c r="L67" s="85"/>
      <c r="M67" s="88">
        <f t="shared" si="14"/>
        <v>0</v>
      </c>
      <c r="N67" s="85"/>
      <c r="O67" s="88">
        <f t="shared" si="15"/>
        <v>0</v>
      </c>
      <c r="P67" s="85"/>
      <c r="Q67" s="88">
        <f t="shared" si="16"/>
        <v>0</v>
      </c>
      <c r="R67" s="85"/>
      <c r="S67" s="88">
        <f t="shared" si="27"/>
        <v>0</v>
      </c>
      <c r="T67" s="85"/>
      <c r="U67" s="88">
        <f t="shared" si="17"/>
        <v>0</v>
      </c>
      <c r="V67" s="85"/>
      <c r="W67" s="88">
        <f t="shared" si="18"/>
        <v>0</v>
      </c>
      <c r="X67" s="85"/>
      <c r="Y67" s="88">
        <f t="shared" si="19"/>
        <v>0</v>
      </c>
      <c r="Z67" s="85"/>
      <c r="AA67" s="88">
        <f t="shared" si="1"/>
        <v>0</v>
      </c>
      <c r="AB67" s="85"/>
      <c r="AC67" s="88">
        <f t="shared" si="2"/>
        <v>0</v>
      </c>
      <c r="AD67" s="85"/>
      <c r="AE67" s="88">
        <f t="shared" si="3"/>
        <v>0</v>
      </c>
      <c r="AF67" s="85"/>
      <c r="AG67" s="88">
        <f t="shared" si="28"/>
        <v>0</v>
      </c>
      <c r="AH67" s="85"/>
      <c r="AI67" s="88">
        <f>IF(AH67=$AH$44,$AH$45,0)</f>
        <v>0</v>
      </c>
      <c r="AJ67" s="85"/>
      <c r="AK67" s="88">
        <f t="shared" si="5"/>
        <v>0</v>
      </c>
      <c r="AL67" s="85"/>
      <c r="AM67" s="88">
        <f t="shared" si="32"/>
        <v>0</v>
      </c>
      <c r="AN67" s="85"/>
      <c r="AO67" s="89">
        <f t="shared" si="20"/>
        <v>0</v>
      </c>
      <c r="AP67" s="90">
        <f t="shared" si="6"/>
        <v>0</v>
      </c>
      <c r="AQ67" s="91">
        <f t="shared" si="7"/>
        <v>2</v>
      </c>
      <c r="AR67" s="5">
        <f t="shared" si="21"/>
        <v>0</v>
      </c>
      <c r="AS67" s="182">
        <f t="shared" si="31"/>
        <v>0</v>
      </c>
      <c r="AT67" s="182">
        <f t="shared" si="29"/>
        <v>0</v>
      </c>
      <c r="AU67" s="183"/>
      <c r="AV67" s="102">
        <f t="shared" si="8"/>
        <v>0</v>
      </c>
      <c r="AW67" s="5">
        <f t="shared" si="22"/>
        <v>0</v>
      </c>
      <c r="AX67" s="104">
        <f t="shared" si="9"/>
        <v>0</v>
      </c>
      <c r="AY67" s="5">
        <f t="shared" si="23"/>
        <v>0</v>
      </c>
      <c r="AZ67" s="104">
        <f t="shared" si="10"/>
        <v>0</v>
      </c>
      <c r="BA67" s="5">
        <f t="shared" si="24"/>
        <v>0</v>
      </c>
      <c r="BB67" s="105">
        <f t="shared" si="11"/>
        <v>0</v>
      </c>
      <c r="BC67" s="99">
        <f t="shared" si="25"/>
        <v>0</v>
      </c>
      <c r="BD67" s="54"/>
      <c r="BE67" s="162" t="e">
        <f>BE66*1/$F$11</f>
        <v>#DIV/0!</v>
      </c>
      <c r="BF67" s="162" t="e">
        <f>BF66*1/$F$11</f>
        <v>#DIV/0!</v>
      </c>
      <c r="BG67" s="162" t="e">
        <f>BG66*1/$F$11</f>
        <v>#DIV/0!</v>
      </c>
      <c r="BH67" s="13"/>
      <c r="BX67" s="51"/>
      <c r="BY67" s="349"/>
      <c r="BZ67" s="349"/>
      <c r="CA67" s="349"/>
    </row>
    <row r="68" spans="1:79" ht="12.75" customHeight="1" x14ac:dyDescent="0.2">
      <c r="A68" s="3"/>
      <c r="B68" s="5">
        <f t="shared" si="30"/>
        <v>22</v>
      </c>
      <c r="C68" s="291"/>
      <c r="D68" s="292"/>
      <c r="E68" s="14"/>
      <c r="F68" s="85"/>
      <c r="G68" s="88">
        <f t="shared" si="26"/>
        <v>0</v>
      </c>
      <c r="H68" s="85"/>
      <c r="I68" s="88">
        <f t="shared" si="12"/>
        <v>0</v>
      </c>
      <c r="J68" s="85"/>
      <c r="K68" s="88">
        <f t="shared" si="13"/>
        <v>0</v>
      </c>
      <c r="L68" s="85"/>
      <c r="M68" s="88">
        <f t="shared" si="14"/>
        <v>0</v>
      </c>
      <c r="N68" s="85"/>
      <c r="O68" s="88">
        <f t="shared" si="15"/>
        <v>0</v>
      </c>
      <c r="P68" s="85"/>
      <c r="Q68" s="88">
        <f t="shared" si="16"/>
        <v>0</v>
      </c>
      <c r="R68" s="85"/>
      <c r="S68" s="88">
        <f t="shared" si="27"/>
        <v>0</v>
      </c>
      <c r="T68" s="85"/>
      <c r="U68" s="88">
        <f t="shared" si="17"/>
        <v>0</v>
      </c>
      <c r="V68" s="85"/>
      <c r="W68" s="88">
        <f t="shared" si="18"/>
        <v>0</v>
      </c>
      <c r="X68" s="85"/>
      <c r="Y68" s="88">
        <f t="shared" si="19"/>
        <v>0</v>
      </c>
      <c r="Z68" s="85"/>
      <c r="AA68" s="88">
        <f t="shared" si="1"/>
        <v>0</v>
      </c>
      <c r="AB68" s="85"/>
      <c r="AC68" s="88">
        <f t="shared" si="2"/>
        <v>0</v>
      </c>
      <c r="AD68" s="85"/>
      <c r="AE68" s="88">
        <f t="shared" si="3"/>
        <v>0</v>
      </c>
      <c r="AF68" s="85"/>
      <c r="AG68" s="88">
        <f t="shared" si="28"/>
        <v>0</v>
      </c>
      <c r="AH68" s="85"/>
      <c r="AI68" s="88">
        <f t="shared" ref="AI68:AI93" si="33">IF(AH68=$AH$44,$AH$45,0)</f>
        <v>0</v>
      </c>
      <c r="AJ68" s="85"/>
      <c r="AK68" s="88">
        <f t="shared" si="5"/>
        <v>0</v>
      </c>
      <c r="AL68" s="85"/>
      <c r="AM68" s="88">
        <f t="shared" si="32"/>
        <v>0</v>
      </c>
      <c r="AN68" s="85"/>
      <c r="AO68" s="89">
        <f t="shared" si="20"/>
        <v>0</v>
      </c>
      <c r="AP68" s="90">
        <f t="shared" si="6"/>
        <v>0</v>
      </c>
      <c r="AQ68" s="91">
        <f t="shared" si="7"/>
        <v>2</v>
      </c>
      <c r="AR68" s="5">
        <f t="shared" si="21"/>
        <v>0</v>
      </c>
      <c r="AS68" s="182">
        <f t="shared" si="31"/>
        <v>0</v>
      </c>
      <c r="AT68" s="182">
        <f t="shared" si="29"/>
        <v>0</v>
      </c>
      <c r="AU68" s="183"/>
      <c r="AV68" s="102">
        <f t="shared" si="8"/>
        <v>0</v>
      </c>
      <c r="AW68" s="5">
        <f t="shared" si="22"/>
        <v>0</v>
      </c>
      <c r="AX68" s="104">
        <f t="shared" si="9"/>
        <v>0</v>
      </c>
      <c r="AY68" s="5">
        <f t="shared" si="23"/>
        <v>0</v>
      </c>
      <c r="AZ68" s="104">
        <f t="shared" si="10"/>
        <v>0</v>
      </c>
      <c r="BA68" s="5">
        <f t="shared" si="24"/>
        <v>0</v>
      </c>
      <c r="BB68" s="105">
        <f t="shared" si="11"/>
        <v>0</v>
      </c>
      <c r="BC68" s="99">
        <f t="shared" si="25"/>
        <v>0</v>
      </c>
      <c r="BD68" s="54"/>
      <c r="BE68" s="54"/>
      <c r="BF68" s="54"/>
      <c r="BG68" s="54"/>
      <c r="BH68" s="13"/>
    </row>
    <row r="69" spans="1:79" ht="12.75" customHeight="1" x14ac:dyDescent="0.2">
      <c r="A69" s="3"/>
      <c r="B69" s="5">
        <f t="shared" si="30"/>
        <v>23</v>
      </c>
      <c r="C69" s="291"/>
      <c r="D69" s="292"/>
      <c r="E69" s="14"/>
      <c r="F69" s="85"/>
      <c r="G69" s="88">
        <f t="shared" si="26"/>
        <v>0</v>
      </c>
      <c r="H69" s="85"/>
      <c r="I69" s="88">
        <f t="shared" si="12"/>
        <v>0</v>
      </c>
      <c r="J69" s="85"/>
      <c r="K69" s="88">
        <f t="shared" si="13"/>
        <v>0</v>
      </c>
      <c r="L69" s="85"/>
      <c r="M69" s="88">
        <f t="shared" si="14"/>
        <v>0</v>
      </c>
      <c r="N69" s="85"/>
      <c r="O69" s="88">
        <f t="shared" si="15"/>
        <v>0</v>
      </c>
      <c r="P69" s="85"/>
      <c r="Q69" s="88">
        <f t="shared" si="16"/>
        <v>0</v>
      </c>
      <c r="R69" s="85"/>
      <c r="S69" s="88">
        <f t="shared" si="27"/>
        <v>0</v>
      </c>
      <c r="T69" s="85"/>
      <c r="U69" s="88">
        <f t="shared" si="17"/>
        <v>0</v>
      </c>
      <c r="V69" s="85"/>
      <c r="W69" s="88">
        <f t="shared" si="18"/>
        <v>0</v>
      </c>
      <c r="X69" s="85"/>
      <c r="Y69" s="88">
        <f t="shared" si="19"/>
        <v>0</v>
      </c>
      <c r="Z69" s="85"/>
      <c r="AA69" s="88">
        <f t="shared" si="1"/>
        <v>0</v>
      </c>
      <c r="AB69" s="85"/>
      <c r="AC69" s="88">
        <f t="shared" si="2"/>
        <v>0</v>
      </c>
      <c r="AD69" s="85"/>
      <c r="AE69" s="88">
        <f t="shared" si="3"/>
        <v>0</v>
      </c>
      <c r="AF69" s="85"/>
      <c r="AG69" s="88">
        <f t="shared" si="28"/>
        <v>0</v>
      </c>
      <c r="AH69" s="85"/>
      <c r="AI69" s="88">
        <f t="shared" si="33"/>
        <v>0</v>
      </c>
      <c r="AJ69" s="85"/>
      <c r="AK69" s="88">
        <f t="shared" si="5"/>
        <v>0</v>
      </c>
      <c r="AL69" s="85"/>
      <c r="AM69" s="88">
        <f>IF(AL69=$AL$44,$AL$45,0)</f>
        <v>0</v>
      </c>
      <c r="AN69" s="85"/>
      <c r="AO69" s="89">
        <f t="shared" si="20"/>
        <v>0</v>
      </c>
      <c r="AP69" s="90">
        <f t="shared" si="6"/>
        <v>0</v>
      </c>
      <c r="AQ69" s="91">
        <f t="shared" si="7"/>
        <v>2</v>
      </c>
      <c r="AR69" s="5">
        <f t="shared" si="21"/>
        <v>0</v>
      </c>
      <c r="AS69" s="182">
        <f t="shared" si="31"/>
        <v>0</v>
      </c>
      <c r="AT69" s="182">
        <f t="shared" si="29"/>
        <v>0</v>
      </c>
      <c r="AU69" s="183"/>
      <c r="AV69" s="102">
        <f t="shared" si="8"/>
        <v>0</v>
      </c>
      <c r="AW69" s="5">
        <f t="shared" si="22"/>
        <v>0</v>
      </c>
      <c r="AX69" s="104">
        <f t="shared" si="9"/>
        <v>0</v>
      </c>
      <c r="AY69" s="5">
        <f t="shared" si="23"/>
        <v>0</v>
      </c>
      <c r="AZ69" s="104">
        <f t="shared" si="10"/>
        <v>0</v>
      </c>
      <c r="BA69" s="5">
        <f t="shared" si="24"/>
        <v>0</v>
      </c>
      <c r="BB69" s="105">
        <f t="shared" si="11"/>
        <v>0</v>
      </c>
      <c r="BC69" s="99">
        <f t="shared" si="25"/>
        <v>0</v>
      </c>
      <c r="BD69" s="54"/>
      <c r="BE69" s="54"/>
      <c r="BF69" s="54"/>
      <c r="BG69" s="54"/>
      <c r="BH69" s="13"/>
    </row>
    <row r="70" spans="1:79" ht="12.75" customHeight="1" x14ac:dyDescent="0.2">
      <c r="A70" s="3"/>
      <c r="B70" s="5">
        <f t="shared" si="30"/>
        <v>24</v>
      </c>
      <c r="C70" s="291"/>
      <c r="D70" s="292"/>
      <c r="E70" s="14"/>
      <c r="F70" s="85"/>
      <c r="G70" s="88">
        <f t="shared" si="26"/>
        <v>0</v>
      </c>
      <c r="H70" s="85"/>
      <c r="I70" s="88">
        <f t="shared" si="12"/>
        <v>0</v>
      </c>
      <c r="J70" s="85"/>
      <c r="K70" s="88">
        <f t="shared" si="13"/>
        <v>0</v>
      </c>
      <c r="L70" s="85"/>
      <c r="M70" s="88">
        <f t="shared" si="14"/>
        <v>0</v>
      </c>
      <c r="N70" s="85"/>
      <c r="O70" s="88">
        <f t="shared" si="15"/>
        <v>0</v>
      </c>
      <c r="P70" s="85"/>
      <c r="Q70" s="88">
        <f t="shared" si="16"/>
        <v>0</v>
      </c>
      <c r="R70" s="85"/>
      <c r="S70" s="88">
        <f t="shared" si="27"/>
        <v>0</v>
      </c>
      <c r="T70" s="85"/>
      <c r="U70" s="88">
        <f t="shared" si="17"/>
        <v>0</v>
      </c>
      <c r="V70" s="85"/>
      <c r="W70" s="88">
        <f t="shared" si="18"/>
        <v>0</v>
      </c>
      <c r="X70" s="85"/>
      <c r="Y70" s="88">
        <f t="shared" si="19"/>
        <v>0</v>
      </c>
      <c r="Z70" s="85"/>
      <c r="AA70" s="88">
        <f t="shared" si="1"/>
        <v>0</v>
      </c>
      <c r="AB70" s="85"/>
      <c r="AC70" s="88">
        <f t="shared" si="2"/>
        <v>0</v>
      </c>
      <c r="AD70" s="85"/>
      <c r="AE70" s="88">
        <f t="shared" si="3"/>
        <v>0</v>
      </c>
      <c r="AF70" s="85"/>
      <c r="AG70" s="88">
        <f t="shared" si="28"/>
        <v>0</v>
      </c>
      <c r="AH70" s="85"/>
      <c r="AI70" s="88">
        <f t="shared" si="33"/>
        <v>0</v>
      </c>
      <c r="AJ70" s="85"/>
      <c r="AK70" s="88">
        <f t="shared" si="5"/>
        <v>0</v>
      </c>
      <c r="AL70" s="85"/>
      <c r="AM70" s="88">
        <f t="shared" ref="AM70:AM93" si="34">IF(AL70=$AL$44,$AL$45,0)</f>
        <v>0</v>
      </c>
      <c r="AN70" s="85"/>
      <c r="AO70" s="89">
        <f t="shared" si="20"/>
        <v>0</v>
      </c>
      <c r="AP70" s="90">
        <f t="shared" si="6"/>
        <v>0</v>
      </c>
      <c r="AQ70" s="91">
        <f t="shared" si="7"/>
        <v>2</v>
      </c>
      <c r="AR70" s="5">
        <f t="shared" si="21"/>
        <v>0</v>
      </c>
      <c r="AS70" s="182">
        <f t="shared" si="31"/>
        <v>0</v>
      </c>
      <c r="AT70" s="182">
        <f t="shared" si="29"/>
        <v>0</v>
      </c>
      <c r="AU70" s="183"/>
      <c r="AV70" s="102">
        <f t="shared" si="8"/>
        <v>0</v>
      </c>
      <c r="AW70" s="5">
        <f t="shared" si="22"/>
        <v>0</v>
      </c>
      <c r="AX70" s="104">
        <f t="shared" si="9"/>
        <v>0</v>
      </c>
      <c r="AY70" s="5">
        <f t="shared" si="23"/>
        <v>0</v>
      </c>
      <c r="AZ70" s="104">
        <f t="shared" si="10"/>
        <v>0</v>
      </c>
      <c r="BA70" s="5">
        <f t="shared" si="24"/>
        <v>0</v>
      </c>
      <c r="BB70" s="105">
        <f t="shared" si="11"/>
        <v>0</v>
      </c>
      <c r="BC70" s="99">
        <f t="shared" si="25"/>
        <v>0</v>
      </c>
      <c r="BD70" s="54"/>
      <c r="BE70" s="54"/>
      <c r="BF70" s="54"/>
      <c r="BG70" s="54"/>
      <c r="BH70" s="13"/>
    </row>
    <row r="71" spans="1:79" ht="12.75" customHeight="1" x14ac:dyDescent="0.2">
      <c r="A71" s="3"/>
      <c r="B71" s="5">
        <f t="shared" si="30"/>
        <v>25</v>
      </c>
      <c r="C71" s="291"/>
      <c r="D71" s="292"/>
      <c r="E71" s="14"/>
      <c r="F71" s="85"/>
      <c r="G71" s="88">
        <f t="shared" si="26"/>
        <v>0</v>
      </c>
      <c r="H71" s="85"/>
      <c r="I71" s="88">
        <f t="shared" si="12"/>
        <v>0</v>
      </c>
      <c r="J71" s="85"/>
      <c r="K71" s="88">
        <f t="shared" si="13"/>
        <v>0</v>
      </c>
      <c r="L71" s="85"/>
      <c r="M71" s="88">
        <f t="shared" si="14"/>
        <v>0</v>
      </c>
      <c r="N71" s="85"/>
      <c r="O71" s="88">
        <f t="shared" si="15"/>
        <v>0</v>
      </c>
      <c r="P71" s="85"/>
      <c r="Q71" s="88">
        <f t="shared" si="16"/>
        <v>0</v>
      </c>
      <c r="R71" s="85"/>
      <c r="S71" s="88">
        <f t="shared" si="27"/>
        <v>0</v>
      </c>
      <c r="T71" s="85"/>
      <c r="U71" s="88">
        <f t="shared" si="17"/>
        <v>0</v>
      </c>
      <c r="V71" s="85"/>
      <c r="W71" s="88">
        <f t="shared" si="18"/>
        <v>0</v>
      </c>
      <c r="X71" s="85"/>
      <c r="Y71" s="88">
        <f t="shared" si="19"/>
        <v>0</v>
      </c>
      <c r="Z71" s="85"/>
      <c r="AA71" s="88">
        <f t="shared" si="1"/>
        <v>0</v>
      </c>
      <c r="AB71" s="85"/>
      <c r="AC71" s="88">
        <f t="shared" si="2"/>
        <v>0</v>
      </c>
      <c r="AD71" s="85"/>
      <c r="AE71" s="88">
        <f t="shared" si="3"/>
        <v>0</v>
      </c>
      <c r="AF71" s="85"/>
      <c r="AG71" s="88">
        <f t="shared" si="28"/>
        <v>0</v>
      </c>
      <c r="AH71" s="85"/>
      <c r="AI71" s="88">
        <f t="shared" si="33"/>
        <v>0</v>
      </c>
      <c r="AJ71" s="85"/>
      <c r="AK71" s="88">
        <f t="shared" si="5"/>
        <v>0</v>
      </c>
      <c r="AL71" s="85"/>
      <c r="AM71" s="88">
        <f t="shared" si="34"/>
        <v>0</v>
      </c>
      <c r="AN71" s="85"/>
      <c r="AO71" s="89">
        <f t="shared" si="20"/>
        <v>0</v>
      </c>
      <c r="AP71" s="90">
        <f t="shared" si="6"/>
        <v>0</v>
      </c>
      <c r="AQ71" s="91">
        <f t="shared" si="7"/>
        <v>2</v>
      </c>
      <c r="AR71" s="5">
        <f t="shared" si="21"/>
        <v>0</v>
      </c>
      <c r="AS71" s="182">
        <f t="shared" si="31"/>
        <v>0</v>
      </c>
      <c r="AT71" s="182">
        <f t="shared" si="29"/>
        <v>0</v>
      </c>
      <c r="AU71" s="183"/>
      <c r="AV71" s="102">
        <f t="shared" si="8"/>
        <v>0</v>
      </c>
      <c r="AW71" s="5">
        <f t="shared" si="22"/>
        <v>0</v>
      </c>
      <c r="AX71" s="104">
        <f t="shared" si="9"/>
        <v>0</v>
      </c>
      <c r="AY71" s="5">
        <f t="shared" si="23"/>
        <v>0</v>
      </c>
      <c r="AZ71" s="104">
        <f t="shared" si="10"/>
        <v>0</v>
      </c>
      <c r="BA71" s="5">
        <f t="shared" si="24"/>
        <v>0</v>
      </c>
      <c r="BB71" s="105">
        <f t="shared" si="11"/>
        <v>0</v>
      </c>
      <c r="BC71" s="99">
        <f t="shared" si="25"/>
        <v>0</v>
      </c>
      <c r="BD71" s="54"/>
      <c r="BE71" s="54"/>
      <c r="BF71" s="54"/>
      <c r="BG71" s="54"/>
      <c r="BH71" s="13"/>
    </row>
    <row r="72" spans="1:79" ht="12.75" customHeight="1" x14ac:dyDescent="0.2">
      <c r="A72" s="3"/>
      <c r="B72" s="5">
        <f t="shared" si="30"/>
        <v>26</v>
      </c>
      <c r="C72" s="291"/>
      <c r="D72" s="292"/>
      <c r="E72" s="14"/>
      <c r="F72" s="85"/>
      <c r="G72" s="88">
        <f t="shared" si="26"/>
        <v>0</v>
      </c>
      <c r="H72" s="85"/>
      <c r="I72" s="88">
        <f t="shared" si="12"/>
        <v>0</v>
      </c>
      <c r="J72" s="85"/>
      <c r="K72" s="88">
        <f t="shared" si="13"/>
        <v>0</v>
      </c>
      <c r="L72" s="85"/>
      <c r="M72" s="88">
        <f t="shared" si="14"/>
        <v>0</v>
      </c>
      <c r="N72" s="85"/>
      <c r="O72" s="88">
        <f t="shared" si="15"/>
        <v>0</v>
      </c>
      <c r="P72" s="85"/>
      <c r="Q72" s="88">
        <f t="shared" si="16"/>
        <v>0</v>
      </c>
      <c r="R72" s="85"/>
      <c r="S72" s="88">
        <f t="shared" si="27"/>
        <v>0</v>
      </c>
      <c r="T72" s="85"/>
      <c r="U72" s="88">
        <f t="shared" si="17"/>
        <v>0</v>
      </c>
      <c r="V72" s="85"/>
      <c r="W72" s="88">
        <f t="shared" si="18"/>
        <v>0</v>
      </c>
      <c r="X72" s="85"/>
      <c r="Y72" s="88">
        <f t="shared" si="19"/>
        <v>0</v>
      </c>
      <c r="Z72" s="85"/>
      <c r="AA72" s="88">
        <f t="shared" si="1"/>
        <v>0</v>
      </c>
      <c r="AB72" s="85"/>
      <c r="AC72" s="88">
        <f t="shared" si="2"/>
        <v>0</v>
      </c>
      <c r="AD72" s="85"/>
      <c r="AE72" s="88">
        <f t="shared" si="3"/>
        <v>0</v>
      </c>
      <c r="AF72" s="85"/>
      <c r="AG72" s="88">
        <f t="shared" si="28"/>
        <v>0</v>
      </c>
      <c r="AH72" s="85"/>
      <c r="AI72" s="88">
        <f t="shared" si="33"/>
        <v>0</v>
      </c>
      <c r="AJ72" s="85"/>
      <c r="AK72" s="88">
        <f t="shared" si="5"/>
        <v>0</v>
      </c>
      <c r="AL72" s="85"/>
      <c r="AM72" s="88">
        <f t="shared" si="34"/>
        <v>0</v>
      </c>
      <c r="AN72" s="85"/>
      <c r="AO72" s="89">
        <f t="shared" si="20"/>
        <v>0</v>
      </c>
      <c r="AP72" s="90">
        <f t="shared" si="6"/>
        <v>0</v>
      </c>
      <c r="AQ72" s="91">
        <f t="shared" si="7"/>
        <v>2</v>
      </c>
      <c r="AR72" s="5">
        <f t="shared" si="21"/>
        <v>0</v>
      </c>
      <c r="AS72" s="182">
        <f t="shared" si="31"/>
        <v>0</v>
      </c>
      <c r="AT72" s="182">
        <f t="shared" si="29"/>
        <v>0</v>
      </c>
      <c r="AU72" s="183"/>
      <c r="AV72" s="102">
        <f t="shared" si="8"/>
        <v>0</v>
      </c>
      <c r="AW72" s="5">
        <f t="shared" si="22"/>
        <v>0</v>
      </c>
      <c r="AX72" s="104">
        <f t="shared" si="9"/>
        <v>0</v>
      </c>
      <c r="AY72" s="5">
        <f t="shared" si="23"/>
        <v>0</v>
      </c>
      <c r="AZ72" s="104">
        <f t="shared" si="10"/>
        <v>0</v>
      </c>
      <c r="BA72" s="5">
        <f t="shared" si="24"/>
        <v>0</v>
      </c>
      <c r="BB72" s="105">
        <f t="shared" si="11"/>
        <v>0</v>
      </c>
      <c r="BC72" s="99">
        <f t="shared" si="25"/>
        <v>0</v>
      </c>
      <c r="BD72" s="54"/>
      <c r="BE72" s="54"/>
      <c r="BF72" s="54"/>
      <c r="BG72" s="54"/>
      <c r="BH72" s="13"/>
    </row>
    <row r="73" spans="1:79" ht="12.75" customHeight="1" x14ac:dyDescent="0.2">
      <c r="A73" s="3"/>
      <c r="B73" s="5">
        <f t="shared" si="30"/>
        <v>27</v>
      </c>
      <c r="C73" s="291"/>
      <c r="D73" s="292"/>
      <c r="E73" s="14"/>
      <c r="F73" s="85"/>
      <c r="G73" s="88">
        <f t="shared" si="26"/>
        <v>0</v>
      </c>
      <c r="H73" s="85"/>
      <c r="I73" s="88">
        <f t="shared" si="12"/>
        <v>0</v>
      </c>
      <c r="J73" s="85"/>
      <c r="K73" s="88">
        <f t="shared" si="13"/>
        <v>0</v>
      </c>
      <c r="L73" s="85"/>
      <c r="M73" s="88">
        <f t="shared" si="14"/>
        <v>0</v>
      </c>
      <c r="N73" s="85"/>
      <c r="O73" s="88">
        <f t="shared" si="15"/>
        <v>0</v>
      </c>
      <c r="P73" s="85"/>
      <c r="Q73" s="88">
        <f t="shared" si="16"/>
        <v>0</v>
      </c>
      <c r="R73" s="85"/>
      <c r="S73" s="88">
        <f t="shared" si="27"/>
        <v>0</v>
      </c>
      <c r="T73" s="85"/>
      <c r="U73" s="88">
        <f t="shared" si="17"/>
        <v>0</v>
      </c>
      <c r="V73" s="85"/>
      <c r="W73" s="88">
        <f t="shared" si="18"/>
        <v>0</v>
      </c>
      <c r="X73" s="85"/>
      <c r="Y73" s="88">
        <f t="shared" si="19"/>
        <v>0</v>
      </c>
      <c r="Z73" s="85"/>
      <c r="AA73" s="88">
        <f t="shared" si="1"/>
        <v>0</v>
      </c>
      <c r="AB73" s="85"/>
      <c r="AC73" s="88">
        <f t="shared" si="2"/>
        <v>0</v>
      </c>
      <c r="AD73" s="85"/>
      <c r="AE73" s="88">
        <f t="shared" si="3"/>
        <v>0</v>
      </c>
      <c r="AF73" s="85"/>
      <c r="AG73" s="88">
        <f t="shared" si="28"/>
        <v>0</v>
      </c>
      <c r="AH73" s="85"/>
      <c r="AI73" s="88">
        <f t="shared" si="33"/>
        <v>0</v>
      </c>
      <c r="AJ73" s="85"/>
      <c r="AK73" s="88">
        <f t="shared" si="5"/>
        <v>0</v>
      </c>
      <c r="AL73" s="85"/>
      <c r="AM73" s="88">
        <f t="shared" si="34"/>
        <v>0</v>
      </c>
      <c r="AN73" s="85"/>
      <c r="AO73" s="89">
        <f t="shared" si="20"/>
        <v>0</v>
      </c>
      <c r="AP73" s="90">
        <f t="shared" si="6"/>
        <v>0</v>
      </c>
      <c r="AQ73" s="91">
        <f t="shared" si="7"/>
        <v>2</v>
      </c>
      <c r="AR73" s="5">
        <f t="shared" si="21"/>
        <v>0</v>
      </c>
      <c r="AS73" s="182">
        <f t="shared" si="31"/>
        <v>0</v>
      </c>
      <c r="AT73" s="182">
        <f t="shared" si="29"/>
        <v>0</v>
      </c>
      <c r="AU73" s="183"/>
      <c r="AV73" s="102">
        <f t="shared" si="8"/>
        <v>0</v>
      </c>
      <c r="AW73" s="5">
        <f t="shared" si="22"/>
        <v>0</v>
      </c>
      <c r="AX73" s="104">
        <f t="shared" si="9"/>
        <v>0</v>
      </c>
      <c r="AY73" s="5">
        <f t="shared" si="23"/>
        <v>0</v>
      </c>
      <c r="AZ73" s="104">
        <f t="shared" si="10"/>
        <v>0</v>
      </c>
      <c r="BA73" s="5">
        <f t="shared" si="24"/>
        <v>0</v>
      </c>
      <c r="BB73" s="105">
        <f t="shared" si="11"/>
        <v>0</v>
      </c>
      <c r="BC73" s="99">
        <f t="shared" si="25"/>
        <v>0</v>
      </c>
      <c r="BD73" s="54"/>
      <c r="BE73" s="54"/>
      <c r="BF73" s="54"/>
      <c r="BG73" s="54"/>
      <c r="BH73" s="13"/>
    </row>
    <row r="74" spans="1:79" ht="12.75" customHeight="1" x14ac:dyDescent="0.2">
      <c r="A74" s="3"/>
      <c r="B74" s="5">
        <f t="shared" si="30"/>
        <v>28</v>
      </c>
      <c r="C74" s="291"/>
      <c r="D74" s="292"/>
      <c r="E74" s="14"/>
      <c r="F74" s="85"/>
      <c r="G74" s="88">
        <f t="shared" si="26"/>
        <v>0</v>
      </c>
      <c r="H74" s="85"/>
      <c r="I74" s="88">
        <f t="shared" si="12"/>
        <v>0</v>
      </c>
      <c r="J74" s="85"/>
      <c r="K74" s="88">
        <f t="shared" si="13"/>
        <v>0</v>
      </c>
      <c r="L74" s="85"/>
      <c r="M74" s="88">
        <f t="shared" si="14"/>
        <v>0</v>
      </c>
      <c r="N74" s="85"/>
      <c r="O74" s="88">
        <f t="shared" si="15"/>
        <v>0</v>
      </c>
      <c r="P74" s="85"/>
      <c r="Q74" s="88">
        <f t="shared" si="16"/>
        <v>0</v>
      </c>
      <c r="R74" s="85"/>
      <c r="S74" s="88">
        <f t="shared" si="27"/>
        <v>0</v>
      </c>
      <c r="T74" s="85"/>
      <c r="U74" s="88">
        <f t="shared" si="17"/>
        <v>0</v>
      </c>
      <c r="V74" s="85"/>
      <c r="W74" s="88">
        <f t="shared" si="18"/>
        <v>0</v>
      </c>
      <c r="X74" s="85"/>
      <c r="Y74" s="88">
        <f t="shared" si="19"/>
        <v>0</v>
      </c>
      <c r="Z74" s="85"/>
      <c r="AA74" s="88">
        <f t="shared" si="1"/>
        <v>0</v>
      </c>
      <c r="AB74" s="85"/>
      <c r="AC74" s="88">
        <f t="shared" si="2"/>
        <v>0</v>
      </c>
      <c r="AD74" s="85"/>
      <c r="AE74" s="88">
        <f t="shared" si="3"/>
        <v>0</v>
      </c>
      <c r="AF74" s="85"/>
      <c r="AG74" s="88">
        <f t="shared" si="28"/>
        <v>0</v>
      </c>
      <c r="AH74" s="85"/>
      <c r="AI74" s="88">
        <f t="shared" si="33"/>
        <v>0</v>
      </c>
      <c r="AJ74" s="85"/>
      <c r="AK74" s="88">
        <f t="shared" si="5"/>
        <v>0</v>
      </c>
      <c r="AL74" s="85"/>
      <c r="AM74" s="88">
        <f t="shared" si="34"/>
        <v>0</v>
      </c>
      <c r="AN74" s="85"/>
      <c r="AO74" s="89">
        <f t="shared" si="20"/>
        <v>0</v>
      </c>
      <c r="AP74" s="90">
        <f t="shared" si="6"/>
        <v>0</v>
      </c>
      <c r="AQ74" s="91">
        <f t="shared" si="7"/>
        <v>2</v>
      </c>
      <c r="AR74" s="5">
        <f t="shared" si="21"/>
        <v>0</v>
      </c>
      <c r="AS74" s="182">
        <f t="shared" si="31"/>
        <v>0</v>
      </c>
      <c r="AT74" s="182">
        <f t="shared" si="29"/>
        <v>0</v>
      </c>
      <c r="AU74" s="183"/>
      <c r="AV74" s="102">
        <f t="shared" si="8"/>
        <v>0</v>
      </c>
      <c r="AW74" s="5">
        <f t="shared" si="22"/>
        <v>0</v>
      </c>
      <c r="AX74" s="104">
        <f t="shared" si="9"/>
        <v>0</v>
      </c>
      <c r="AY74" s="5">
        <f t="shared" si="23"/>
        <v>0</v>
      </c>
      <c r="AZ74" s="104">
        <f t="shared" si="10"/>
        <v>0</v>
      </c>
      <c r="BA74" s="5">
        <f t="shared" si="24"/>
        <v>0</v>
      </c>
      <c r="BB74" s="105">
        <f t="shared" si="11"/>
        <v>0</v>
      </c>
      <c r="BC74" s="99">
        <f t="shared" si="25"/>
        <v>0</v>
      </c>
      <c r="BD74" s="54"/>
      <c r="BE74" s="353"/>
      <c r="BF74" s="353"/>
      <c r="BG74" s="353"/>
      <c r="BH74" s="13"/>
    </row>
    <row r="75" spans="1:79" ht="12.75" customHeight="1" x14ac:dyDescent="0.2">
      <c r="A75" s="3"/>
      <c r="B75" s="5">
        <f t="shared" si="30"/>
        <v>29</v>
      </c>
      <c r="C75" s="291"/>
      <c r="D75" s="292"/>
      <c r="E75" s="14"/>
      <c r="F75" s="85"/>
      <c r="G75" s="88">
        <f t="shared" si="26"/>
        <v>0</v>
      </c>
      <c r="H75" s="85"/>
      <c r="I75" s="88">
        <f t="shared" si="12"/>
        <v>0</v>
      </c>
      <c r="J75" s="85"/>
      <c r="K75" s="88">
        <f t="shared" si="13"/>
        <v>0</v>
      </c>
      <c r="L75" s="85"/>
      <c r="M75" s="88">
        <f t="shared" si="14"/>
        <v>0</v>
      </c>
      <c r="N75" s="85"/>
      <c r="O75" s="88">
        <f t="shared" si="15"/>
        <v>0</v>
      </c>
      <c r="P75" s="85"/>
      <c r="Q75" s="88">
        <f t="shared" si="16"/>
        <v>0</v>
      </c>
      <c r="R75" s="85"/>
      <c r="S75" s="88">
        <f t="shared" si="27"/>
        <v>0</v>
      </c>
      <c r="T75" s="85"/>
      <c r="U75" s="88">
        <f t="shared" si="17"/>
        <v>0</v>
      </c>
      <c r="V75" s="85"/>
      <c r="W75" s="88">
        <f t="shared" si="18"/>
        <v>0</v>
      </c>
      <c r="X75" s="85"/>
      <c r="Y75" s="88">
        <f t="shared" si="19"/>
        <v>0</v>
      </c>
      <c r="Z75" s="85"/>
      <c r="AA75" s="88">
        <f t="shared" si="1"/>
        <v>0</v>
      </c>
      <c r="AB75" s="85"/>
      <c r="AC75" s="88">
        <f t="shared" si="2"/>
        <v>0</v>
      </c>
      <c r="AD75" s="85"/>
      <c r="AE75" s="88">
        <f t="shared" si="3"/>
        <v>0</v>
      </c>
      <c r="AF75" s="85"/>
      <c r="AG75" s="88">
        <f t="shared" si="28"/>
        <v>0</v>
      </c>
      <c r="AH75" s="85"/>
      <c r="AI75" s="88">
        <f t="shared" si="33"/>
        <v>0</v>
      </c>
      <c r="AJ75" s="85"/>
      <c r="AK75" s="88">
        <f t="shared" si="5"/>
        <v>0</v>
      </c>
      <c r="AL75" s="85"/>
      <c r="AM75" s="88">
        <f t="shared" si="34"/>
        <v>0</v>
      </c>
      <c r="AN75" s="85"/>
      <c r="AO75" s="89">
        <f t="shared" si="20"/>
        <v>0</v>
      </c>
      <c r="AP75" s="90">
        <f t="shared" si="6"/>
        <v>0</v>
      </c>
      <c r="AQ75" s="91">
        <f t="shared" si="7"/>
        <v>2</v>
      </c>
      <c r="AR75" s="5">
        <f t="shared" si="21"/>
        <v>0</v>
      </c>
      <c r="AS75" s="182">
        <f t="shared" si="31"/>
        <v>0</v>
      </c>
      <c r="AT75" s="182">
        <f t="shared" si="29"/>
        <v>0</v>
      </c>
      <c r="AU75" s="183"/>
      <c r="AV75" s="102">
        <f t="shared" si="8"/>
        <v>0</v>
      </c>
      <c r="AW75" s="5">
        <f t="shared" si="22"/>
        <v>0</v>
      </c>
      <c r="AX75" s="104">
        <f t="shared" si="9"/>
        <v>0</v>
      </c>
      <c r="AY75" s="5">
        <f t="shared" si="23"/>
        <v>0</v>
      </c>
      <c r="AZ75" s="104">
        <f t="shared" si="10"/>
        <v>0</v>
      </c>
      <c r="BA75" s="5">
        <f t="shared" si="24"/>
        <v>0</v>
      </c>
      <c r="BB75" s="105">
        <f t="shared" si="11"/>
        <v>0</v>
      </c>
      <c r="BC75" s="99">
        <f t="shared" si="25"/>
        <v>0</v>
      </c>
      <c r="BD75" s="54"/>
      <c r="BE75" s="353"/>
      <c r="BF75" s="353"/>
      <c r="BG75" s="353"/>
      <c r="BH75" s="13"/>
    </row>
    <row r="76" spans="1:79" ht="12.75" customHeight="1" x14ac:dyDescent="0.2">
      <c r="A76" s="3"/>
      <c r="B76" s="5">
        <f t="shared" si="30"/>
        <v>30</v>
      </c>
      <c r="C76" s="291"/>
      <c r="D76" s="292"/>
      <c r="E76" s="14"/>
      <c r="F76" s="85"/>
      <c r="G76" s="88">
        <f t="shared" si="26"/>
        <v>0</v>
      </c>
      <c r="H76" s="85"/>
      <c r="I76" s="88">
        <f t="shared" si="12"/>
        <v>0</v>
      </c>
      <c r="J76" s="85"/>
      <c r="K76" s="88">
        <f t="shared" si="13"/>
        <v>0</v>
      </c>
      <c r="L76" s="85"/>
      <c r="M76" s="88">
        <f t="shared" si="14"/>
        <v>0</v>
      </c>
      <c r="N76" s="85"/>
      <c r="O76" s="88">
        <f t="shared" si="15"/>
        <v>0</v>
      </c>
      <c r="P76" s="85"/>
      <c r="Q76" s="88">
        <f t="shared" si="16"/>
        <v>0</v>
      </c>
      <c r="R76" s="85"/>
      <c r="S76" s="88">
        <f t="shared" si="27"/>
        <v>0</v>
      </c>
      <c r="T76" s="85"/>
      <c r="U76" s="88">
        <f t="shared" si="17"/>
        <v>0</v>
      </c>
      <c r="V76" s="85"/>
      <c r="W76" s="88">
        <f t="shared" si="18"/>
        <v>0</v>
      </c>
      <c r="X76" s="85"/>
      <c r="Y76" s="88">
        <f t="shared" si="19"/>
        <v>0</v>
      </c>
      <c r="Z76" s="85"/>
      <c r="AA76" s="88">
        <f t="shared" si="1"/>
        <v>0</v>
      </c>
      <c r="AB76" s="85"/>
      <c r="AC76" s="88">
        <f t="shared" si="2"/>
        <v>0</v>
      </c>
      <c r="AD76" s="85"/>
      <c r="AE76" s="88">
        <f t="shared" si="3"/>
        <v>0</v>
      </c>
      <c r="AF76" s="85"/>
      <c r="AG76" s="88">
        <f t="shared" si="28"/>
        <v>0</v>
      </c>
      <c r="AH76" s="85"/>
      <c r="AI76" s="88">
        <f t="shared" si="33"/>
        <v>0</v>
      </c>
      <c r="AJ76" s="85"/>
      <c r="AK76" s="88">
        <f t="shared" si="5"/>
        <v>0</v>
      </c>
      <c r="AL76" s="85"/>
      <c r="AM76" s="88">
        <f t="shared" si="34"/>
        <v>0</v>
      </c>
      <c r="AN76" s="85"/>
      <c r="AO76" s="89">
        <f t="shared" si="20"/>
        <v>0</v>
      </c>
      <c r="AP76" s="90">
        <f t="shared" si="6"/>
        <v>0</v>
      </c>
      <c r="AQ76" s="91">
        <f t="shared" si="7"/>
        <v>2</v>
      </c>
      <c r="AR76" s="5">
        <f t="shared" si="21"/>
        <v>0</v>
      </c>
      <c r="AS76" s="182">
        <f t="shared" si="31"/>
        <v>0</v>
      </c>
      <c r="AT76" s="182">
        <f t="shared" si="29"/>
        <v>0</v>
      </c>
      <c r="AU76" s="183"/>
      <c r="AV76" s="102">
        <f t="shared" si="8"/>
        <v>0</v>
      </c>
      <c r="AW76" s="5">
        <f t="shared" si="22"/>
        <v>0</v>
      </c>
      <c r="AX76" s="104">
        <f t="shared" si="9"/>
        <v>0</v>
      </c>
      <c r="AY76" s="5">
        <f t="shared" si="23"/>
        <v>0</v>
      </c>
      <c r="AZ76" s="104">
        <f t="shared" si="10"/>
        <v>0</v>
      </c>
      <c r="BA76" s="5">
        <f t="shared" si="24"/>
        <v>0</v>
      </c>
      <c r="BB76" s="105">
        <f t="shared" si="11"/>
        <v>0</v>
      </c>
      <c r="BC76" s="99">
        <f t="shared" si="25"/>
        <v>0</v>
      </c>
      <c r="BD76" s="54"/>
      <c r="BE76" s="353"/>
      <c r="BF76" s="353"/>
      <c r="BG76" s="353"/>
      <c r="BH76" s="13"/>
    </row>
    <row r="77" spans="1:79" ht="12.75" customHeight="1" x14ac:dyDescent="0.2">
      <c r="A77" s="3"/>
      <c r="B77" s="5">
        <f t="shared" si="30"/>
        <v>31</v>
      </c>
      <c r="C77" s="291"/>
      <c r="D77" s="292"/>
      <c r="E77" s="14"/>
      <c r="F77" s="85"/>
      <c r="G77" s="88">
        <f t="shared" si="26"/>
        <v>0</v>
      </c>
      <c r="H77" s="85"/>
      <c r="I77" s="88">
        <f t="shared" si="12"/>
        <v>0</v>
      </c>
      <c r="J77" s="85"/>
      <c r="K77" s="88">
        <f t="shared" si="13"/>
        <v>0</v>
      </c>
      <c r="L77" s="85"/>
      <c r="M77" s="88">
        <f t="shared" si="14"/>
        <v>0</v>
      </c>
      <c r="N77" s="85"/>
      <c r="O77" s="88">
        <f t="shared" si="15"/>
        <v>0</v>
      </c>
      <c r="P77" s="85"/>
      <c r="Q77" s="88">
        <f t="shared" si="16"/>
        <v>0</v>
      </c>
      <c r="R77" s="85"/>
      <c r="S77" s="88">
        <f t="shared" si="27"/>
        <v>0</v>
      </c>
      <c r="T77" s="85"/>
      <c r="U77" s="88">
        <f t="shared" si="17"/>
        <v>0</v>
      </c>
      <c r="V77" s="85"/>
      <c r="W77" s="88">
        <f t="shared" si="18"/>
        <v>0</v>
      </c>
      <c r="X77" s="85"/>
      <c r="Y77" s="88">
        <f t="shared" si="19"/>
        <v>0</v>
      </c>
      <c r="Z77" s="85"/>
      <c r="AA77" s="88">
        <f t="shared" si="1"/>
        <v>0</v>
      </c>
      <c r="AB77" s="85"/>
      <c r="AC77" s="88">
        <f t="shared" si="2"/>
        <v>0</v>
      </c>
      <c r="AD77" s="85"/>
      <c r="AE77" s="88">
        <f t="shared" si="3"/>
        <v>0</v>
      </c>
      <c r="AF77" s="85"/>
      <c r="AG77" s="88">
        <f t="shared" si="28"/>
        <v>0</v>
      </c>
      <c r="AH77" s="85"/>
      <c r="AI77" s="88">
        <f t="shared" si="33"/>
        <v>0</v>
      </c>
      <c r="AJ77" s="85"/>
      <c r="AK77" s="88">
        <f t="shared" si="5"/>
        <v>0</v>
      </c>
      <c r="AL77" s="85"/>
      <c r="AM77" s="88">
        <f t="shared" si="34"/>
        <v>0</v>
      </c>
      <c r="AN77" s="85"/>
      <c r="AO77" s="89">
        <f t="shared" si="20"/>
        <v>0</v>
      </c>
      <c r="AP77" s="90">
        <f t="shared" si="6"/>
        <v>0</v>
      </c>
      <c r="AQ77" s="91">
        <f t="shared" si="7"/>
        <v>2</v>
      </c>
      <c r="AR77" s="5">
        <f t="shared" si="21"/>
        <v>0</v>
      </c>
      <c r="AS77" s="182">
        <f t="shared" si="31"/>
        <v>0</v>
      </c>
      <c r="AT77" s="182">
        <f t="shared" si="29"/>
        <v>0</v>
      </c>
      <c r="AU77" s="183"/>
      <c r="AV77" s="102">
        <f t="shared" si="8"/>
        <v>0</v>
      </c>
      <c r="AW77" s="5">
        <f t="shared" si="22"/>
        <v>0</v>
      </c>
      <c r="AX77" s="104">
        <f t="shared" si="9"/>
        <v>0</v>
      </c>
      <c r="AY77" s="5">
        <f t="shared" si="23"/>
        <v>0</v>
      </c>
      <c r="AZ77" s="104">
        <f t="shared" si="10"/>
        <v>0</v>
      </c>
      <c r="BA77" s="5">
        <f t="shared" si="24"/>
        <v>0</v>
      </c>
      <c r="BB77" s="105">
        <f t="shared" si="11"/>
        <v>0</v>
      </c>
      <c r="BC77" s="99">
        <f t="shared" si="25"/>
        <v>0</v>
      </c>
      <c r="BD77" s="54"/>
      <c r="BE77" s="353"/>
      <c r="BF77" s="353"/>
      <c r="BG77" s="353"/>
      <c r="BH77" s="13"/>
    </row>
    <row r="78" spans="1:79" ht="12.75" customHeight="1" x14ac:dyDescent="0.2">
      <c r="A78" s="3"/>
      <c r="B78" s="5">
        <f t="shared" si="30"/>
        <v>32</v>
      </c>
      <c r="C78" s="291"/>
      <c r="D78" s="292"/>
      <c r="E78" s="14"/>
      <c r="F78" s="85"/>
      <c r="G78" s="88">
        <f t="shared" si="26"/>
        <v>0</v>
      </c>
      <c r="H78" s="85"/>
      <c r="I78" s="88">
        <f t="shared" si="12"/>
        <v>0</v>
      </c>
      <c r="J78" s="85"/>
      <c r="K78" s="88">
        <f t="shared" si="13"/>
        <v>0</v>
      </c>
      <c r="L78" s="85"/>
      <c r="M78" s="88">
        <f t="shared" si="14"/>
        <v>0</v>
      </c>
      <c r="N78" s="85"/>
      <c r="O78" s="88">
        <f t="shared" si="15"/>
        <v>0</v>
      </c>
      <c r="P78" s="85"/>
      <c r="Q78" s="88">
        <f t="shared" si="16"/>
        <v>0</v>
      </c>
      <c r="R78" s="85"/>
      <c r="S78" s="88">
        <f t="shared" si="27"/>
        <v>0</v>
      </c>
      <c r="T78" s="85"/>
      <c r="U78" s="88">
        <f t="shared" si="17"/>
        <v>0</v>
      </c>
      <c r="V78" s="85"/>
      <c r="W78" s="88">
        <f t="shared" si="18"/>
        <v>0</v>
      </c>
      <c r="X78" s="85"/>
      <c r="Y78" s="88">
        <f t="shared" si="19"/>
        <v>0</v>
      </c>
      <c r="Z78" s="85"/>
      <c r="AA78" s="88">
        <f t="shared" si="1"/>
        <v>0</v>
      </c>
      <c r="AB78" s="85"/>
      <c r="AC78" s="88">
        <f t="shared" si="2"/>
        <v>0</v>
      </c>
      <c r="AD78" s="85"/>
      <c r="AE78" s="88">
        <f t="shared" si="3"/>
        <v>0</v>
      </c>
      <c r="AF78" s="85"/>
      <c r="AG78" s="88">
        <f t="shared" si="28"/>
        <v>0</v>
      </c>
      <c r="AH78" s="85"/>
      <c r="AI78" s="88">
        <f t="shared" si="33"/>
        <v>0</v>
      </c>
      <c r="AJ78" s="85"/>
      <c r="AK78" s="88">
        <f t="shared" si="5"/>
        <v>0</v>
      </c>
      <c r="AL78" s="85"/>
      <c r="AM78" s="88">
        <f t="shared" si="34"/>
        <v>0</v>
      </c>
      <c r="AN78" s="85"/>
      <c r="AO78" s="89">
        <f t="shared" si="20"/>
        <v>0</v>
      </c>
      <c r="AP78" s="90">
        <f t="shared" si="6"/>
        <v>0</v>
      </c>
      <c r="AQ78" s="91">
        <f t="shared" si="7"/>
        <v>2</v>
      </c>
      <c r="AR78" s="5">
        <f t="shared" si="21"/>
        <v>0</v>
      </c>
      <c r="AS78" s="182">
        <f t="shared" si="31"/>
        <v>0</v>
      </c>
      <c r="AT78" s="182">
        <f t="shared" si="29"/>
        <v>0</v>
      </c>
      <c r="AU78" s="183"/>
      <c r="AV78" s="102">
        <f t="shared" si="8"/>
        <v>0</v>
      </c>
      <c r="AW78" s="5">
        <f t="shared" si="22"/>
        <v>0</v>
      </c>
      <c r="AX78" s="104">
        <f t="shared" si="9"/>
        <v>0</v>
      </c>
      <c r="AY78" s="5">
        <f t="shared" si="23"/>
        <v>0</v>
      </c>
      <c r="AZ78" s="104">
        <f t="shared" si="10"/>
        <v>0</v>
      </c>
      <c r="BA78" s="5">
        <f t="shared" si="24"/>
        <v>0</v>
      </c>
      <c r="BB78" s="105">
        <f t="shared" si="11"/>
        <v>0</v>
      </c>
      <c r="BC78" s="99">
        <f t="shared" si="25"/>
        <v>0</v>
      </c>
      <c r="BD78" s="54"/>
      <c r="BE78" s="54"/>
      <c r="BF78" s="54"/>
      <c r="BG78" s="54"/>
      <c r="BH78" s="13"/>
    </row>
    <row r="79" spans="1:79" ht="12.75" customHeight="1" x14ac:dyDescent="0.2">
      <c r="A79" s="3"/>
      <c r="B79" s="5">
        <f t="shared" si="30"/>
        <v>33</v>
      </c>
      <c r="C79" s="291"/>
      <c r="D79" s="292"/>
      <c r="E79" s="14"/>
      <c r="F79" s="85"/>
      <c r="G79" s="88">
        <f t="shared" si="26"/>
        <v>0</v>
      </c>
      <c r="H79" s="85"/>
      <c r="I79" s="88">
        <f t="shared" si="12"/>
        <v>0</v>
      </c>
      <c r="J79" s="85"/>
      <c r="K79" s="88">
        <f t="shared" si="13"/>
        <v>0</v>
      </c>
      <c r="L79" s="85"/>
      <c r="M79" s="88">
        <f t="shared" si="14"/>
        <v>0</v>
      </c>
      <c r="N79" s="85"/>
      <c r="O79" s="88">
        <f t="shared" si="15"/>
        <v>0</v>
      </c>
      <c r="P79" s="85"/>
      <c r="Q79" s="88">
        <f t="shared" si="16"/>
        <v>0</v>
      </c>
      <c r="R79" s="85"/>
      <c r="S79" s="88">
        <f t="shared" si="27"/>
        <v>0</v>
      </c>
      <c r="T79" s="85"/>
      <c r="U79" s="88">
        <f t="shared" si="17"/>
        <v>0</v>
      </c>
      <c r="V79" s="85"/>
      <c r="W79" s="88">
        <f t="shared" si="18"/>
        <v>0</v>
      </c>
      <c r="X79" s="85"/>
      <c r="Y79" s="88">
        <f t="shared" si="19"/>
        <v>0</v>
      </c>
      <c r="Z79" s="85"/>
      <c r="AA79" s="88">
        <f t="shared" si="1"/>
        <v>0</v>
      </c>
      <c r="AB79" s="85"/>
      <c r="AC79" s="88">
        <f t="shared" si="2"/>
        <v>0</v>
      </c>
      <c r="AD79" s="85"/>
      <c r="AE79" s="88">
        <f t="shared" si="3"/>
        <v>0</v>
      </c>
      <c r="AF79" s="85"/>
      <c r="AG79" s="88">
        <f t="shared" si="28"/>
        <v>0</v>
      </c>
      <c r="AH79" s="85"/>
      <c r="AI79" s="88">
        <f t="shared" si="33"/>
        <v>0</v>
      </c>
      <c r="AJ79" s="85"/>
      <c r="AK79" s="88">
        <f t="shared" si="5"/>
        <v>0</v>
      </c>
      <c r="AL79" s="85"/>
      <c r="AM79" s="88">
        <f t="shared" si="34"/>
        <v>0</v>
      </c>
      <c r="AN79" s="85"/>
      <c r="AO79" s="89">
        <f t="shared" si="20"/>
        <v>0</v>
      </c>
      <c r="AP79" s="90">
        <f t="shared" si="6"/>
        <v>0</v>
      </c>
      <c r="AQ79" s="91">
        <f t="shared" si="7"/>
        <v>2</v>
      </c>
      <c r="AR79" s="5">
        <f t="shared" si="21"/>
        <v>0</v>
      </c>
      <c r="AS79" s="182">
        <f t="shared" si="31"/>
        <v>0</v>
      </c>
      <c r="AT79" s="182">
        <f t="shared" si="29"/>
        <v>0</v>
      </c>
      <c r="AU79" s="183"/>
      <c r="AV79" s="102">
        <f t="shared" si="8"/>
        <v>0</v>
      </c>
      <c r="AW79" s="5">
        <f t="shared" si="22"/>
        <v>0</v>
      </c>
      <c r="AX79" s="104">
        <f t="shared" si="9"/>
        <v>0</v>
      </c>
      <c r="AY79" s="5">
        <f t="shared" si="23"/>
        <v>0</v>
      </c>
      <c r="AZ79" s="104">
        <f t="shared" si="10"/>
        <v>0</v>
      </c>
      <c r="BA79" s="5">
        <f t="shared" si="24"/>
        <v>0</v>
      </c>
      <c r="BB79" s="105">
        <f t="shared" si="11"/>
        <v>0</v>
      </c>
      <c r="BC79" s="99">
        <f t="shared" si="25"/>
        <v>0</v>
      </c>
      <c r="BD79" s="54"/>
      <c r="BE79" s="134"/>
      <c r="BF79" s="134"/>
      <c r="BG79" s="134"/>
      <c r="BH79" s="13"/>
    </row>
    <row r="80" spans="1:79" ht="12.75" customHeight="1" x14ac:dyDescent="0.2">
      <c r="A80" s="3"/>
      <c r="B80" s="5">
        <f t="shared" si="30"/>
        <v>34</v>
      </c>
      <c r="C80" s="291"/>
      <c r="D80" s="292"/>
      <c r="E80" s="14"/>
      <c r="F80" s="85"/>
      <c r="G80" s="88">
        <f t="shared" si="26"/>
        <v>0</v>
      </c>
      <c r="H80" s="85"/>
      <c r="I80" s="88">
        <f t="shared" si="12"/>
        <v>0</v>
      </c>
      <c r="J80" s="85"/>
      <c r="K80" s="88">
        <f t="shared" si="13"/>
        <v>0</v>
      </c>
      <c r="L80" s="85"/>
      <c r="M80" s="88">
        <f t="shared" si="14"/>
        <v>0</v>
      </c>
      <c r="N80" s="85"/>
      <c r="O80" s="88">
        <f t="shared" si="15"/>
        <v>0</v>
      </c>
      <c r="P80" s="85"/>
      <c r="Q80" s="88">
        <f t="shared" si="16"/>
        <v>0</v>
      </c>
      <c r="R80" s="85"/>
      <c r="S80" s="88">
        <f t="shared" si="27"/>
        <v>0</v>
      </c>
      <c r="T80" s="85"/>
      <c r="U80" s="88">
        <f t="shared" si="17"/>
        <v>0</v>
      </c>
      <c r="V80" s="85"/>
      <c r="W80" s="88">
        <f t="shared" si="18"/>
        <v>0</v>
      </c>
      <c r="X80" s="85"/>
      <c r="Y80" s="88">
        <f t="shared" si="19"/>
        <v>0</v>
      </c>
      <c r="Z80" s="85"/>
      <c r="AA80" s="88">
        <f t="shared" si="1"/>
        <v>0</v>
      </c>
      <c r="AB80" s="85"/>
      <c r="AC80" s="88">
        <f t="shared" si="2"/>
        <v>0</v>
      </c>
      <c r="AD80" s="85"/>
      <c r="AE80" s="88">
        <f t="shared" si="3"/>
        <v>0</v>
      </c>
      <c r="AF80" s="85"/>
      <c r="AG80" s="88">
        <f t="shared" si="28"/>
        <v>0</v>
      </c>
      <c r="AH80" s="85"/>
      <c r="AI80" s="88">
        <f t="shared" si="33"/>
        <v>0</v>
      </c>
      <c r="AJ80" s="85"/>
      <c r="AK80" s="88">
        <f t="shared" si="5"/>
        <v>0</v>
      </c>
      <c r="AL80" s="85"/>
      <c r="AM80" s="88">
        <f t="shared" si="34"/>
        <v>0</v>
      </c>
      <c r="AN80" s="85"/>
      <c r="AO80" s="89">
        <f t="shared" si="20"/>
        <v>0</v>
      </c>
      <c r="AP80" s="90">
        <f t="shared" si="6"/>
        <v>0</v>
      </c>
      <c r="AQ80" s="91">
        <f t="shared" si="7"/>
        <v>2</v>
      </c>
      <c r="AR80" s="5">
        <f t="shared" si="21"/>
        <v>0</v>
      </c>
      <c r="AS80" s="182">
        <f t="shared" si="31"/>
        <v>0</v>
      </c>
      <c r="AT80" s="182">
        <f t="shared" si="29"/>
        <v>0</v>
      </c>
      <c r="AU80" s="183"/>
      <c r="AV80" s="102">
        <f>IF((E80="P"),(SUM(F80:G80)+SUM(V80:Y80))/3,0)</f>
        <v>0</v>
      </c>
      <c r="AW80" s="5">
        <f t="shared" si="22"/>
        <v>0</v>
      </c>
      <c r="AX80" s="104">
        <f t="shared" si="9"/>
        <v>0</v>
      </c>
      <c r="AY80" s="5">
        <f t="shared" si="23"/>
        <v>0</v>
      </c>
      <c r="AZ80" s="104">
        <f t="shared" si="10"/>
        <v>0</v>
      </c>
      <c r="BA80" s="5">
        <f t="shared" si="24"/>
        <v>0</v>
      </c>
      <c r="BB80" s="105">
        <f t="shared" si="11"/>
        <v>0</v>
      </c>
      <c r="BC80" s="99">
        <f t="shared" si="25"/>
        <v>0</v>
      </c>
      <c r="BD80" s="54"/>
      <c r="BE80" s="54"/>
      <c r="BF80" s="54"/>
      <c r="BG80" s="54"/>
      <c r="BH80" s="13"/>
    </row>
    <row r="81" spans="1:63" ht="12.75" customHeight="1" x14ac:dyDescent="0.2">
      <c r="A81" s="3"/>
      <c r="B81" s="5">
        <f t="shared" si="30"/>
        <v>35</v>
      </c>
      <c r="C81" s="291"/>
      <c r="D81" s="292"/>
      <c r="E81" s="14"/>
      <c r="F81" s="85"/>
      <c r="G81" s="88">
        <f t="shared" si="26"/>
        <v>0</v>
      </c>
      <c r="H81" s="85"/>
      <c r="I81" s="88">
        <f t="shared" si="12"/>
        <v>0</v>
      </c>
      <c r="J81" s="85"/>
      <c r="K81" s="88">
        <f t="shared" si="13"/>
        <v>0</v>
      </c>
      <c r="L81" s="85"/>
      <c r="M81" s="88">
        <f t="shared" si="14"/>
        <v>0</v>
      </c>
      <c r="N81" s="85"/>
      <c r="O81" s="88">
        <f t="shared" si="15"/>
        <v>0</v>
      </c>
      <c r="P81" s="85"/>
      <c r="Q81" s="88">
        <f t="shared" si="16"/>
        <v>0</v>
      </c>
      <c r="R81" s="85"/>
      <c r="S81" s="88">
        <f t="shared" si="27"/>
        <v>0</v>
      </c>
      <c r="T81" s="85"/>
      <c r="U81" s="88">
        <f t="shared" si="17"/>
        <v>0</v>
      </c>
      <c r="V81" s="85"/>
      <c r="W81" s="88">
        <f t="shared" si="18"/>
        <v>0</v>
      </c>
      <c r="X81" s="85"/>
      <c r="Y81" s="88">
        <f t="shared" si="19"/>
        <v>0</v>
      </c>
      <c r="Z81" s="85"/>
      <c r="AA81" s="88">
        <f t="shared" si="1"/>
        <v>0</v>
      </c>
      <c r="AB81" s="85"/>
      <c r="AC81" s="88">
        <f t="shared" si="2"/>
        <v>0</v>
      </c>
      <c r="AD81" s="85"/>
      <c r="AE81" s="88">
        <f t="shared" si="3"/>
        <v>0</v>
      </c>
      <c r="AF81" s="85"/>
      <c r="AG81" s="88">
        <f t="shared" si="28"/>
        <v>0</v>
      </c>
      <c r="AH81" s="85"/>
      <c r="AI81" s="88">
        <f t="shared" si="33"/>
        <v>0</v>
      </c>
      <c r="AJ81" s="85"/>
      <c r="AK81" s="88">
        <f t="shared" si="5"/>
        <v>0</v>
      </c>
      <c r="AL81" s="85"/>
      <c r="AM81" s="88">
        <f t="shared" si="34"/>
        <v>0</v>
      </c>
      <c r="AN81" s="85"/>
      <c r="AO81" s="89">
        <f t="shared" si="20"/>
        <v>0</v>
      </c>
      <c r="AP81" s="90">
        <f t="shared" si="6"/>
        <v>0</v>
      </c>
      <c r="AQ81" s="91">
        <f t="shared" si="7"/>
        <v>2</v>
      </c>
      <c r="AR81" s="5">
        <f t="shared" si="21"/>
        <v>0</v>
      </c>
      <c r="AS81" s="182">
        <f t="shared" si="31"/>
        <v>0</v>
      </c>
      <c r="AT81" s="182">
        <f t="shared" si="29"/>
        <v>0</v>
      </c>
      <c r="AU81" s="183"/>
      <c r="AV81" s="102">
        <f t="shared" si="8"/>
        <v>0</v>
      </c>
      <c r="AW81" s="5">
        <f t="shared" si="22"/>
        <v>0</v>
      </c>
      <c r="AX81" s="104">
        <f t="shared" si="9"/>
        <v>0</v>
      </c>
      <c r="AY81" s="5">
        <f t="shared" si="23"/>
        <v>0</v>
      </c>
      <c r="AZ81" s="104">
        <f t="shared" si="10"/>
        <v>0</v>
      </c>
      <c r="BA81" s="5">
        <f t="shared" si="24"/>
        <v>0</v>
      </c>
      <c r="BB81" s="105">
        <f t="shared" si="11"/>
        <v>0</v>
      </c>
      <c r="BC81" s="99">
        <f t="shared" si="25"/>
        <v>0</v>
      </c>
      <c r="BD81" s="54"/>
      <c r="BE81" s="54"/>
      <c r="BF81" s="54"/>
      <c r="BG81" s="54"/>
      <c r="BH81" s="13"/>
    </row>
    <row r="82" spans="1:63" ht="12.75" customHeight="1" x14ac:dyDescent="0.2">
      <c r="A82" s="3"/>
      <c r="B82" s="5">
        <f t="shared" si="30"/>
        <v>36</v>
      </c>
      <c r="C82" s="291"/>
      <c r="D82" s="292"/>
      <c r="E82" s="14"/>
      <c r="F82" s="85"/>
      <c r="G82" s="88">
        <f t="shared" si="26"/>
        <v>0</v>
      </c>
      <c r="H82" s="85"/>
      <c r="I82" s="88">
        <f t="shared" si="12"/>
        <v>0</v>
      </c>
      <c r="J82" s="85"/>
      <c r="K82" s="88">
        <f t="shared" si="13"/>
        <v>0</v>
      </c>
      <c r="L82" s="85"/>
      <c r="M82" s="88">
        <f t="shared" si="14"/>
        <v>0</v>
      </c>
      <c r="N82" s="85"/>
      <c r="O82" s="88">
        <f t="shared" si="15"/>
        <v>0</v>
      </c>
      <c r="P82" s="85"/>
      <c r="Q82" s="88">
        <f t="shared" si="16"/>
        <v>0</v>
      </c>
      <c r="R82" s="85"/>
      <c r="S82" s="88">
        <f t="shared" si="27"/>
        <v>0</v>
      </c>
      <c r="T82" s="85"/>
      <c r="U82" s="88">
        <f t="shared" si="17"/>
        <v>0</v>
      </c>
      <c r="V82" s="85"/>
      <c r="W82" s="88">
        <f t="shared" si="18"/>
        <v>0</v>
      </c>
      <c r="X82" s="85"/>
      <c r="Y82" s="88">
        <f t="shared" si="19"/>
        <v>0</v>
      </c>
      <c r="Z82" s="85"/>
      <c r="AA82" s="88">
        <f t="shared" si="1"/>
        <v>0</v>
      </c>
      <c r="AB82" s="85"/>
      <c r="AC82" s="88">
        <f t="shared" si="2"/>
        <v>0</v>
      </c>
      <c r="AD82" s="85"/>
      <c r="AE82" s="88">
        <f t="shared" si="3"/>
        <v>0</v>
      </c>
      <c r="AF82" s="85"/>
      <c r="AG82" s="88">
        <f t="shared" si="28"/>
        <v>0</v>
      </c>
      <c r="AH82" s="85"/>
      <c r="AI82" s="88">
        <f t="shared" si="33"/>
        <v>0</v>
      </c>
      <c r="AJ82" s="85"/>
      <c r="AK82" s="88">
        <f t="shared" si="5"/>
        <v>0</v>
      </c>
      <c r="AL82" s="85"/>
      <c r="AM82" s="88">
        <f t="shared" si="34"/>
        <v>0</v>
      </c>
      <c r="AN82" s="85"/>
      <c r="AO82" s="89">
        <f t="shared" si="20"/>
        <v>0</v>
      </c>
      <c r="AP82" s="90">
        <f t="shared" si="6"/>
        <v>0</v>
      </c>
      <c r="AQ82" s="91">
        <f t="shared" si="7"/>
        <v>2</v>
      </c>
      <c r="AR82" s="5">
        <f t="shared" si="21"/>
        <v>0</v>
      </c>
      <c r="AS82" s="182">
        <f t="shared" si="31"/>
        <v>0</v>
      </c>
      <c r="AT82" s="182">
        <f t="shared" si="29"/>
        <v>0</v>
      </c>
      <c r="AU82" s="183"/>
      <c r="AV82" s="102">
        <f t="shared" si="8"/>
        <v>0</v>
      </c>
      <c r="AW82" s="5">
        <f t="shared" si="22"/>
        <v>0</v>
      </c>
      <c r="AX82" s="104">
        <f t="shared" si="9"/>
        <v>0</v>
      </c>
      <c r="AY82" s="5">
        <f t="shared" si="23"/>
        <v>0</v>
      </c>
      <c r="AZ82" s="104">
        <f t="shared" si="10"/>
        <v>0</v>
      </c>
      <c r="BA82" s="5">
        <f t="shared" si="24"/>
        <v>0</v>
      </c>
      <c r="BB82" s="105">
        <f t="shared" si="11"/>
        <v>0</v>
      </c>
      <c r="BC82" s="99">
        <f t="shared" si="25"/>
        <v>0</v>
      </c>
      <c r="BD82" s="54"/>
      <c r="BE82" s="54"/>
      <c r="BF82" s="54"/>
      <c r="BG82" s="54"/>
      <c r="BH82" s="13"/>
    </row>
    <row r="83" spans="1:63" ht="12.75" customHeight="1" x14ac:dyDescent="0.2">
      <c r="A83" s="3"/>
      <c r="B83" s="5">
        <f t="shared" si="30"/>
        <v>37</v>
      </c>
      <c r="C83" s="291"/>
      <c r="D83" s="292"/>
      <c r="E83" s="14"/>
      <c r="F83" s="85"/>
      <c r="G83" s="88">
        <f t="shared" si="26"/>
        <v>0</v>
      </c>
      <c r="H83" s="85"/>
      <c r="I83" s="88">
        <f t="shared" si="12"/>
        <v>0</v>
      </c>
      <c r="J83" s="85"/>
      <c r="K83" s="88">
        <f t="shared" si="13"/>
        <v>0</v>
      </c>
      <c r="L83" s="85"/>
      <c r="M83" s="88">
        <f t="shared" si="14"/>
        <v>0</v>
      </c>
      <c r="N83" s="85"/>
      <c r="O83" s="88">
        <f t="shared" si="15"/>
        <v>0</v>
      </c>
      <c r="P83" s="85"/>
      <c r="Q83" s="88">
        <f t="shared" si="16"/>
        <v>0</v>
      </c>
      <c r="R83" s="85"/>
      <c r="S83" s="88">
        <f t="shared" si="27"/>
        <v>0</v>
      </c>
      <c r="T83" s="85"/>
      <c r="U83" s="88">
        <f t="shared" si="17"/>
        <v>0</v>
      </c>
      <c r="V83" s="85"/>
      <c r="W83" s="88">
        <f t="shared" si="18"/>
        <v>0</v>
      </c>
      <c r="X83" s="85"/>
      <c r="Y83" s="88">
        <f t="shared" si="19"/>
        <v>0</v>
      </c>
      <c r="Z83" s="85"/>
      <c r="AA83" s="88">
        <f t="shared" si="1"/>
        <v>0</v>
      </c>
      <c r="AB83" s="85"/>
      <c r="AC83" s="88">
        <f t="shared" si="2"/>
        <v>0</v>
      </c>
      <c r="AD83" s="85"/>
      <c r="AE83" s="88">
        <f t="shared" si="3"/>
        <v>0</v>
      </c>
      <c r="AF83" s="85"/>
      <c r="AG83" s="88">
        <f t="shared" si="28"/>
        <v>0</v>
      </c>
      <c r="AH83" s="85"/>
      <c r="AI83" s="88">
        <f t="shared" si="33"/>
        <v>0</v>
      </c>
      <c r="AJ83" s="85"/>
      <c r="AK83" s="88">
        <f t="shared" si="5"/>
        <v>0</v>
      </c>
      <c r="AL83" s="85"/>
      <c r="AM83" s="88">
        <f t="shared" si="34"/>
        <v>0</v>
      </c>
      <c r="AN83" s="85"/>
      <c r="AO83" s="89">
        <f t="shared" si="20"/>
        <v>0</v>
      </c>
      <c r="AP83" s="90">
        <f t="shared" si="6"/>
        <v>0</v>
      </c>
      <c r="AQ83" s="91">
        <f t="shared" si="7"/>
        <v>2</v>
      </c>
      <c r="AR83" s="5">
        <f t="shared" si="21"/>
        <v>0</v>
      </c>
      <c r="AS83" s="182">
        <f t="shared" si="31"/>
        <v>0</v>
      </c>
      <c r="AT83" s="182">
        <f t="shared" si="29"/>
        <v>0</v>
      </c>
      <c r="AU83" s="183"/>
      <c r="AV83" s="102">
        <f t="shared" si="8"/>
        <v>0</v>
      </c>
      <c r="AW83" s="5">
        <f t="shared" si="22"/>
        <v>0</v>
      </c>
      <c r="AX83" s="104">
        <f t="shared" si="9"/>
        <v>0</v>
      </c>
      <c r="AY83" s="5">
        <f t="shared" si="23"/>
        <v>0</v>
      </c>
      <c r="AZ83" s="104">
        <f t="shared" si="10"/>
        <v>0</v>
      </c>
      <c r="BA83" s="5">
        <f t="shared" si="24"/>
        <v>0</v>
      </c>
      <c r="BB83" s="105">
        <f t="shared" si="11"/>
        <v>0</v>
      </c>
      <c r="BC83" s="99">
        <f t="shared" si="25"/>
        <v>0</v>
      </c>
      <c r="BD83" s="54"/>
      <c r="BE83" s="54"/>
      <c r="BF83" s="54"/>
      <c r="BG83" s="54"/>
      <c r="BH83" s="13"/>
    </row>
    <row r="84" spans="1:63" ht="12.75" customHeight="1" x14ac:dyDescent="0.2">
      <c r="A84" s="3"/>
      <c r="B84" s="5">
        <f t="shared" si="30"/>
        <v>38</v>
      </c>
      <c r="C84" s="291"/>
      <c r="D84" s="292"/>
      <c r="E84" s="14"/>
      <c r="F84" s="85"/>
      <c r="G84" s="88">
        <f t="shared" si="26"/>
        <v>0</v>
      </c>
      <c r="H84" s="85"/>
      <c r="I84" s="88">
        <f t="shared" si="12"/>
        <v>0</v>
      </c>
      <c r="J84" s="85"/>
      <c r="K84" s="88">
        <f t="shared" si="13"/>
        <v>0</v>
      </c>
      <c r="L84" s="85"/>
      <c r="M84" s="88">
        <f t="shared" si="14"/>
        <v>0</v>
      </c>
      <c r="N84" s="85"/>
      <c r="O84" s="88">
        <f t="shared" si="15"/>
        <v>0</v>
      </c>
      <c r="P84" s="85"/>
      <c r="Q84" s="88">
        <f t="shared" si="16"/>
        <v>0</v>
      </c>
      <c r="R84" s="85"/>
      <c r="S84" s="88">
        <f t="shared" si="27"/>
        <v>0</v>
      </c>
      <c r="T84" s="85"/>
      <c r="U84" s="88">
        <f t="shared" si="17"/>
        <v>0</v>
      </c>
      <c r="V84" s="85"/>
      <c r="W84" s="88">
        <f t="shared" si="18"/>
        <v>0</v>
      </c>
      <c r="X84" s="85"/>
      <c r="Y84" s="88">
        <f t="shared" si="19"/>
        <v>0</v>
      </c>
      <c r="Z84" s="85"/>
      <c r="AA84" s="88">
        <f t="shared" si="1"/>
        <v>0</v>
      </c>
      <c r="AB84" s="85"/>
      <c r="AC84" s="88">
        <f t="shared" si="2"/>
        <v>0</v>
      </c>
      <c r="AD84" s="85"/>
      <c r="AE84" s="88">
        <f t="shared" si="3"/>
        <v>0</v>
      </c>
      <c r="AF84" s="85"/>
      <c r="AG84" s="88">
        <f t="shared" si="28"/>
        <v>0</v>
      </c>
      <c r="AH84" s="85"/>
      <c r="AI84" s="88">
        <f t="shared" si="33"/>
        <v>0</v>
      </c>
      <c r="AJ84" s="85"/>
      <c r="AK84" s="88">
        <f t="shared" si="5"/>
        <v>0</v>
      </c>
      <c r="AL84" s="85"/>
      <c r="AM84" s="88">
        <f t="shared" si="34"/>
        <v>0</v>
      </c>
      <c r="AN84" s="85"/>
      <c r="AO84" s="89">
        <f t="shared" si="20"/>
        <v>0</v>
      </c>
      <c r="AP84" s="90">
        <f t="shared" si="6"/>
        <v>0</v>
      </c>
      <c r="AQ84" s="91">
        <f t="shared" si="7"/>
        <v>2</v>
      </c>
      <c r="AR84" s="5">
        <f t="shared" si="21"/>
        <v>0</v>
      </c>
      <c r="AS84" s="182">
        <f t="shared" si="31"/>
        <v>0</v>
      </c>
      <c r="AT84" s="182">
        <f t="shared" si="29"/>
        <v>0</v>
      </c>
      <c r="AU84" s="183"/>
      <c r="AV84" s="102">
        <f t="shared" si="8"/>
        <v>0</v>
      </c>
      <c r="AW84" s="5">
        <f t="shared" si="22"/>
        <v>0</v>
      </c>
      <c r="AX84" s="104">
        <f t="shared" si="9"/>
        <v>0</v>
      </c>
      <c r="AY84" s="5">
        <f t="shared" si="23"/>
        <v>0</v>
      </c>
      <c r="AZ84" s="104">
        <f t="shared" si="10"/>
        <v>0</v>
      </c>
      <c r="BA84" s="5">
        <f t="shared" si="24"/>
        <v>0</v>
      </c>
      <c r="BB84" s="105">
        <f t="shared" si="11"/>
        <v>0</v>
      </c>
      <c r="BC84" s="99">
        <f t="shared" si="25"/>
        <v>0</v>
      </c>
      <c r="BD84" s="54"/>
      <c r="BE84" s="54"/>
      <c r="BF84" s="54"/>
      <c r="BG84" s="54"/>
      <c r="BH84" s="13"/>
      <c r="BK84" s="17"/>
    </row>
    <row r="85" spans="1:63" ht="12.75" customHeight="1" x14ac:dyDescent="0.2">
      <c r="A85" s="3"/>
      <c r="B85" s="5">
        <f t="shared" si="30"/>
        <v>39</v>
      </c>
      <c r="C85" s="291"/>
      <c r="D85" s="292"/>
      <c r="E85" s="14"/>
      <c r="F85" s="85"/>
      <c r="G85" s="88">
        <f t="shared" si="26"/>
        <v>0</v>
      </c>
      <c r="H85" s="85"/>
      <c r="I85" s="88">
        <f t="shared" si="12"/>
        <v>0</v>
      </c>
      <c r="J85" s="85"/>
      <c r="K85" s="88">
        <f t="shared" si="13"/>
        <v>0</v>
      </c>
      <c r="L85" s="85"/>
      <c r="M85" s="88">
        <f t="shared" si="14"/>
        <v>0</v>
      </c>
      <c r="N85" s="85"/>
      <c r="O85" s="88">
        <f t="shared" si="15"/>
        <v>0</v>
      </c>
      <c r="P85" s="85"/>
      <c r="Q85" s="88">
        <f t="shared" si="16"/>
        <v>0</v>
      </c>
      <c r="R85" s="85"/>
      <c r="S85" s="88">
        <f t="shared" si="27"/>
        <v>0</v>
      </c>
      <c r="T85" s="85"/>
      <c r="U85" s="88">
        <f t="shared" si="17"/>
        <v>0</v>
      </c>
      <c r="V85" s="85"/>
      <c r="W85" s="88">
        <f t="shared" si="18"/>
        <v>0</v>
      </c>
      <c r="X85" s="85"/>
      <c r="Y85" s="88">
        <f t="shared" si="19"/>
        <v>0</v>
      </c>
      <c r="Z85" s="85"/>
      <c r="AA85" s="88">
        <f t="shared" si="1"/>
        <v>0</v>
      </c>
      <c r="AB85" s="85"/>
      <c r="AC85" s="88">
        <f t="shared" si="2"/>
        <v>0</v>
      </c>
      <c r="AD85" s="85"/>
      <c r="AE85" s="88">
        <f t="shared" si="3"/>
        <v>0</v>
      </c>
      <c r="AF85" s="85"/>
      <c r="AG85" s="88">
        <f t="shared" si="28"/>
        <v>0</v>
      </c>
      <c r="AH85" s="85"/>
      <c r="AI85" s="88">
        <f t="shared" si="33"/>
        <v>0</v>
      </c>
      <c r="AJ85" s="85"/>
      <c r="AK85" s="88">
        <f t="shared" si="5"/>
        <v>0</v>
      </c>
      <c r="AL85" s="85"/>
      <c r="AM85" s="88">
        <f t="shared" si="34"/>
        <v>0</v>
      </c>
      <c r="AN85" s="85"/>
      <c r="AO85" s="89">
        <f t="shared" si="20"/>
        <v>0</v>
      </c>
      <c r="AP85" s="90">
        <f t="shared" si="6"/>
        <v>0</v>
      </c>
      <c r="AQ85" s="91">
        <f t="shared" si="7"/>
        <v>2</v>
      </c>
      <c r="AR85" s="5">
        <f t="shared" si="21"/>
        <v>0</v>
      </c>
      <c r="AS85" s="182">
        <f t="shared" si="31"/>
        <v>0</v>
      </c>
      <c r="AT85" s="182">
        <f t="shared" si="29"/>
        <v>0</v>
      </c>
      <c r="AU85" s="183"/>
      <c r="AV85" s="102">
        <f t="shared" si="8"/>
        <v>0</v>
      </c>
      <c r="AW85" s="5">
        <f t="shared" si="22"/>
        <v>0</v>
      </c>
      <c r="AX85" s="104">
        <f t="shared" si="9"/>
        <v>0</v>
      </c>
      <c r="AY85" s="5">
        <f t="shared" si="23"/>
        <v>0</v>
      </c>
      <c r="AZ85" s="104">
        <f t="shared" si="10"/>
        <v>0</v>
      </c>
      <c r="BA85" s="5">
        <f t="shared" si="24"/>
        <v>0</v>
      </c>
      <c r="BB85" s="105">
        <f t="shared" si="11"/>
        <v>0</v>
      </c>
      <c r="BC85" s="99">
        <f t="shared" si="25"/>
        <v>0</v>
      </c>
      <c r="BD85" s="54"/>
      <c r="BE85" s="54"/>
      <c r="BF85" s="54"/>
      <c r="BG85" s="54"/>
      <c r="BH85" s="13"/>
      <c r="BK85" s="163" t="str">
        <f>P18</f>
        <v>1) Reflexión sobre el texto.</v>
      </c>
    </row>
    <row r="86" spans="1:63" ht="12.75" customHeight="1" x14ac:dyDescent="0.2">
      <c r="A86" s="3"/>
      <c r="B86" s="5">
        <f t="shared" si="30"/>
        <v>40</v>
      </c>
      <c r="C86" s="291"/>
      <c r="D86" s="292"/>
      <c r="E86" s="14"/>
      <c r="F86" s="85"/>
      <c r="G86" s="88">
        <f t="shared" si="26"/>
        <v>0</v>
      </c>
      <c r="H86" s="85"/>
      <c r="I86" s="88">
        <f t="shared" si="12"/>
        <v>0</v>
      </c>
      <c r="J86" s="85"/>
      <c r="K86" s="88">
        <f t="shared" si="13"/>
        <v>0</v>
      </c>
      <c r="L86" s="85"/>
      <c r="M86" s="88">
        <f t="shared" si="14"/>
        <v>0</v>
      </c>
      <c r="N86" s="85"/>
      <c r="O86" s="88">
        <f t="shared" si="15"/>
        <v>0</v>
      </c>
      <c r="P86" s="85"/>
      <c r="Q86" s="88">
        <f t="shared" si="16"/>
        <v>0</v>
      </c>
      <c r="R86" s="85"/>
      <c r="S86" s="88">
        <f t="shared" si="27"/>
        <v>0</v>
      </c>
      <c r="T86" s="85"/>
      <c r="U86" s="88">
        <f t="shared" si="17"/>
        <v>0</v>
      </c>
      <c r="V86" s="85"/>
      <c r="W86" s="88">
        <f t="shared" si="18"/>
        <v>0</v>
      </c>
      <c r="X86" s="85"/>
      <c r="Y86" s="88">
        <f t="shared" si="19"/>
        <v>0</v>
      </c>
      <c r="Z86" s="85"/>
      <c r="AA86" s="88">
        <f t="shared" si="1"/>
        <v>0</v>
      </c>
      <c r="AB86" s="85"/>
      <c r="AC86" s="88">
        <f t="shared" si="2"/>
        <v>0</v>
      </c>
      <c r="AD86" s="85"/>
      <c r="AE86" s="88">
        <f t="shared" si="3"/>
        <v>0</v>
      </c>
      <c r="AF86" s="85"/>
      <c r="AG86" s="88">
        <f t="shared" si="28"/>
        <v>0</v>
      </c>
      <c r="AH86" s="85"/>
      <c r="AI86" s="88">
        <f t="shared" si="33"/>
        <v>0</v>
      </c>
      <c r="AJ86" s="85"/>
      <c r="AK86" s="88">
        <f t="shared" si="5"/>
        <v>0</v>
      </c>
      <c r="AL86" s="85"/>
      <c r="AM86" s="88">
        <f t="shared" si="34"/>
        <v>0</v>
      </c>
      <c r="AN86" s="85"/>
      <c r="AO86" s="89">
        <f t="shared" si="20"/>
        <v>0</v>
      </c>
      <c r="AP86" s="90">
        <f t="shared" si="6"/>
        <v>0</v>
      </c>
      <c r="AQ86" s="91">
        <f t="shared" si="7"/>
        <v>2</v>
      </c>
      <c r="AR86" s="5">
        <f t="shared" si="21"/>
        <v>0</v>
      </c>
      <c r="AS86" s="182">
        <f t="shared" si="31"/>
        <v>0</v>
      </c>
      <c r="AT86" s="182">
        <f t="shared" si="29"/>
        <v>0</v>
      </c>
      <c r="AU86" s="183"/>
      <c r="AV86" s="102">
        <f t="shared" si="8"/>
        <v>0</v>
      </c>
      <c r="AW86" s="5">
        <f t="shared" si="22"/>
        <v>0</v>
      </c>
      <c r="AX86" s="104">
        <f t="shared" si="9"/>
        <v>0</v>
      </c>
      <c r="AY86" s="5">
        <f t="shared" si="23"/>
        <v>0</v>
      </c>
      <c r="AZ86" s="104">
        <f t="shared" si="10"/>
        <v>0</v>
      </c>
      <c r="BA86" s="5">
        <f t="shared" si="24"/>
        <v>0</v>
      </c>
      <c r="BB86" s="105">
        <f t="shared" si="11"/>
        <v>0</v>
      </c>
      <c r="BC86" s="99">
        <f t="shared" si="25"/>
        <v>0</v>
      </c>
      <c r="BD86" s="54"/>
      <c r="BE86" s="54"/>
      <c r="BF86" s="54"/>
      <c r="BG86" s="54"/>
      <c r="BH86" s="13"/>
      <c r="BK86" s="163" t="str">
        <f>P19</f>
        <v>2) Extracción de información explícita.</v>
      </c>
    </row>
    <row r="87" spans="1:63" ht="12.75" customHeight="1" x14ac:dyDescent="0.2">
      <c r="A87" s="3"/>
      <c r="B87" s="5">
        <f t="shared" si="30"/>
        <v>41</v>
      </c>
      <c r="C87" s="291"/>
      <c r="D87" s="292"/>
      <c r="E87" s="14"/>
      <c r="F87" s="85"/>
      <c r="G87" s="88">
        <f t="shared" si="26"/>
        <v>0</v>
      </c>
      <c r="H87" s="85"/>
      <c r="I87" s="88">
        <f t="shared" si="12"/>
        <v>0</v>
      </c>
      <c r="J87" s="85"/>
      <c r="K87" s="88">
        <f t="shared" si="13"/>
        <v>0</v>
      </c>
      <c r="L87" s="85"/>
      <c r="M87" s="88">
        <f t="shared" si="14"/>
        <v>0</v>
      </c>
      <c r="N87" s="85"/>
      <c r="O87" s="88">
        <f t="shared" si="15"/>
        <v>0</v>
      </c>
      <c r="P87" s="85"/>
      <c r="Q87" s="88">
        <f t="shared" si="16"/>
        <v>0</v>
      </c>
      <c r="R87" s="85"/>
      <c r="S87" s="88">
        <f t="shared" si="27"/>
        <v>0</v>
      </c>
      <c r="T87" s="85"/>
      <c r="U87" s="88">
        <f t="shared" si="17"/>
        <v>0</v>
      </c>
      <c r="V87" s="85"/>
      <c r="W87" s="88">
        <f t="shared" si="18"/>
        <v>0</v>
      </c>
      <c r="X87" s="85"/>
      <c r="Y87" s="88">
        <f t="shared" si="19"/>
        <v>0</v>
      </c>
      <c r="Z87" s="85"/>
      <c r="AA87" s="88">
        <f t="shared" si="1"/>
        <v>0</v>
      </c>
      <c r="AB87" s="85"/>
      <c r="AC87" s="88">
        <f t="shared" si="2"/>
        <v>0</v>
      </c>
      <c r="AD87" s="85"/>
      <c r="AE87" s="88">
        <f t="shared" si="3"/>
        <v>0</v>
      </c>
      <c r="AF87" s="85"/>
      <c r="AG87" s="88">
        <f t="shared" si="28"/>
        <v>0</v>
      </c>
      <c r="AH87" s="85"/>
      <c r="AI87" s="88">
        <f t="shared" si="33"/>
        <v>0</v>
      </c>
      <c r="AJ87" s="85"/>
      <c r="AK87" s="88">
        <f t="shared" si="5"/>
        <v>0</v>
      </c>
      <c r="AL87" s="85"/>
      <c r="AM87" s="88">
        <f t="shared" si="34"/>
        <v>0</v>
      </c>
      <c r="AN87" s="85"/>
      <c r="AO87" s="89">
        <f t="shared" si="20"/>
        <v>0</v>
      </c>
      <c r="AP87" s="90">
        <f t="shared" si="6"/>
        <v>0</v>
      </c>
      <c r="AQ87" s="91">
        <f t="shared" si="7"/>
        <v>2</v>
      </c>
      <c r="AR87" s="5">
        <f t="shared" si="21"/>
        <v>0</v>
      </c>
      <c r="AS87" s="182">
        <f t="shared" si="31"/>
        <v>0</v>
      </c>
      <c r="AT87" s="182">
        <f t="shared" si="29"/>
        <v>0</v>
      </c>
      <c r="AU87" s="183"/>
      <c r="AV87" s="102">
        <f t="shared" si="8"/>
        <v>0</v>
      </c>
      <c r="AW87" s="5">
        <f t="shared" si="22"/>
        <v>0</v>
      </c>
      <c r="AX87" s="104">
        <f t="shared" si="9"/>
        <v>0</v>
      </c>
      <c r="AY87" s="5">
        <f t="shared" si="23"/>
        <v>0</v>
      </c>
      <c r="AZ87" s="104">
        <f t="shared" si="10"/>
        <v>0</v>
      </c>
      <c r="BA87" s="5">
        <f t="shared" si="24"/>
        <v>0</v>
      </c>
      <c r="BB87" s="105">
        <f t="shared" si="11"/>
        <v>0</v>
      </c>
      <c r="BC87" s="99">
        <f t="shared" si="25"/>
        <v>0</v>
      </c>
      <c r="BD87" s="54"/>
      <c r="BE87" s="54"/>
      <c r="BF87" s="54"/>
      <c r="BG87" s="54"/>
      <c r="BH87" s="13"/>
      <c r="BK87" s="163" t="str">
        <f>P25</f>
        <v>3) Extracción de información implícita.</v>
      </c>
    </row>
    <row r="88" spans="1:63" ht="12.75" customHeight="1" x14ac:dyDescent="0.2">
      <c r="A88" s="3"/>
      <c r="B88" s="5">
        <f t="shared" si="30"/>
        <v>42</v>
      </c>
      <c r="C88" s="291"/>
      <c r="D88" s="292"/>
      <c r="E88" s="14"/>
      <c r="F88" s="85"/>
      <c r="G88" s="88">
        <f t="shared" si="26"/>
        <v>0</v>
      </c>
      <c r="H88" s="85"/>
      <c r="I88" s="88">
        <f t="shared" si="12"/>
        <v>0</v>
      </c>
      <c r="J88" s="85"/>
      <c r="K88" s="88">
        <f t="shared" si="13"/>
        <v>0</v>
      </c>
      <c r="L88" s="85"/>
      <c r="M88" s="88">
        <f t="shared" si="14"/>
        <v>0</v>
      </c>
      <c r="N88" s="85"/>
      <c r="O88" s="88">
        <f t="shared" si="15"/>
        <v>0</v>
      </c>
      <c r="P88" s="85"/>
      <c r="Q88" s="88">
        <f t="shared" si="16"/>
        <v>0</v>
      </c>
      <c r="R88" s="85"/>
      <c r="S88" s="88">
        <f t="shared" si="27"/>
        <v>0</v>
      </c>
      <c r="T88" s="85"/>
      <c r="U88" s="88">
        <f t="shared" si="17"/>
        <v>0</v>
      </c>
      <c r="V88" s="85"/>
      <c r="W88" s="88">
        <f t="shared" si="18"/>
        <v>0</v>
      </c>
      <c r="X88" s="85"/>
      <c r="Y88" s="88">
        <f t="shared" si="19"/>
        <v>0</v>
      </c>
      <c r="Z88" s="85"/>
      <c r="AA88" s="88">
        <f t="shared" si="1"/>
        <v>0</v>
      </c>
      <c r="AB88" s="85"/>
      <c r="AC88" s="88">
        <f t="shared" si="2"/>
        <v>0</v>
      </c>
      <c r="AD88" s="85"/>
      <c r="AE88" s="88">
        <f t="shared" si="3"/>
        <v>0</v>
      </c>
      <c r="AF88" s="85"/>
      <c r="AG88" s="88">
        <f t="shared" si="28"/>
        <v>0</v>
      </c>
      <c r="AH88" s="85"/>
      <c r="AI88" s="88">
        <f t="shared" si="33"/>
        <v>0</v>
      </c>
      <c r="AJ88" s="85"/>
      <c r="AK88" s="88">
        <f t="shared" si="5"/>
        <v>0</v>
      </c>
      <c r="AL88" s="85"/>
      <c r="AM88" s="88">
        <f t="shared" si="34"/>
        <v>0</v>
      </c>
      <c r="AN88" s="85"/>
      <c r="AO88" s="89">
        <f t="shared" si="20"/>
        <v>0</v>
      </c>
      <c r="AP88" s="90">
        <f t="shared" si="6"/>
        <v>0</v>
      </c>
      <c r="AQ88" s="91">
        <f t="shared" si="7"/>
        <v>2</v>
      </c>
      <c r="AR88" s="5">
        <f t="shared" si="21"/>
        <v>0</v>
      </c>
      <c r="AS88" s="182">
        <f t="shared" si="31"/>
        <v>0</v>
      </c>
      <c r="AT88" s="182">
        <f t="shared" si="29"/>
        <v>0</v>
      </c>
      <c r="AU88" s="183"/>
      <c r="AV88" s="102">
        <f t="shared" si="8"/>
        <v>0</v>
      </c>
      <c r="AW88" s="5">
        <f t="shared" si="22"/>
        <v>0</v>
      </c>
      <c r="AX88" s="104">
        <f t="shared" si="9"/>
        <v>0</v>
      </c>
      <c r="AY88" s="5">
        <f t="shared" si="23"/>
        <v>0</v>
      </c>
      <c r="AZ88" s="104">
        <f t="shared" si="10"/>
        <v>0</v>
      </c>
      <c r="BA88" s="5">
        <f t="shared" si="24"/>
        <v>0</v>
      </c>
      <c r="BB88" s="105">
        <f t="shared" si="11"/>
        <v>0</v>
      </c>
      <c r="BC88" s="99">
        <f t="shared" si="25"/>
        <v>0</v>
      </c>
      <c r="BD88" s="54"/>
      <c r="BE88" s="54"/>
      <c r="BF88" s="54"/>
      <c r="BG88" s="54"/>
      <c r="BH88" s="13"/>
      <c r="BK88" s="163" t="str">
        <f>P35</f>
        <v>4) Reconocimiento de funciones gramaticales y usos ortográficos.</v>
      </c>
    </row>
    <row r="89" spans="1:63" ht="12.75" customHeight="1" x14ac:dyDescent="0.2">
      <c r="A89" s="3"/>
      <c r="B89" s="5">
        <f t="shared" si="30"/>
        <v>43</v>
      </c>
      <c r="C89" s="291"/>
      <c r="D89" s="292"/>
      <c r="E89" s="14"/>
      <c r="F89" s="85"/>
      <c r="G89" s="88">
        <f t="shared" si="26"/>
        <v>0</v>
      </c>
      <c r="H89" s="85"/>
      <c r="I89" s="88">
        <f t="shared" si="12"/>
        <v>0</v>
      </c>
      <c r="J89" s="85"/>
      <c r="K89" s="88">
        <f t="shared" si="13"/>
        <v>0</v>
      </c>
      <c r="L89" s="85"/>
      <c r="M89" s="88">
        <f t="shared" si="14"/>
        <v>0</v>
      </c>
      <c r="N89" s="85"/>
      <c r="O89" s="88">
        <f t="shared" si="15"/>
        <v>0</v>
      </c>
      <c r="P89" s="85"/>
      <c r="Q89" s="88">
        <f t="shared" si="16"/>
        <v>0</v>
      </c>
      <c r="R89" s="85"/>
      <c r="S89" s="88">
        <f t="shared" si="27"/>
        <v>0</v>
      </c>
      <c r="T89" s="85"/>
      <c r="U89" s="88">
        <f t="shared" si="17"/>
        <v>0</v>
      </c>
      <c r="V89" s="85"/>
      <c r="W89" s="88">
        <f t="shared" si="18"/>
        <v>0</v>
      </c>
      <c r="X89" s="85"/>
      <c r="Y89" s="88">
        <f t="shared" si="19"/>
        <v>0</v>
      </c>
      <c r="Z89" s="85"/>
      <c r="AA89" s="88">
        <f t="shared" si="1"/>
        <v>0</v>
      </c>
      <c r="AB89" s="85"/>
      <c r="AC89" s="88">
        <f t="shared" si="2"/>
        <v>0</v>
      </c>
      <c r="AD89" s="85"/>
      <c r="AE89" s="88">
        <f t="shared" si="3"/>
        <v>0</v>
      </c>
      <c r="AF89" s="85"/>
      <c r="AG89" s="88">
        <f t="shared" si="28"/>
        <v>0</v>
      </c>
      <c r="AH89" s="85"/>
      <c r="AI89" s="88">
        <f t="shared" si="33"/>
        <v>0</v>
      </c>
      <c r="AJ89" s="85"/>
      <c r="AK89" s="88">
        <f t="shared" si="5"/>
        <v>0</v>
      </c>
      <c r="AL89" s="85"/>
      <c r="AM89" s="88">
        <f t="shared" si="34"/>
        <v>0</v>
      </c>
      <c r="AN89" s="85"/>
      <c r="AO89" s="89">
        <f t="shared" si="20"/>
        <v>0</v>
      </c>
      <c r="AP89" s="90">
        <f t="shared" si="6"/>
        <v>0</v>
      </c>
      <c r="AQ89" s="91">
        <f t="shared" si="7"/>
        <v>2</v>
      </c>
      <c r="AR89" s="5">
        <f t="shared" si="21"/>
        <v>0</v>
      </c>
      <c r="AS89" s="182">
        <f t="shared" si="31"/>
        <v>0</v>
      </c>
      <c r="AT89" s="182">
        <f t="shared" si="29"/>
        <v>0</v>
      </c>
      <c r="AU89" s="183"/>
      <c r="AV89" s="102">
        <f t="shared" si="8"/>
        <v>0</v>
      </c>
      <c r="AW89" s="5">
        <f t="shared" si="22"/>
        <v>0</v>
      </c>
      <c r="AX89" s="104">
        <f t="shared" si="9"/>
        <v>0</v>
      </c>
      <c r="AY89" s="5">
        <f t="shared" si="23"/>
        <v>0</v>
      </c>
      <c r="AZ89" s="104">
        <f t="shared" si="10"/>
        <v>0</v>
      </c>
      <c r="BA89" s="5">
        <f t="shared" si="24"/>
        <v>0</v>
      </c>
      <c r="BB89" s="105">
        <f t="shared" si="11"/>
        <v>0</v>
      </c>
      <c r="BC89" s="99">
        <f t="shared" si="25"/>
        <v>0</v>
      </c>
      <c r="BD89" s="54"/>
      <c r="BE89" s="54"/>
      <c r="BF89" s="54"/>
      <c r="BG89" s="54"/>
      <c r="BH89" s="13"/>
    </row>
    <row r="90" spans="1:63" ht="12.75" customHeight="1" x14ac:dyDescent="0.2">
      <c r="A90" s="3"/>
      <c r="B90" s="5">
        <f t="shared" si="30"/>
        <v>44</v>
      </c>
      <c r="C90" s="291"/>
      <c r="D90" s="292"/>
      <c r="E90" s="14"/>
      <c r="F90" s="85"/>
      <c r="G90" s="88">
        <f t="shared" si="26"/>
        <v>0</v>
      </c>
      <c r="H90" s="85"/>
      <c r="I90" s="88">
        <f t="shared" si="12"/>
        <v>0</v>
      </c>
      <c r="J90" s="85"/>
      <c r="K90" s="88">
        <f t="shared" si="13"/>
        <v>0</v>
      </c>
      <c r="L90" s="85"/>
      <c r="M90" s="88">
        <f t="shared" si="14"/>
        <v>0</v>
      </c>
      <c r="N90" s="85"/>
      <c r="O90" s="88">
        <f t="shared" si="15"/>
        <v>0</v>
      </c>
      <c r="P90" s="85"/>
      <c r="Q90" s="88">
        <f t="shared" si="16"/>
        <v>0</v>
      </c>
      <c r="R90" s="85"/>
      <c r="S90" s="88">
        <f t="shared" si="27"/>
        <v>0</v>
      </c>
      <c r="T90" s="85"/>
      <c r="U90" s="88">
        <f t="shared" si="17"/>
        <v>0</v>
      </c>
      <c r="V90" s="85"/>
      <c r="W90" s="88">
        <f t="shared" si="18"/>
        <v>0</v>
      </c>
      <c r="X90" s="85"/>
      <c r="Y90" s="88">
        <f t="shared" si="19"/>
        <v>0</v>
      </c>
      <c r="Z90" s="85"/>
      <c r="AA90" s="88">
        <f t="shared" si="1"/>
        <v>0</v>
      </c>
      <c r="AB90" s="85"/>
      <c r="AC90" s="88">
        <f t="shared" si="2"/>
        <v>0</v>
      </c>
      <c r="AD90" s="85"/>
      <c r="AE90" s="88">
        <f t="shared" si="3"/>
        <v>0</v>
      </c>
      <c r="AF90" s="85"/>
      <c r="AG90" s="88">
        <f t="shared" si="28"/>
        <v>0</v>
      </c>
      <c r="AH90" s="85"/>
      <c r="AI90" s="88">
        <f t="shared" si="33"/>
        <v>0</v>
      </c>
      <c r="AJ90" s="85"/>
      <c r="AK90" s="88">
        <f t="shared" si="5"/>
        <v>0</v>
      </c>
      <c r="AL90" s="85"/>
      <c r="AM90" s="88">
        <f t="shared" si="34"/>
        <v>0</v>
      </c>
      <c r="AN90" s="85"/>
      <c r="AO90" s="89">
        <f t="shared" si="20"/>
        <v>0</v>
      </c>
      <c r="AP90" s="90">
        <f t="shared" si="6"/>
        <v>0</v>
      </c>
      <c r="AQ90" s="91">
        <f t="shared" si="7"/>
        <v>2</v>
      </c>
      <c r="AR90" s="5">
        <f t="shared" si="21"/>
        <v>0</v>
      </c>
      <c r="AS90" s="182">
        <f t="shared" si="31"/>
        <v>0</v>
      </c>
      <c r="AT90" s="182">
        <f t="shared" si="29"/>
        <v>0</v>
      </c>
      <c r="AU90" s="183"/>
      <c r="AV90" s="102">
        <f t="shared" si="8"/>
        <v>0</v>
      </c>
      <c r="AW90" s="5">
        <f t="shared" si="22"/>
        <v>0</v>
      </c>
      <c r="AX90" s="104">
        <f t="shared" si="9"/>
        <v>0</v>
      </c>
      <c r="AY90" s="5">
        <f t="shared" si="23"/>
        <v>0</v>
      </c>
      <c r="AZ90" s="104">
        <f t="shared" si="10"/>
        <v>0</v>
      </c>
      <c r="BA90" s="5">
        <f t="shared" si="24"/>
        <v>0</v>
      </c>
      <c r="BB90" s="105">
        <f t="shared" si="11"/>
        <v>0</v>
      </c>
      <c r="BC90" s="99">
        <f t="shared" si="25"/>
        <v>0</v>
      </c>
      <c r="BD90" s="54"/>
      <c r="BE90" s="54"/>
      <c r="BF90" s="54"/>
      <c r="BG90" s="54"/>
      <c r="BH90" s="13"/>
    </row>
    <row r="91" spans="1:63" ht="12.75" customHeight="1" x14ac:dyDescent="0.2">
      <c r="A91" s="3"/>
      <c r="B91" s="5">
        <f t="shared" si="30"/>
        <v>45</v>
      </c>
      <c r="C91" s="291"/>
      <c r="D91" s="292"/>
      <c r="E91" s="14"/>
      <c r="F91" s="85"/>
      <c r="G91" s="88">
        <f t="shared" si="26"/>
        <v>0</v>
      </c>
      <c r="H91" s="85"/>
      <c r="I91" s="88">
        <f t="shared" si="12"/>
        <v>0</v>
      </c>
      <c r="J91" s="85"/>
      <c r="K91" s="88">
        <f t="shared" si="13"/>
        <v>0</v>
      </c>
      <c r="L91" s="85"/>
      <c r="M91" s="88">
        <f t="shared" si="14"/>
        <v>0</v>
      </c>
      <c r="N91" s="85"/>
      <c r="O91" s="88">
        <f t="shared" si="15"/>
        <v>0</v>
      </c>
      <c r="P91" s="85"/>
      <c r="Q91" s="88">
        <f t="shared" si="16"/>
        <v>0</v>
      </c>
      <c r="R91" s="85"/>
      <c r="S91" s="88">
        <f t="shared" si="27"/>
        <v>0</v>
      </c>
      <c r="T91" s="85"/>
      <c r="U91" s="88">
        <f t="shared" si="17"/>
        <v>0</v>
      </c>
      <c r="V91" s="85"/>
      <c r="W91" s="88">
        <f t="shared" si="18"/>
        <v>0</v>
      </c>
      <c r="X91" s="85"/>
      <c r="Y91" s="88">
        <f t="shared" si="19"/>
        <v>0</v>
      </c>
      <c r="Z91" s="85"/>
      <c r="AA91" s="88">
        <f t="shared" si="1"/>
        <v>0</v>
      </c>
      <c r="AB91" s="85"/>
      <c r="AC91" s="88">
        <f t="shared" si="2"/>
        <v>0</v>
      </c>
      <c r="AD91" s="85"/>
      <c r="AE91" s="88">
        <f t="shared" si="3"/>
        <v>0</v>
      </c>
      <c r="AF91" s="85"/>
      <c r="AG91" s="88">
        <f t="shared" si="28"/>
        <v>0</v>
      </c>
      <c r="AH91" s="85"/>
      <c r="AI91" s="88">
        <f t="shared" si="33"/>
        <v>0</v>
      </c>
      <c r="AJ91" s="85"/>
      <c r="AK91" s="88">
        <f t="shared" si="5"/>
        <v>0</v>
      </c>
      <c r="AL91" s="85"/>
      <c r="AM91" s="88">
        <f t="shared" si="34"/>
        <v>0</v>
      </c>
      <c r="AN91" s="85"/>
      <c r="AO91" s="89">
        <f t="shared" si="20"/>
        <v>0</v>
      </c>
      <c r="AP91" s="90">
        <f t="shared" si="6"/>
        <v>0</v>
      </c>
      <c r="AQ91" s="91">
        <f t="shared" si="7"/>
        <v>2</v>
      </c>
      <c r="AR91" s="5">
        <f t="shared" si="21"/>
        <v>0</v>
      </c>
      <c r="AS91" s="182">
        <f t="shared" si="31"/>
        <v>0</v>
      </c>
      <c r="AT91" s="182">
        <f t="shared" si="29"/>
        <v>0</v>
      </c>
      <c r="AU91" s="183"/>
      <c r="AV91" s="102">
        <f t="shared" si="8"/>
        <v>0</v>
      </c>
      <c r="AW91" s="5">
        <f t="shared" si="22"/>
        <v>0</v>
      </c>
      <c r="AX91" s="104">
        <f t="shared" si="9"/>
        <v>0</v>
      </c>
      <c r="AY91" s="5">
        <f t="shared" si="23"/>
        <v>0</v>
      </c>
      <c r="AZ91" s="104">
        <f t="shared" si="10"/>
        <v>0</v>
      </c>
      <c r="BA91" s="5">
        <f t="shared" si="24"/>
        <v>0</v>
      </c>
      <c r="BB91" s="105">
        <f t="shared" si="11"/>
        <v>0</v>
      </c>
      <c r="BC91" s="99">
        <f t="shared" si="25"/>
        <v>0</v>
      </c>
      <c r="BD91" s="54"/>
      <c r="BE91" s="54"/>
      <c r="BF91" s="54"/>
      <c r="BG91" s="54"/>
      <c r="BH91" s="13"/>
    </row>
    <row r="92" spans="1:63" ht="12.75" customHeight="1" x14ac:dyDescent="0.2">
      <c r="A92" s="3"/>
      <c r="B92" s="5">
        <f t="shared" si="30"/>
        <v>46</v>
      </c>
      <c r="C92" s="291"/>
      <c r="D92" s="292"/>
      <c r="E92" s="14"/>
      <c r="F92" s="85"/>
      <c r="G92" s="88">
        <f t="shared" si="26"/>
        <v>0</v>
      </c>
      <c r="H92" s="85"/>
      <c r="I92" s="88">
        <f t="shared" si="12"/>
        <v>0</v>
      </c>
      <c r="J92" s="85"/>
      <c r="K92" s="88">
        <f t="shared" si="13"/>
        <v>0</v>
      </c>
      <c r="L92" s="85"/>
      <c r="M92" s="88">
        <f t="shared" si="14"/>
        <v>0</v>
      </c>
      <c r="N92" s="85"/>
      <c r="O92" s="88">
        <f t="shared" si="15"/>
        <v>0</v>
      </c>
      <c r="P92" s="85"/>
      <c r="Q92" s="88">
        <f t="shared" si="16"/>
        <v>0</v>
      </c>
      <c r="R92" s="85"/>
      <c r="S92" s="88">
        <f t="shared" si="27"/>
        <v>0</v>
      </c>
      <c r="T92" s="85"/>
      <c r="U92" s="88">
        <f t="shared" si="17"/>
        <v>0</v>
      </c>
      <c r="V92" s="85"/>
      <c r="W92" s="88">
        <f t="shared" si="18"/>
        <v>0</v>
      </c>
      <c r="X92" s="85"/>
      <c r="Y92" s="88">
        <f t="shared" si="19"/>
        <v>0</v>
      </c>
      <c r="Z92" s="85"/>
      <c r="AA92" s="88">
        <f t="shared" si="1"/>
        <v>0</v>
      </c>
      <c r="AB92" s="85"/>
      <c r="AC92" s="88">
        <f t="shared" si="2"/>
        <v>0</v>
      </c>
      <c r="AD92" s="85"/>
      <c r="AE92" s="88">
        <f t="shared" si="3"/>
        <v>0</v>
      </c>
      <c r="AF92" s="85"/>
      <c r="AG92" s="88">
        <f t="shared" si="28"/>
        <v>0</v>
      </c>
      <c r="AH92" s="85"/>
      <c r="AI92" s="88">
        <f t="shared" si="33"/>
        <v>0</v>
      </c>
      <c r="AJ92" s="85"/>
      <c r="AK92" s="88">
        <f t="shared" si="5"/>
        <v>0</v>
      </c>
      <c r="AL92" s="85"/>
      <c r="AM92" s="88">
        <f t="shared" si="34"/>
        <v>0</v>
      </c>
      <c r="AN92" s="85"/>
      <c r="AO92" s="89">
        <f t="shared" si="20"/>
        <v>0</v>
      </c>
      <c r="AP92" s="90">
        <f t="shared" si="6"/>
        <v>0</v>
      </c>
      <c r="AQ92" s="91">
        <f t="shared" si="7"/>
        <v>2</v>
      </c>
      <c r="AR92" s="5">
        <f t="shared" si="21"/>
        <v>0</v>
      </c>
      <c r="AS92" s="182">
        <f t="shared" si="31"/>
        <v>0</v>
      </c>
      <c r="AT92" s="182">
        <f t="shared" si="29"/>
        <v>0</v>
      </c>
      <c r="AU92" s="183"/>
      <c r="AV92" s="102">
        <f t="shared" si="8"/>
        <v>0</v>
      </c>
      <c r="AW92" s="5">
        <f t="shared" si="22"/>
        <v>0</v>
      </c>
      <c r="AX92" s="104">
        <f t="shared" si="9"/>
        <v>0</v>
      </c>
      <c r="AY92" s="5">
        <f t="shared" si="23"/>
        <v>0</v>
      </c>
      <c r="AZ92" s="104">
        <f t="shared" si="10"/>
        <v>0</v>
      </c>
      <c r="BA92" s="5">
        <f t="shared" si="24"/>
        <v>0</v>
      </c>
      <c r="BB92" s="105">
        <f t="shared" si="11"/>
        <v>0</v>
      </c>
      <c r="BC92" s="99">
        <f t="shared" si="25"/>
        <v>0</v>
      </c>
      <c r="BD92" s="54"/>
      <c r="BE92" s="54"/>
      <c r="BF92" s="54"/>
      <c r="BG92" s="54"/>
      <c r="BH92" s="13"/>
    </row>
    <row r="93" spans="1:63" ht="12.75" customHeight="1" thickBot="1" x14ac:dyDescent="0.25">
      <c r="A93" s="3"/>
      <c r="B93" s="5">
        <v>47</v>
      </c>
      <c r="C93" s="291"/>
      <c r="D93" s="292"/>
      <c r="E93" s="14"/>
      <c r="F93" s="85"/>
      <c r="G93" s="88">
        <f t="shared" si="26"/>
        <v>0</v>
      </c>
      <c r="H93" s="85"/>
      <c r="I93" s="88">
        <f t="shared" si="12"/>
        <v>0</v>
      </c>
      <c r="J93" s="85"/>
      <c r="K93" s="88">
        <f t="shared" si="13"/>
        <v>0</v>
      </c>
      <c r="L93" s="85"/>
      <c r="M93" s="88">
        <f t="shared" si="14"/>
        <v>0</v>
      </c>
      <c r="N93" s="85"/>
      <c r="O93" s="88">
        <f t="shared" si="15"/>
        <v>0</v>
      </c>
      <c r="P93" s="85"/>
      <c r="Q93" s="88">
        <f t="shared" si="16"/>
        <v>0</v>
      </c>
      <c r="R93" s="85"/>
      <c r="S93" s="88">
        <f t="shared" si="27"/>
        <v>0</v>
      </c>
      <c r="T93" s="85"/>
      <c r="U93" s="88">
        <f t="shared" si="17"/>
        <v>0</v>
      </c>
      <c r="V93" s="85"/>
      <c r="W93" s="88">
        <f t="shared" si="18"/>
        <v>0</v>
      </c>
      <c r="X93" s="85"/>
      <c r="Y93" s="88">
        <f t="shared" si="19"/>
        <v>0</v>
      </c>
      <c r="Z93" s="85"/>
      <c r="AA93" s="88">
        <f t="shared" si="1"/>
        <v>0</v>
      </c>
      <c r="AB93" s="85"/>
      <c r="AC93" s="88">
        <f t="shared" si="2"/>
        <v>0</v>
      </c>
      <c r="AD93" s="85"/>
      <c r="AE93" s="88">
        <f t="shared" si="3"/>
        <v>0</v>
      </c>
      <c r="AF93" s="85"/>
      <c r="AG93" s="88">
        <f t="shared" si="28"/>
        <v>0</v>
      </c>
      <c r="AH93" s="85"/>
      <c r="AI93" s="88">
        <f t="shared" si="33"/>
        <v>0</v>
      </c>
      <c r="AJ93" s="85"/>
      <c r="AK93" s="88">
        <f t="shared" si="5"/>
        <v>0</v>
      </c>
      <c r="AL93" s="85"/>
      <c r="AM93" s="88">
        <f t="shared" si="34"/>
        <v>0</v>
      </c>
      <c r="AN93" s="85"/>
      <c r="AO93" s="89">
        <f t="shared" si="20"/>
        <v>0</v>
      </c>
      <c r="AP93" s="90">
        <f t="shared" si="6"/>
        <v>0</v>
      </c>
      <c r="AQ93" s="91">
        <f t="shared" si="7"/>
        <v>2</v>
      </c>
      <c r="AR93" s="5">
        <f t="shared" si="21"/>
        <v>0</v>
      </c>
      <c r="AS93" s="182">
        <f t="shared" si="31"/>
        <v>0</v>
      </c>
      <c r="AT93" s="182">
        <f t="shared" si="29"/>
        <v>0</v>
      </c>
      <c r="AU93" s="183"/>
      <c r="AV93" s="154">
        <f t="shared" si="8"/>
        <v>0</v>
      </c>
      <c r="AW93" s="100">
        <f>IF($E$47:$E$93="P",IF(AV93&lt;=0.25,"B",IF(AV93&lt;=0.5,"MB",IF(AV93&lt;=0.75,"MA",IF(AV93&lt;=1,"A")))),0)</f>
        <v>0</v>
      </c>
      <c r="AX93" s="113">
        <f t="shared" si="9"/>
        <v>0</v>
      </c>
      <c r="AY93" s="100">
        <f t="shared" si="23"/>
        <v>0</v>
      </c>
      <c r="AZ93" s="113">
        <f t="shared" si="10"/>
        <v>0</v>
      </c>
      <c r="BA93" s="100">
        <f t="shared" si="24"/>
        <v>0</v>
      </c>
      <c r="BB93" s="114">
        <f t="shared" si="11"/>
        <v>0</v>
      </c>
      <c r="BC93" s="101">
        <f t="shared" si="25"/>
        <v>0</v>
      </c>
      <c r="BD93" s="54"/>
      <c r="BE93" s="54"/>
      <c r="BF93" s="54"/>
      <c r="BG93" s="54"/>
      <c r="BH93" s="13"/>
    </row>
    <row r="94" spans="1:63" ht="12.75" customHeight="1" x14ac:dyDescent="0.2">
      <c r="B94" s="7"/>
      <c r="C94" s="347"/>
      <c r="D94" s="347"/>
      <c r="E94" s="18"/>
      <c r="F94" s="288">
        <v>1</v>
      </c>
      <c r="G94" s="289"/>
      <c r="H94" s="288">
        <v>2</v>
      </c>
      <c r="I94" s="288"/>
      <c r="J94" s="288">
        <v>3</v>
      </c>
      <c r="K94" s="288"/>
      <c r="L94" s="288">
        <v>4</v>
      </c>
      <c r="M94" s="288"/>
      <c r="N94" s="288">
        <v>5</v>
      </c>
      <c r="O94" s="288"/>
      <c r="P94" s="288">
        <v>6</v>
      </c>
      <c r="Q94" s="288"/>
      <c r="R94" s="288">
        <v>7</v>
      </c>
      <c r="S94" s="288"/>
      <c r="T94" s="288">
        <v>8</v>
      </c>
      <c r="U94" s="288"/>
      <c r="V94" s="288">
        <v>9</v>
      </c>
      <c r="W94" s="288"/>
      <c r="X94" s="288">
        <v>10</v>
      </c>
      <c r="Y94" s="288"/>
      <c r="Z94" s="288">
        <v>11</v>
      </c>
      <c r="AA94" s="288"/>
      <c r="AB94" s="288">
        <v>12</v>
      </c>
      <c r="AC94" s="288"/>
      <c r="AD94" s="288">
        <v>13</v>
      </c>
      <c r="AE94" s="288"/>
      <c r="AF94" s="288">
        <v>14</v>
      </c>
      <c r="AG94" s="288"/>
      <c r="AH94" s="288">
        <v>15</v>
      </c>
      <c r="AI94" s="288"/>
      <c r="AJ94" s="288">
        <v>16</v>
      </c>
      <c r="AK94" s="288"/>
      <c r="AL94" s="288">
        <v>17</v>
      </c>
      <c r="AM94" s="288"/>
      <c r="AN94" s="288">
        <v>18</v>
      </c>
      <c r="AO94" s="7"/>
      <c r="AP94" s="8"/>
      <c r="AQ94" s="8"/>
      <c r="AR94" s="7"/>
      <c r="AS94" s="46"/>
      <c r="AT94" s="46"/>
      <c r="AU94" s="46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63" ht="12.75" customHeight="1" x14ac:dyDescent="0.2">
      <c r="B95" s="3"/>
      <c r="C95" s="305" t="s">
        <v>3</v>
      </c>
      <c r="D95" s="348"/>
      <c r="E95" s="306"/>
      <c r="F95" s="137">
        <f>SUMIF($E$47:$E$93,"=P",G47:G93)</f>
        <v>0</v>
      </c>
      <c r="G95" s="135"/>
      <c r="H95" s="137">
        <f>SUMIF($E$47:$E$93,"=P",I47:I93)</f>
        <v>0</v>
      </c>
      <c r="I95" s="135"/>
      <c r="J95" s="136">
        <f>SUMIF($E$47:$E$93,"=P",K47:K93)</f>
        <v>0</v>
      </c>
      <c r="K95" s="136"/>
      <c r="L95" s="137">
        <f>SUMIF($E$47:$E$93,"=P",M47:M93)</f>
        <v>0</v>
      </c>
      <c r="M95" s="137"/>
      <c r="N95" s="138">
        <f>SUMIF($E$47:$E$93,"=P",O47:O93)</f>
        <v>0</v>
      </c>
      <c r="O95" s="138"/>
      <c r="P95" s="138">
        <f>SUMIF($E$47:$E$93,"=P",Q47:Q93)</f>
        <v>0</v>
      </c>
      <c r="Q95" s="138"/>
      <c r="R95" s="138">
        <f>SUMIF($E$47:$E$93,"=P",S47:S93)</f>
        <v>0</v>
      </c>
      <c r="S95" s="138"/>
      <c r="T95" s="138">
        <f>SUMIF($E$47:$E$93,"=P",U47:U93)</f>
        <v>0</v>
      </c>
      <c r="U95" s="138"/>
      <c r="V95" s="138">
        <f>SUMIF($E$47:$E$93,"=P",W47:W93)</f>
        <v>0</v>
      </c>
      <c r="W95" s="138"/>
      <c r="X95" s="138">
        <f>SUMIF($E$47:$E$93,"=P",Y47:Y93)</f>
        <v>0</v>
      </c>
      <c r="Y95" s="135"/>
      <c r="Z95" s="137">
        <f>SUMIF($E$47:$E$93,"=P",AA47:AA93)</f>
        <v>0</v>
      </c>
      <c r="AA95" s="137"/>
      <c r="AB95" s="137">
        <f>SUMIF($E$47:$E$93,"=P",AC47:AC93)</f>
        <v>0</v>
      </c>
      <c r="AC95" s="136"/>
      <c r="AD95" s="136">
        <f>SUMIF($E$47:$E$93,"=P",AE47:AE93)</f>
        <v>0</v>
      </c>
      <c r="AE95" s="136"/>
      <c r="AF95" s="136">
        <f>SUMIF($E$47:$E$93,"=P",AG47:AG93)</f>
        <v>0</v>
      </c>
      <c r="AG95" s="136"/>
      <c r="AH95" s="136">
        <f>SUMIF($E$47:$E$93,"=P",AI47:AI93)</f>
        <v>0</v>
      </c>
      <c r="AI95" s="136"/>
      <c r="AJ95" s="136">
        <f>SUMIF($E$47:$E$93,"=P",AK47:AK93)</f>
        <v>0</v>
      </c>
      <c r="AK95" s="138"/>
      <c r="AL95" s="138">
        <f>SUMIF($E$47:$E$93,"=P",AM47:AM93)</f>
        <v>0</v>
      </c>
      <c r="AM95" s="161"/>
      <c r="AN95" s="137">
        <f>SUMIF($E$47:$E$93,"=P",AN47:AN93)</f>
        <v>0</v>
      </c>
      <c r="AO95" s="159"/>
      <c r="AP95" s="9" t="s">
        <v>28</v>
      </c>
      <c r="AQ95" s="9" t="s">
        <v>66</v>
      </c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63" ht="12.75" customHeight="1" x14ac:dyDescent="0.2">
      <c r="B96" s="3"/>
      <c r="C96" s="299" t="s">
        <v>32</v>
      </c>
      <c r="D96" s="299"/>
      <c r="E96" s="299"/>
      <c r="F96" s="139" t="e">
        <f>(F95*100)/(C18*F11)</f>
        <v>#DIV/0!</v>
      </c>
      <c r="G96" s="140"/>
      <c r="H96" s="139" t="e">
        <f>(H95*100)/(C19*F11)</f>
        <v>#DIV/0!</v>
      </c>
      <c r="I96" s="139"/>
      <c r="J96" s="139" t="e">
        <f>(J95*100)/(C20*F11)</f>
        <v>#DIV/0!</v>
      </c>
      <c r="K96" s="139"/>
      <c r="L96" s="139" t="e">
        <f>(L95*100)/(C21*F11)</f>
        <v>#DIV/0!</v>
      </c>
      <c r="M96" s="139"/>
      <c r="N96" s="139" t="e">
        <f>(N95*100)/(C22*F11)</f>
        <v>#DIV/0!</v>
      </c>
      <c r="O96" s="139"/>
      <c r="P96" s="139" t="e">
        <f>(P95*100)/(C23*F11)</f>
        <v>#DIV/0!</v>
      </c>
      <c r="Q96" s="139"/>
      <c r="R96" s="139" t="e">
        <f>(R95*100)/(C24*F11)</f>
        <v>#DIV/0!</v>
      </c>
      <c r="S96" s="139"/>
      <c r="T96" s="139" t="e">
        <f>(T95*100)/(C25*F11)</f>
        <v>#DIV/0!</v>
      </c>
      <c r="U96" s="139"/>
      <c r="V96" s="139" t="e">
        <f>(V95*100)/(C26*F11)</f>
        <v>#DIV/0!</v>
      </c>
      <c r="W96" s="139"/>
      <c r="X96" s="139" t="e">
        <f>(X95*100)/(C27*F11)</f>
        <v>#DIV/0!</v>
      </c>
      <c r="Y96" s="139"/>
      <c r="Z96" s="139" t="e">
        <f>(Z95*100)/(C28*F11)</f>
        <v>#DIV/0!</v>
      </c>
      <c r="AA96" s="139"/>
      <c r="AB96" s="139" t="e">
        <f>(AB95*100)/(C29*F11)</f>
        <v>#DIV/0!</v>
      </c>
      <c r="AC96" s="139"/>
      <c r="AD96" s="139" t="e">
        <f>(AD95*100)/(C30*F11)</f>
        <v>#DIV/0!</v>
      </c>
      <c r="AE96" s="139"/>
      <c r="AF96" s="139" t="e">
        <f>(AF95*100)/(C31*F11)</f>
        <v>#DIV/0!</v>
      </c>
      <c r="AG96" s="139"/>
      <c r="AH96" s="139" t="e">
        <f>(AH95*100)/(C32*F11)</f>
        <v>#DIV/0!</v>
      </c>
      <c r="AI96" s="139"/>
      <c r="AJ96" s="139" t="e">
        <f>(AJ95*100)/(C33*F11)</f>
        <v>#DIV/0!</v>
      </c>
      <c r="AK96" s="139"/>
      <c r="AL96" s="139" t="e">
        <f>(AL95*100)/(C34*F11)</f>
        <v>#DIV/0!</v>
      </c>
      <c r="AM96" s="158"/>
      <c r="AN96" s="139" t="e">
        <f>(AN95*100)/(C35*F11)</f>
        <v>#DIV/0!</v>
      </c>
      <c r="AO96" s="160"/>
      <c r="AP96" s="10" t="e">
        <f>SUM(AP47:AP93)/COUNTIF(AP47:AP93,"&gt;0")</f>
        <v>#DIV/0!</v>
      </c>
      <c r="AQ96" s="11" t="e">
        <f>SUMIF($E$47:$E$93,"=P",$AQ$47:$AQ$93)/COUNTIF($E$47:$E$93,"=P")</f>
        <v>#DIV/0!</v>
      </c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3:60" s="38" customFormat="1" ht="12.75" customHeight="1" x14ac:dyDescent="0.2">
      <c r="C97" s="293"/>
      <c r="D97" s="294"/>
      <c r="E97" s="294"/>
      <c r="F97" s="141"/>
      <c r="G97" s="142"/>
      <c r="H97" s="142"/>
      <c r="I97" s="142"/>
      <c r="J97" s="142"/>
      <c r="K97" s="142"/>
      <c r="L97" s="142"/>
      <c r="M97" s="166"/>
      <c r="N97" s="295"/>
      <c r="O97" s="296"/>
      <c r="P97" s="296"/>
      <c r="Q97" s="296"/>
      <c r="R97" s="296"/>
      <c r="S97" s="296"/>
      <c r="T97" s="296"/>
      <c r="U97" s="296"/>
      <c r="V97" s="296"/>
      <c r="W97" s="296"/>
      <c r="X97" s="166"/>
      <c r="Y97" s="165"/>
      <c r="Z97" s="166"/>
      <c r="AA97" s="295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166"/>
      <c r="AM97" s="166"/>
      <c r="AN97" s="165"/>
      <c r="AP97" s="13"/>
      <c r="AQ97" s="1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</row>
    <row r="98" spans="3:60" ht="12.75" customHeight="1" x14ac:dyDescent="0.25">
      <c r="C98" s="344" t="s">
        <v>34</v>
      </c>
      <c r="D98" s="345"/>
      <c r="E98" s="346"/>
      <c r="F98" s="144" t="e">
        <f>AVERAGE(F96,V96)</f>
        <v>#DIV/0!</v>
      </c>
      <c r="G98" s="144"/>
      <c r="H98" s="144" t="e">
        <f>AVERAGE(H96)</f>
        <v>#DIV/0!</v>
      </c>
      <c r="I98" s="144"/>
      <c r="J98" s="144" t="e">
        <f>AVERAGE(J96)</f>
        <v>#DIV/0!</v>
      </c>
      <c r="K98" s="144"/>
      <c r="L98" s="144" t="e">
        <f>AVERAGE(L96)</f>
        <v>#DIV/0!</v>
      </c>
      <c r="M98" s="144"/>
      <c r="N98" s="144" t="e">
        <f>AVERAGE(N96,P96)</f>
        <v>#DIV/0!</v>
      </c>
      <c r="O98" s="144"/>
      <c r="P98" s="144" t="e">
        <f>AVERAGE(R96)</f>
        <v>#DIV/0!</v>
      </c>
      <c r="Q98" s="144"/>
      <c r="R98" s="144" t="e">
        <f>AVERAGE(T96)</f>
        <v>#DIV/0!</v>
      </c>
      <c r="S98" s="144"/>
      <c r="T98" s="144" t="e">
        <f>AVERAGE(X96)</f>
        <v>#DIV/0!</v>
      </c>
      <c r="U98" s="144"/>
      <c r="V98" s="144" t="e">
        <f>AVERAGE(Z96,AB96)</f>
        <v>#DIV/0!</v>
      </c>
      <c r="W98" s="144"/>
      <c r="X98" s="144" t="e">
        <f>AVERAGE(AD96,AJ96)</f>
        <v>#DIV/0!</v>
      </c>
      <c r="Y98" s="144"/>
      <c r="Z98" s="144" t="e">
        <f>AVERAGE(AF96,AH96,AL96)</f>
        <v>#DIV/0!</v>
      </c>
      <c r="AA98" s="144"/>
      <c r="AB98" s="144" t="e">
        <f>AVERAGE(AN96)</f>
        <v>#DIV/0!</v>
      </c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R98" s="66"/>
      <c r="AS98" s="66"/>
      <c r="AT98" s="66"/>
      <c r="AU98" s="66"/>
      <c r="AV98" s="392"/>
      <c r="AW98" s="393"/>
      <c r="AX98" s="393"/>
      <c r="AY98" s="393"/>
      <c r="AZ98" s="393"/>
      <c r="BA98" s="393"/>
      <c r="BB98" s="393"/>
      <c r="BC98" s="393"/>
    </row>
    <row r="99" spans="3:60" ht="12.75" customHeight="1" x14ac:dyDescent="0.25">
      <c r="C99" s="47"/>
      <c r="D99" s="47"/>
      <c r="E99" s="48"/>
      <c r="F99" s="290"/>
      <c r="G99" s="290"/>
      <c r="H99" s="290"/>
      <c r="I99" s="170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7"/>
      <c r="V99" s="147"/>
      <c r="W99" s="147"/>
      <c r="X99" s="147"/>
      <c r="Y99" s="147"/>
      <c r="Z99" s="147"/>
      <c r="AA99" s="147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R99" s="66"/>
      <c r="AS99" s="66"/>
      <c r="AT99" s="66"/>
      <c r="AU99" s="66"/>
      <c r="AV99" s="394"/>
      <c r="AW99" s="394"/>
      <c r="AX99" s="394"/>
      <c r="AY99" s="394"/>
      <c r="AZ99" s="394"/>
      <c r="BA99" s="394"/>
      <c r="BB99" s="177"/>
      <c r="BC99" s="177"/>
    </row>
    <row r="100" spans="3:60" ht="12.75" customHeight="1" x14ac:dyDescent="0.25">
      <c r="C100" s="344" t="s">
        <v>48</v>
      </c>
      <c r="D100" s="345"/>
      <c r="E100" s="346"/>
      <c r="F100" s="144" t="e">
        <f>AVERAGE(F96,V96,X96)</f>
        <v>#DIV/0!</v>
      </c>
      <c r="G100" s="149"/>
      <c r="H100" s="144" t="e">
        <f>AVERAGE(H96,N96,P96,R96,Z96,AB96,AF96,AH96,AL96)</f>
        <v>#DIV/0!</v>
      </c>
      <c r="I100" s="144"/>
      <c r="J100" s="144" t="e">
        <f>AVERAGE(J96,L96,T96,AD96,AJ96)</f>
        <v>#DIV/0!</v>
      </c>
      <c r="K100" s="144"/>
      <c r="L100" s="144" t="e">
        <f>AVERAGE(AN96)</f>
        <v>#DIV/0!</v>
      </c>
      <c r="M100" s="150"/>
      <c r="N100" s="150"/>
      <c r="O100" s="147"/>
      <c r="P100" s="147"/>
      <c r="Q100" s="147"/>
      <c r="R100" s="147"/>
      <c r="S100" s="147"/>
      <c r="T100" s="147"/>
      <c r="U100" s="150"/>
      <c r="V100" s="147"/>
      <c r="W100" s="150"/>
      <c r="X100" s="146"/>
      <c r="Y100" s="146"/>
      <c r="Z100" s="146"/>
      <c r="AA100" s="146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R100" s="66"/>
      <c r="AS100" s="66"/>
      <c r="AT100" s="66"/>
      <c r="AU100" s="66"/>
      <c r="AV100" s="394"/>
      <c r="AW100" s="394"/>
      <c r="AX100" s="394"/>
      <c r="AY100" s="394"/>
      <c r="AZ100" s="394"/>
      <c r="BA100" s="394"/>
      <c r="BB100" s="177"/>
      <c r="BC100" s="177"/>
    </row>
    <row r="101" spans="3:60" ht="12.75" customHeight="1" x14ac:dyDescent="0.25">
      <c r="AR101" s="66"/>
      <c r="AS101" s="66"/>
      <c r="AT101" s="66"/>
      <c r="AU101" s="66"/>
      <c r="AV101" s="394"/>
      <c r="AW101" s="394"/>
      <c r="AX101" s="394"/>
      <c r="AY101" s="394"/>
      <c r="AZ101" s="394"/>
      <c r="BA101" s="394"/>
      <c r="BB101" s="177"/>
      <c r="BC101" s="177"/>
    </row>
    <row r="102" spans="3:60" ht="12.75" customHeight="1" x14ac:dyDescent="0.2">
      <c r="AR102" s="67"/>
      <c r="AS102" s="67"/>
      <c r="AT102" s="67"/>
      <c r="AU102" s="67"/>
      <c r="AV102" s="68"/>
      <c r="AW102" s="68"/>
      <c r="AX102" s="68"/>
      <c r="AY102" s="68"/>
      <c r="AZ102" s="68"/>
      <c r="BA102" s="68"/>
      <c r="BB102" s="68"/>
      <c r="BC102" s="68"/>
    </row>
    <row r="103" spans="3:60" ht="12.75" customHeight="1" x14ac:dyDescent="0.25">
      <c r="AR103" s="391"/>
      <c r="AS103" s="391"/>
      <c r="AT103" s="391"/>
      <c r="AU103" s="391"/>
      <c r="AV103" s="69"/>
      <c r="AW103" s="70"/>
      <c r="AX103" s="69"/>
      <c r="AY103" s="70"/>
      <c r="AZ103" s="69"/>
      <c r="BA103" s="70"/>
      <c r="BB103" s="70"/>
      <c r="BC103" s="70"/>
    </row>
    <row r="104" spans="3:60" ht="12.75" customHeight="1" x14ac:dyDescent="0.25">
      <c r="AR104" s="391"/>
      <c r="AS104" s="391"/>
      <c r="AT104" s="391"/>
      <c r="AU104" s="391"/>
      <c r="AV104" s="69"/>
      <c r="AW104" s="70"/>
      <c r="AX104" s="69"/>
      <c r="AY104" s="70"/>
      <c r="AZ104" s="69"/>
      <c r="BA104" s="70"/>
      <c r="BB104" s="70"/>
      <c r="BC104" s="70"/>
    </row>
    <row r="105" spans="3:60" ht="12.75" customHeight="1" x14ac:dyDescent="0.25">
      <c r="AR105" s="391"/>
      <c r="AS105" s="391"/>
      <c r="AT105" s="391"/>
      <c r="AU105" s="391"/>
      <c r="AV105" s="69"/>
      <c r="AW105" s="70"/>
      <c r="AX105" s="69"/>
      <c r="AY105" s="70"/>
      <c r="AZ105" s="69"/>
      <c r="BA105" s="70"/>
      <c r="BB105" s="70"/>
      <c r="BC105" s="70"/>
    </row>
    <row r="106" spans="3:60" ht="12.75" customHeight="1" x14ac:dyDescent="0.25">
      <c r="AR106" s="391"/>
      <c r="AS106" s="391"/>
      <c r="AT106" s="391"/>
      <c r="AU106" s="391"/>
      <c r="AV106" s="69"/>
      <c r="AW106" s="70"/>
      <c r="AX106" s="69"/>
      <c r="AY106" s="70"/>
      <c r="AZ106" s="69"/>
      <c r="BA106" s="70"/>
      <c r="BB106" s="70"/>
      <c r="BC106" s="70"/>
    </row>
  </sheetData>
  <sheetProtection password="88B8" sheet="1" scenarios="1" selectLockedCells="1"/>
  <dataConsolidate/>
  <mergeCells count="139"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P5"/>
    <mergeCell ref="D7:H7"/>
    <mergeCell ref="N7:U7"/>
    <mergeCell ref="D8:H8"/>
    <mergeCell ref="D20:N20"/>
    <mergeCell ref="P20:AN21"/>
    <mergeCell ref="D21:N21"/>
    <mergeCell ref="D22:N23"/>
    <mergeCell ref="P22:AN24"/>
    <mergeCell ref="D24:N24"/>
    <mergeCell ref="B16:AN16"/>
    <mergeCell ref="D17:N17"/>
    <mergeCell ref="P17:AN17"/>
    <mergeCell ref="D18:N18"/>
    <mergeCell ref="P18:AN18"/>
    <mergeCell ref="D19:N19"/>
    <mergeCell ref="P19:AN19"/>
    <mergeCell ref="D25:N25"/>
    <mergeCell ref="P25:AN25"/>
    <mergeCell ref="D26:N26"/>
    <mergeCell ref="P26:AN27"/>
    <mergeCell ref="D27:N27"/>
    <mergeCell ref="D28:N29"/>
    <mergeCell ref="P28:AN29"/>
    <mergeCell ref="P33:AN33"/>
    <mergeCell ref="D34:N34"/>
    <mergeCell ref="P34:AN34"/>
    <mergeCell ref="D35:N35"/>
    <mergeCell ref="P35:AN35"/>
    <mergeCell ref="F36:AQ36"/>
    <mergeCell ref="D30:N30"/>
    <mergeCell ref="P30:AN30"/>
    <mergeCell ref="D31:N32"/>
    <mergeCell ref="P31:AN32"/>
    <mergeCell ref="AZ43:BA45"/>
    <mergeCell ref="BB43:BC45"/>
    <mergeCell ref="AV31:BC31"/>
    <mergeCell ref="AV32:AW34"/>
    <mergeCell ref="AX32:AY34"/>
    <mergeCell ref="AZ32:BA34"/>
    <mergeCell ref="BB32:BC34"/>
    <mergeCell ref="D33:N33"/>
    <mergeCell ref="C46:D46"/>
    <mergeCell ref="C47:D47"/>
    <mergeCell ref="C48:D48"/>
    <mergeCell ref="C49:D49"/>
    <mergeCell ref="D39:E39"/>
    <mergeCell ref="D40:E40"/>
    <mergeCell ref="AV42:BC42"/>
    <mergeCell ref="F43:AN43"/>
    <mergeCell ref="AO43:AO46"/>
    <mergeCell ref="AP43:AP46"/>
    <mergeCell ref="AQ43:AQ46"/>
    <mergeCell ref="AR43:AR46"/>
    <mergeCell ref="AV43:AW45"/>
    <mergeCell ref="AX43:AY45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5:D65"/>
    <mergeCell ref="BY65:CA65"/>
    <mergeCell ref="C66:D66"/>
    <mergeCell ref="BY66:CA66"/>
    <mergeCell ref="C67:D67"/>
    <mergeCell ref="BY67:CA67"/>
    <mergeCell ref="BY61:CA61"/>
    <mergeCell ref="C62:D62"/>
    <mergeCell ref="BE62:BE65"/>
    <mergeCell ref="BF62:BF65"/>
    <mergeCell ref="BG62:BG65"/>
    <mergeCell ref="BY62:CA62"/>
    <mergeCell ref="C63:D63"/>
    <mergeCell ref="BY63:CA63"/>
    <mergeCell ref="C64:D64"/>
    <mergeCell ref="BY64:CA64"/>
    <mergeCell ref="C74:D74"/>
    <mergeCell ref="BE74:BE77"/>
    <mergeCell ref="BF74:BF77"/>
    <mergeCell ref="BG74:BG77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E96"/>
    <mergeCell ref="C97:E97"/>
    <mergeCell ref="N97:W97"/>
    <mergeCell ref="AA97:AK97"/>
    <mergeCell ref="C98:E98"/>
    <mergeCell ref="AV98:BC98"/>
    <mergeCell ref="C90:D90"/>
    <mergeCell ref="C91:D91"/>
    <mergeCell ref="C92:D92"/>
    <mergeCell ref="C93:D93"/>
    <mergeCell ref="C94:D94"/>
    <mergeCell ref="C95:E95"/>
    <mergeCell ref="AR104:AU104"/>
    <mergeCell ref="AR105:AU105"/>
    <mergeCell ref="AR106:AU106"/>
    <mergeCell ref="F99:H99"/>
    <mergeCell ref="AV99:AW101"/>
    <mergeCell ref="AX99:AY101"/>
    <mergeCell ref="AZ99:BA101"/>
    <mergeCell ref="C100:E100"/>
    <mergeCell ref="AR103:AU103"/>
  </mergeCells>
  <conditionalFormatting sqref="AQ47:AQ93">
    <cfRule type="cellIs" dxfId="88" priority="38" stopIfTrue="1" operator="greaterThanOrEqual">
      <formula>3.95</formula>
    </cfRule>
    <cfRule type="cellIs" dxfId="87" priority="39" stopIfTrue="1" operator="between">
      <formula>2.05</formula>
      <formula>3.94</formula>
    </cfRule>
    <cfRule type="cellIs" dxfId="86" priority="40" stopIfTrue="1" operator="lessThanOrEqual">
      <formula>2</formula>
    </cfRule>
  </conditionalFormatting>
  <conditionalFormatting sqref="H47:H93">
    <cfRule type="cellIs" dxfId="85" priority="41" stopIfTrue="1" operator="equal">
      <formula>$H$44</formula>
    </cfRule>
    <cfRule type="cellIs" dxfId="84" priority="42" stopIfTrue="1" operator="notEqual">
      <formula>$H$44</formula>
    </cfRule>
  </conditionalFormatting>
  <conditionalFormatting sqref="J47:J93">
    <cfRule type="cellIs" dxfId="83" priority="36" stopIfTrue="1" operator="equal">
      <formula>$J$44</formula>
    </cfRule>
    <cfRule type="cellIs" dxfId="82" priority="37" stopIfTrue="1" operator="notEqual">
      <formula>$J$44</formula>
    </cfRule>
  </conditionalFormatting>
  <conditionalFormatting sqref="N47:N93">
    <cfRule type="cellIs" dxfId="81" priority="34" stopIfTrue="1" operator="equal">
      <formula>$N$44</formula>
    </cfRule>
    <cfRule type="cellIs" dxfId="80" priority="35" stopIfTrue="1" operator="notEqual">
      <formula>$N$44</formula>
    </cfRule>
  </conditionalFormatting>
  <conditionalFormatting sqref="L47:L93">
    <cfRule type="cellIs" dxfId="79" priority="32" stopIfTrue="1" operator="equal">
      <formula>$L$44</formula>
    </cfRule>
    <cfRule type="cellIs" dxfId="78" priority="33" stopIfTrue="1" operator="notEqual">
      <formula>$L$44</formula>
    </cfRule>
  </conditionalFormatting>
  <conditionalFormatting sqref="F47:F93">
    <cfRule type="cellIs" dxfId="77" priority="30" stopIfTrue="1" operator="equal">
      <formula>$F$44</formula>
    </cfRule>
    <cfRule type="cellIs" dxfId="76" priority="31" stopIfTrue="1" operator="notEqual">
      <formula>$F$44</formula>
    </cfRule>
  </conditionalFormatting>
  <conditionalFormatting sqref="AN47:AN93">
    <cfRule type="cellIs" dxfId="75" priority="28" stopIfTrue="1" operator="equal">
      <formula>$K$11</formula>
    </cfRule>
    <cfRule type="cellIs" dxfId="74" priority="29" stopIfTrue="1" operator="notEqual">
      <formula>$K$11</formula>
    </cfRule>
  </conditionalFormatting>
  <conditionalFormatting sqref="P47:P93">
    <cfRule type="cellIs" dxfId="73" priority="26" stopIfTrue="1" operator="notEqual">
      <formula>$P$44</formula>
    </cfRule>
    <cfRule type="cellIs" dxfId="72" priority="27" stopIfTrue="1" operator="equal">
      <formula>$P$44</formula>
    </cfRule>
  </conditionalFormatting>
  <conditionalFormatting sqref="R47:R93">
    <cfRule type="cellIs" dxfId="71" priority="24" stopIfTrue="1" operator="notEqual">
      <formula>$R$44</formula>
    </cfRule>
    <cfRule type="cellIs" dxfId="70" priority="25" stopIfTrue="1" operator="equal">
      <formula>$R$44</formula>
    </cfRule>
  </conditionalFormatting>
  <conditionalFormatting sqref="T47:T93">
    <cfRule type="cellIs" dxfId="69" priority="22" stopIfTrue="1" operator="notEqual">
      <formula>$T$44</formula>
    </cfRule>
    <cfRule type="cellIs" dxfId="68" priority="23" stopIfTrue="1" operator="equal">
      <formula>$T$44</formula>
    </cfRule>
  </conditionalFormatting>
  <conditionalFormatting sqref="V47:V93">
    <cfRule type="cellIs" dxfId="67" priority="20" stopIfTrue="1" operator="notEqual">
      <formula>$V$44</formula>
    </cfRule>
    <cfRule type="cellIs" dxfId="66" priority="21" stopIfTrue="1" operator="equal">
      <formula>$V$44</formula>
    </cfRule>
  </conditionalFormatting>
  <conditionalFormatting sqref="X47:X93">
    <cfRule type="cellIs" dxfId="65" priority="18" stopIfTrue="1" operator="notEqual">
      <formula>$X$44</formula>
    </cfRule>
    <cfRule type="cellIs" dxfId="64" priority="19" stopIfTrue="1" operator="equal">
      <formula>$X$44</formula>
    </cfRule>
  </conditionalFormatting>
  <conditionalFormatting sqref="Z47:Z93">
    <cfRule type="cellIs" dxfId="63" priority="16" stopIfTrue="1" operator="notEqual">
      <formula>$Z$44</formula>
    </cfRule>
    <cfRule type="cellIs" dxfId="62" priority="17" stopIfTrue="1" operator="equal">
      <formula>$Z$44</formula>
    </cfRule>
  </conditionalFormatting>
  <conditionalFormatting sqref="AB47:AB93">
    <cfRule type="cellIs" dxfId="61" priority="14" stopIfTrue="1" operator="notEqual">
      <formula>$AB$44</formula>
    </cfRule>
    <cfRule type="cellIs" dxfId="60" priority="15" stopIfTrue="1" operator="equal">
      <formula>$AB$44</formula>
    </cfRule>
  </conditionalFormatting>
  <conditionalFormatting sqref="AD47:AD93">
    <cfRule type="cellIs" dxfId="59" priority="12" stopIfTrue="1" operator="notEqual">
      <formula>$AD$44</formula>
    </cfRule>
    <cfRule type="cellIs" dxfId="58" priority="13" stopIfTrue="1" operator="equal">
      <formula>$AD$44</formula>
    </cfRule>
  </conditionalFormatting>
  <conditionalFormatting sqref="AF47:AF93">
    <cfRule type="cellIs" dxfId="57" priority="10" stopIfTrue="1" operator="notEqual">
      <formula>$AF$44</formula>
    </cfRule>
    <cfRule type="cellIs" dxfId="56" priority="11" stopIfTrue="1" operator="equal">
      <formula>$AF$44</formula>
    </cfRule>
  </conditionalFormatting>
  <conditionalFormatting sqref="AH47:AH93">
    <cfRule type="cellIs" dxfId="55" priority="8" stopIfTrue="1" operator="notEqual">
      <formula>$AH$44</formula>
    </cfRule>
    <cfRule type="cellIs" dxfId="54" priority="9" stopIfTrue="1" operator="equal">
      <formula>$AH$44</formula>
    </cfRule>
  </conditionalFormatting>
  <conditionalFormatting sqref="AJ47:AJ93">
    <cfRule type="cellIs" dxfId="53" priority="6" stopIfTrue="1" operator="notEqual">
      <formula>$AJ$44</formula>
    </cfRule>
    <cfRule type="cellIs" dxfId="52" priority="7" stopIfTrue="1" operator="equal">
      <formula>$AJ$44</formula>
    </cfRule>
  </conditionalFormatting>
  <conditionalFormatting sqref="AL47:AL93">
    <cfRule type="cellIs" dxfId="51" priority="4" stopIfTrue="1" operator="notEqual">
      <formula>$AL$44</formula>
    </cfRule>
    <cfRule type="cellIs" dxfId="50" priority="5" stopIfTrue="1" operator="equal">
      <formula>$AL$44</formula>
    </cfRule>
  </conditionalFormatting>
  <conditionalFormatting sqref="AQ96">
    <cfRule type="cellIs" dxfId="49" priority="1" stopIfTrue="1" operator="greaterThanOrEqual">
      <formula>3.95</formula>
    </cfRule>
    <cfRule type="cellIs" dxfId="48" priority="2" stopIfTrue="1" operator="between">
      <formula>2.05</formula>
      <formula>3.94</formula>
    </cfRule>
    <cfRule type="cellIs" dxfId="47" priority="3" stopIfTrue="1" operator="lessThanOrEqual">
      <formula>2</formula>
    </cfRule>
  </conditionalFormatting>
  <dataValidations count="4">
    <dataValidation type="list" allowBlank="1" showInputMessage="1" showErrorMessage="1" errorTitle="ERROR" error="SOLO SE ADMITEN LAS RESPUESTAS NUMÉRICAS: 0, 1, 2 y 3." sqref="AN47:AN93">
      <formula1>$K$8:$K$11</formula1>
    </dataValidation>
    <dataValidation type="list" allowBlank="1" showInputMessage="1" showErrorMessage="1" errorTitle="ERROR" error="SOLO SE ADMITEN LAS ALTERNATIVAS: A, B, C y D." sqref="F47:F93 H47:H93 J47:J93 L47:L93 N47:N93 P47:P93 R47:R93 AL47:AL93 AB47:AB93 AD47:AD93 AF47:AF93 AH47:AH93 AJ47:AJ93 T47:T93 V47:V93 X47:X93 Z47:Z93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47:E93">
      <formula1>$BL$14:$BL$15</formula1>
    </dataValidation>
    <dataValidation type="decimal" allowBlank="1" showInputMessage="1" showErrorMessage="1" errorTitle="ERROR" error="Sólo se admiten valores decimales entre 0 y 3. Ingresar valores con coma decimal y no con punto, por ejemplo: 2,5 y no 2.5" sqref="K47:K93">
      <formula1>0</formula1>
      <formula2>3</formula2>
    </dataValidation>
  </dataValidations>
  <printOptions horizontalCentered="1"/>
  <pageMargins left="0.15748031496062992" right="0.27559055118110237" top="0.19685039370078741" bottom="0.19685039370078741" header="0.15748031496062992" footer="0.27559055118110237"/>
  <pageSetup paperSize="258" scale="69" orientation="landscape" horizontalDpi="300" verticalDpi="300" r:id="rId1"/>
  <headerFooter alignWithMargins="0"/>
  <rowBreaks count="1" manualBreakCount="1">
    <brk id="40" max="16383" man="1"/>
  </rowBreaks>
  <colBreaks count="2" manualBreakCount="2">
    <brk id="46" max="1048575" man="1"/>
    <brk id="6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A106"/>
  <sheetViews>
    <sheetView showGridLines="0" zoomScale="82" zoomScaleNormal="82" zoomScaleSheetLayoutView="76" workbookViewId="0">
      <selection activeCell="F10" sqref="F10:H10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7" bestFit="1" customWidth="1"/>
    <col min="6" max="6" width="5" customWidth="1"/>
    <col min="7" max="7" width="5.28515625" style="25" hidden="1" customWidth="1"/>
    <col min="8" max="8" width="5" customWidth="1"/>
    <col min="9" max="9" width="5.28515625" hidden="1" customWidth="1"/>
    <col min="10" max="10" width="5" customWidth="1"/>
    <col min="11" max="11" width="5.28515625" hidden="1" customWidth="1"/>
    <col min="12" max="12" width="5" customWidth="1"/>
    <col min="13" max="13" width="5.28515625" hidden="1" customWidth="1"/>
    <col min="14" max="14" width="5" style="17" customWidth="1"/>
    <col min="15" max="15" width="5.28515625" style="17" hidden="1" customWidth="1"/>
    <col min="16" max="16" width="5" style="17" customWidth="1"/>
    <col min="17" max="17" width="5.28515625" style="17" hidden="1" customWidth="1"/>
    <col min="18" max="18" width="5" style="17" customWidth="1"/>
    <col min="19" max="19" width="5.28515625" style="17" hidden="1" customWidth="1"/>
    <col min="20" max="20" width="5" style="17" customWidth="1"/>
    <col min="21" max="21" width="5.28515625" hidden="1" customWidth="1"/>
    <col min="22" max="22" width="5" customWidth="1"/>
    <col min="23" max="23" width="5.28515625" hidden="1" customWidth="1"/>
    <col min="24" max="24" width="5" customWidth="1"/>
    <col min="25" max="25" width="5.28515625" hidden="1" customWidth="1"/>
    <col min="26" max="26" width="5" customWidth="1"/>
    <col min="27" max="27" width="5.28515625" hidden="1" customWidth="1"/>
    <col min="28" max="28" width="5" customWidth="1"/>
    <col min="29" max="29" width="5.28515625" hidden="1" customWidth="1"/>
    <col min="30" max="30" width="5" customWidth="1"/>
    <col min="31" max="31" width="5.28515625" hidden="1" customWidth="1"/>
    <col min="32" max="32" width="5" customWidth="1"/>
    <col min="33" max="33" width="5.28515625" hidden="1" customWidth="1"/>
    <col min="34" max="34" width="5" customWidth="1"/>
    <col min="35" max="35" width="5.28515625" hidden="1" customWidth="1"/>
    <col min="36" max="36" width="5" customWidth="1"/>
    <col min="37" max="37" width="5.28515625" hidden="1" customWidth="1"/>
    <col min="38" max="38" width="5" customWidth="1"/>
    <col min="39" max="39" width="5.28515625" hidden="1" customWidth="1"/>
    <col min="40" max="40" width="5" customWidth="1"/>
    <col min="41" max="41" width="9.7109375" customWidth="1"/>
    <col min="42" max="42" width="8" customWidth="1"/>
    <col min="43" max="43" width="10.85546875" customWidth="1"/>
    <col min="44" max="46" width="12" customWidth="1"/>
    <col min="47" max="47" width="25.5703125" style="49" customWidth="1"/>
    <col min="48" max="55" width="8.140625" style="49" customWidth="1"/>
    <col min="56" max="56" width="8.28515625" style="49" customWidth="1"/>
    <col min="57" max="57" width="11.7109375" style="49" bestFit="1" customWidth="1"/>
    <col min="58" max="59" width="12.42578125" style="49" bestFit="1" customWidth="1"/>
    <col min="60" max="60" width="2.42578125" style="49" customWidth="1"/>
    <col min="61" max="63" width="17.42578125" customWidth="1"/>
    <col min="64" max="64" width="13.42578125" customWidth="1"/>
    <col min="65" max="65" width="5.5703125" customWidth="1"/>
    <col min="72" max="72" width="5.42578125" customWidth="1"/>
    <col min="73" max="75" width="6.140625" customWidth="1"/>
  </cols>
  <sheetData>
    <row r="2" spans="1:64" ht="12.75" customHeight="1" x14ac:dyDescent="0.2">
      <c r="C2" s="318" t="s">
        <v>19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19"/>
      <c r="P2" s="19"/>
      <c r="Q2" s="19"/>
      <c r="R2" s="19"/>
      <c r="S2" s="19"/>
      <c r="T2" s="19"/>
    </row>
    <row r="3" spans="1:64" ht="12.75" customHeight="1" x14ac:dyDescent="0.2">
      <c r="C3" s="331" t="s">
        <v>20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20"/>
      <c r="P3" s="20"/>
      <c r="Q3" s="20"/>
      <c r="R3" s="20"/>
      <c r="S3" s="20"/>
      <c r="T3" s="20"/>
    </row>
    <row r="4" spans="1:64" ht="12.75" customHeight="1" x14ac:dyDescent="0.2">
      <c r="C4" s="1"/>
      <c r="D4" s="1"/>
      <c r="E4" s="1"/>
      <c r="F4" s="1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64" ht="12.75" customHeight="1" x14ac:dyDescent="0.2">
      <c r="C5" s="330" t="s">
        <v>72</v>
      </c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1"/>
      <c r="R5" s="1"/>
      <c r="S5" s="1"/>
      <c r="T5" s="1"/>
    </row>
    <row r="6" spans="1:64" ht="12.75" customHeight="1" x14ac:dyDescent="0.2">
      <c r="C6" s="2"/>
      <c r="D6" s="2"/>
      <c r="E6" s="15"/>
      <c r="F6" s="2"/>
      <c r="G6" s="23"/>
      <c r="H6" s="2"/>
      <c r="I6" s="13"/>
      <c r="L6" s="2"/>
      <c r="M6" s="2"/>
      <c r="N6" s="15"/>
      <c r="O6" s="15"/>
      <c r="P6" s="15"/>
      <c r="Q6" s="15"/>
      <c r="R6" s="15"/>
      <c r="S6" s="15"/>
      <c r="T6" s="15"/>
      <c r="U6" s="2"/>
      <c r="V6" s="13"/>
    </row>
    <row r="7" spans="1:64" ht="12.75" customHeight="1" x14ac:dyDescent="0.2">
      <c r="B7" s="3"/>
      <c r="C7" s="4" t="s">
        <v>15</v>
      </c>
      <c r="D7" s="319"/>
      <c r="E7" s="319"/>
      <c r="F7" s="319"/>
      <c r="G7" s="319"/>
      <c r="H7" s="319"/>
      <c r="I7" s="28"/>
      <c r="J7" s="60"/>
      <c r="K7" s="3"/>
      <c r="L7" s="6" t="s">
        <v>18</v>
      </c>
      <c r="M7" s="6"/>
      <c r="N7" s="320"/>
      <c r="O7" s="320"/>
      <c r="P7" s="320"/>
      <c r="Q7" s="320"/>
      <c r="R7" s="320"/>
      <c r="S7" s="320"/>
      <c r="T7" s="320"/>
      <c r="U7" s="320"/>
      <c r="V7" s="153"/>
      <c r="W7" s="13"/>
      <c r="X7" s="13"/>
    </row>
    <row r="8" spans="1:64" ht="12.75" customHeight="1" x14ac:dyDescent="0.2">
      <c r="B8" s="3"/>
      <c r="C8" s="4" t="s">
        <v>1</v>
      </c>
      <c r="D8" s="321" t="s">
        <v>73</v>
      </c>
      <c r="E8" s="321"/>
      <c r="F8" s="321"/>
      <c r="G8" s="321"/>
      <c r="H8" s="321"/>
      <c r="I8" s="39"/>
      <c r="J8" s="133" t="s">
        <v>0</v>
      </c>
      <c r="K8" s="61">
        <v>0</v>
      </c>
      <c r="L8" s="30"/>
      <c r="M8" s="30"/>
      <c r="N8" s="30"/>
      <c r="O8" s="30"/>
      <c r="P8" s="30"/>
      <c r="Q8" s="30"/>
      <c r="R8" s="30"/>
      <c r="S8" s="30"/>
      <c r="T8" s="30"/>
      <c r="U8" s="31"/>
      <c r="V8" s="32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64" ht="12.75" customHeight="1" x14ac:dyDescent="0.2">
      <c r="B9" s="3"/>
      <c r="C9" s="4" t="s">
        <v>5</v>
      </c>
      <c r="D9" s="335"/>
      <c r="E9" s="336"/>
      <c r="F9" s="336"/>
      <c r="G9" s="336"/>
      <c r="H9" s="337"/>
      <c r="I9" s="40"/>
      <c r="J9" s="133" t="s">
        <v>24</v>
      </c>
      <c r="K9" s="61">
        <v>1</v>
      </c>
      <c r="L9" s="34"/>
      <c r="M9" s="34"/>
      <c r="N9" s="34"/>
      <c r="O9" s="34"/>
      <c r="P9" s="34"/>
      <c r="Q9" s="34"/>
      <c r="R9" s="34"/>
      <c r="S9" s="34"/>
      <c r="T9" s="34"/>
      <c r="U9" s="35"/>
      <c r="V9" s="35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64" ht="12.75" customHeight="1" x14ac:dyDescent="0.2">
      <c r="B10" s="3"/>
      <c r="C10" s="322" t="s">
        <v>10</v>
      </c>
      <c r="D10" s="323"/>
      <c r="E10" s="324"/>
      <c r="F10" s="338"/>
      <c r="G10" s="339"/>
      <c r="H10" s="340"/>
      <c r="I10" s="41"/>
      <c r="J10" s="133" t="s">
        <v>25</v>
      </c>
      <c r="K10" s="61">
        <v>2</v>
      </c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35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64" ht="12.75" customHeight="1" thickBot="1" x14ac:dyDescent="0.25">
      <c r="B11" s="3"/>
      <c r="C11" s="322" t="s">
        <v>8</v>
      </c>
      <c r="D11" s="323"/>
      <c r="E11" s="324"/>
      <c r="F11" s="325">
        <f>COUNTIF(E47:E93,"=P")</f>
        <v>0</v>
      </c>
      <c r="G11" s="326"/>
      <c r="H11" s="327"/>
      <c r="I11" s="42"/>
      <c r="J11" s="133" t="s">
        <v>26</v>
      </c>
      <c r="K11" s="61">
        <v>3</v>
      </c>
      <c r="L11" s="34"/>
      <c r="M11" s="34"/>
      <c r="N11" s="34"/>
      <c r="O11" s="34"/>
      <c r="P11" s="34"/>
      <c r="Q11" s="34"/>
      <c r="R11" s="34"/>
      <c r="S11" s="34"/>
      <c r="T11" s="34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1:64" ht="12.75" customHeight="1" x14ac:dyDescent="0.2">
      <c r="B12" s="3"/>
      <c r="C12" s="322" t="s">
        <v>13</v>
      </c>
      <c r="D12" s="323"/>
      <c r="E12" s="324"/>
      <c r="F12" s="325">
        <f>COUNTIF(E47:E93,"=A")</f>
        <v>0</v>
      </c>
      <c r="G12" s="326"/>
      <c r="H12" s="327"/>
      <c r="I12" s="42"/>
      <c r="J12" s="46"/>
      <c r="K12" s="29"/>
      <c r="L12" s="34"/>
      <c r="M12" s="94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1:64" ht="12.75" customHeight="1" x14ac:dyDescent="0.2">
      <c r="C13" s="7"/>
      <c r="D13" s="7"/>
      <c r="E13" s="16"/>
      <c r="F13" s="7"/>
      <c r="G13" s="24"/>
      <c r="H13" s="7"/>
      <c r="I13" s="13"/>
      <c r="L13" s="34"/>
      <c r="M13" s="93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L13" s="21"/>
    </row>
    <row r="14" spans="1:64" ht="12.75" customHeight="1" thickBot="1" x14ac:dyDescent="0.25">
      <c r="M14" s="9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BL14" s="43" t="s">
        <v>0</v>
      </c>
    </row>
    <row r="15" spans="1:64" ht="12.75" customHeight="1" thickBot="1" x14ac:dyDescent="0.25">
      <c r="B15" s="13"/>
      <c r="C15" s="13"/>
      <c r="D15" s="13" t="s">
        <v>39</v>
      </c>
      <c r="AO15" s="38"/>
      <c r="BL15" s="43" t="s">
        <v>4</v>
      </c>
    </row>
    <row r="16" spans="1:64" ht="12.75" customHeight="1" thickBot="1" x14ac:dyDescent="0.25">
      <c r="A16" s="13"/>
      <c r="B16" s="341" t="s">
        <v>50</v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3"/>
      <c r="AO16" s="38"/>
      <c r="BL16" s="33"/>
    </row>
    <row r="17" spans="1:59" ht="12.75" customHeight="1" x14ac:dyDescent="0.2">
      <c r="A17" s="13"/>
      <c r="B17" s="117" t="s">
        <v>2</v>
      </c>
      <c r="C17" s="124" t="s">
        <v>27</v>
      </c>
      <c r="D17" s="333" t="s">
        <v>12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120"/>
      <c r="P17" s="328" t="s">
        <v>40</v>
      </c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128"/>
      <c r="AP17" s="57"/>
      <c r="BD17" s="51"/>
      <c r="BE17" s="51"/>
      <c r="BF17" s="51"/>
      <c r="BG17" s="51"/>
    </row>
    <row r="18" spans="1:59" ht="14.25" customHeight="1" x14ac:dyDescent="0.2">
      <c r="A18" s="13"/>
      <c r="B18" s="118">
        <v>1</v>
      </c>
      <c r="C18" s="125">
        <v>1</v>
      </c>
      <c r="D18" s="307" t="s">
        <v>51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121"/>
      <c r="P18" s="314" t="s">
        <v>41</v>
      </c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129"/>
      <c r="AP18" s="56"/>
      <c r="BD18" s="51"/>
      <c r="BE18" s="51"/>
      <c r="BF18" s="51"/>
      <c r="BG18" s="51"/>
    </row>
    <row r="19" spans="1:59" ht="14.25" customHeight="1" x14ac:dyDescent="0.2">
      <c r="A19" s="13"/>
      <c r="B19" s="118">
        <f>B18+1</f>
        <v>2</v>
      </c>
      <c r="C19" s="125">
        <v>1</v>
      </c>
      <c r="D19" s="301" t="s">
        <v>52</v>
      </c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121"/>
      <c r="P19" s="312" t="s">
        <v>42</v>
      </c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128"/>
      <c r="AP19" s="57"/>
      <c r="BD19" s="51"/>
      <c r="BE19" s="51"/>
      <c r="BF19" s="51"/>
      <c r="BG19" s="51"/>
    </row>
    <row r="20" spans="1:59" ht="26.25" customHeight="1" x14ac:dyDescent="0.2">
      <c r="A20" s="13"/>
      <c r="B20" s="118">
        <f t="shared" ref="B20:B35" si="0">B19+1</f>
        <v>3</v>
      </c>
      <c r="C20" s="125">
        <v>1</v>
      </c>
      <c r="D20" s="301" t="s">
        <v>53</v>
      </c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121"/>
      <c r="P20" s="310" t="s">
        <v>43</v>
      </c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130"/>
      <c r="AP20" s="58"/>
      <c r="BD20" s="51"/>
      <c r="BE20" s="51"/>
      <c r="BF20" s="51"/>
      <c r="BG20" s="51"/>
    </row>
    <row r="21" spans="1:59" ht="14.25" customHeight="1" x14ac:dyDescent="0.2">
      <c r="A21" s="13"/>
      <c r="B21" s="118">
        <f t="shared" si="0"/>
        <v>4</v>
      </c>
      <c r="C21" s="125">
        <v>1</v>
      </c>
      <c r="D21" s="301" t="s">
        <v>54</v>
      </c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121"/>
      <c r="P21" s="310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131"/>
      <c r="AP21" s="59"/>
      <c r="BD21" s="51"/>
      <c r="BE21" s="51"/>
      <c r="BF21" s="51"/>
      <c r="BG21" s="51"/>
    </row>
    <row r="22" spans="1:59" ht="14.25" customHeight="1" x14ac:dyDescent="0.2">
      <c r="A22" s="13"/>
      <c r="B22" s="118">
        <f t="shared" si="0"/>
        <v>5</v>
      </c>
      <c r="C22" s="125">
        <v>1</v>
      </c>
      <c r="D22" s="316" t="s">
        <v>55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121"/>
      <c r="P22" s="312" t="s">
        <v>42</v>
      </c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128"/>
      <c r="AP22" s="57"/>
      <c r="BD22" s="51"/>
      <c r="BE22" s="51"/>
      <c r="BF22" s="51"/>
      <c r="BG22" s="51"/>
    </row>
    <row r="23" spans="1:59" ht="14.25" customHeight="1" x14ac:dyDescent="0.2">
      <c r="A23" s="13"/>
      <c r="B23" s="118">
        <f t="shared" si="0"/>
        <v>6</v>
      </c>
      <c r="C23" s="125">
        <v>1</v>
      </c>
      <c r="D23" s="316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121"/>
      <c r="P23" s="312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130"/>
      <c r="AP23" s="58"/>
      <c r="BD23" s="51"/>
      <c r="BE23" s="51"/>
      <c r="BF23" s="51"/>
      <c r="BG23" s="51"/>
    </row>
    <row r="24" spans="1:59" ht="14.25" customHeight="1" x14ac:dyDescent="0.2">
      <c r="A24" s="13"/>
      <c r="B24" s="118">
        <f t="shared" si="0"/>
        <v>7</v>
      </c>
      <c r="C24" s="125">
        <v>1</v>
      </c>
      <c r="D24" s="301" t="s">
        <v>56</v>
      </c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121"/>
      <c r="P24" s="312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130"/>
      <c r="AP24" s="58"/>
      <c r="BD24" s="51"/>
      <c r="BE24" s="51"/>
      <c r="BF24" s="51"/>
      <c r="BG24" s="51"/>
    </row>
    <row r="25" spans="1:59" ht="14.25" customHeight="1" x14ac:dyDescent="0.2">
      <c r="A25" s="13"/>
      <c r="B25" s="118">
        <f t="shared" si="0"/>
        <v>8</v>
      </c>
      <c r="C25" s="125">
        <v>1</v>
      </c>
      <c r="D25" s="301" t="s">
        <v>57</v>
      </c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121"/>
      <c r="P25" s="310" t="s">
        <v>43</v>
      </c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130"/>
      <c r="AP25" s="58"/>
      <c r="BD25" s="51"/>
      <c r="BE25" s="51"/>
      <c r="BF25" s="51"/>
      <c r="BG25" s="51"/>
    </row>
    <row r="26" spans="1:59" ht="14.25" customHeight="1" x14ac:dyDescent="0.2">
      <c r="A26" s="13"/>
      <c r="B26" s="118">
        <f t="shared" si="0"/>
        <v>9</v>
      </c>
      <c r="C26" s="125">
        <v>1</v>
      </c>
      <c r="D26" s="307" t="s">
        <v>51</v>
      </c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121"/>
      <c r="P26" s="314" t="s">
        <v>41</v>
      </c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130"/>
      <c r="AP26" s="58"/>
      <c r="BD26" s="51"/>
      <c r="BE26" s="51"/>
      <c r="BF26" s="51"/>
      <c r="BG26" s="51"/>
    </row>
    <row r="27" spans="1:59" ht="14.25" customHeight="1" x14ac:dyDescent="0.2">
      <c r="A27" s="13"/>
      <c r="B27" s="118">
        <f t="shared" si="0"/>
        <v>10</v>
      </c>
      <c r="C27" s="125">
        <v>1</v>
      </c>
      <c r="D27" s="301" t="s">
        <v>58</v>
      </c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121"/>
      <c r="P27" s="314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130"/>
      <c r="AP27" s="58"/>
      <c r="BD27" s="51"/>
      <c r="BE27" s="51"/>
      <c r="BF27" s="51"/>
      <c r="BG27" s="51"/>
    </row>
    <row r="28" spans="1:59" ht="14.25" customHeight="1" x14ac:dyDescent="0.2">
      <c r="A28" s="13"/>
      <c r="B28" s="118">
        <f t="shared" si="0"/>
        <v>11</v>
      </c>
      <c r="C28" s="125">
        <v>1</v>
      </c>
      <c r="D28" s="301" t="s">
        <v>59</v>
      </c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121"/>
      <c r="P28" s="383" t="s">
        <v>42</v>
      </c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130"/>
      <c r="AP28" s="58"/>
      <c r="BD28" s="51"/>
      <c r="BE28" s="51"/>
      <c r="BF28" s="51"/>
      <c r="BG28" s="51"/>
    </row>
    <row r="29" spans="1:59" ht="14.25" customHeight="1" x14ac:dyDescent="0.2">
      <c r="A29" s="13"/>
      <c r="B29" s="118">
        <f t="shared" si="0"/>
        <v>12</v>
      </c>
      <c r="C29" s="125">
        <v>1</v>
      </c>
      <c r="D29" s="30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122"/>
      <c r="P29" s="383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128"/>
      <c r="AP29" s="57"/>
      <c r="BD29" s="52"/>
      <c r="BE29" s="52"/>
      <c r="BF29" s="52"/>
      <c r="BG29" s="52"/>
    </row>
    <row r="30" spans="1:59" ht="26.25" customHeight="1" thickBot="1" x14ac:dyDescent="0.25">
      <c r="A30" s="13"/>
      <c r="B30" s="118">
        <f t="shared" si="0"/>
        <v>13</v>
      </c>
      <c r="C30" s="126">
        <v>1</v>
      </c>
      <c r="D30" s="303" t="s">
        <v>60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122"/>
      <c r="P30" s="310" t="s">
        <v>44</v>
      </c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128"/>
      <c r="AP30" s="57"/>
      <c r="BD30" s="52"/>
      <c r="BE30" s="52"/>
      <c r="BF30" s="52"/>
      <c r="BG30" s="52"/>
    </row>
    <row r="31" spans="1:59" ht="25.5" customHeight="1" thickBot="1" x14ac:dyDescent="0.25">
      <c r="A31" s="13"/>
      <c r="B31" s="118">
        <f t="shared" si="0"/>
        <v>14</v>
      </c>
      <c r="C31" s="125">
        <v>1</v>
      </c>
      <c r="D31" s="297" t="s">
        <v>62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21"/>
      <c r="P31" s="312" t="s">
        <v>42</v>
      </c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131"/>
      <c r="AP31" s="59"/>
      <c r="AV31" s="354" t="s">
        <v>65</v>
      </c>
      <c r="AW31" s="355"/>
      <c r="AX31" s="355"/>
      <c r="AY31" s="355"/>
      <c r="AZ31" s="355"/>
      <c r="BA31" s="355"/>
      <c r="BB31" s="355"/>
      <c r="BC31" s="356"/>
      <c r="BD31" s="52"/>
      <c r="BE31" s="52"/>
      <c r="BF31" s="52"/>
      <c r="BG31" s="52"/>
    </row>
    <row r="32" spans="1:59" ht="17.25" customHeight="1" x14ac:dyDescent="0.2">
      <c r="A32" s="13"/>
      <c r="B32" s="118">
        <f t="shared" si="0"/>
        <v>15</v>
      </c>
      <c r="C32" s="125">
        <v>1</v>
      </c>
      <c r="D32" s="297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121"/>
      <c r="P32" s="312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130"/>
      <c r="AP32" s="58"/>
      <c r="AV32" s="374" t="str">
        <f>AV43</f>
        <v>1) Reflexión sobre el texto.</v>
      </c>
      <c r="AW32" s="375"/>
      <c r="AX32" s="401" t="str">
        <f>AX43</f>
        <v>2) Extracción de información explícita.</v>
      </c>
      <c r="AY32" s="401"/>
      <c r="AZ32" s="381" t="str">
        <f>AZ43</f>
        <v>3) Extracción de información implícita.</v>
      </c>
      <c r="BA32" s="381"/>
      <c r="BB32" s="397" t="str">
        <f>BB43</f>
        <v>4) Reconocimiento de funciones gramaticales y usos ortográficos.</v>
      </c>
      <c r="BC32" s="398"/>
      <c r="BD32" s="52"/>
      <c r="BE32" s="52"/>
      <c r="BF32" s="52"/>
      <c r="BG32" s="52"/>
    </row>
    <row r="33" spans="1:64" ht="26.25" customHeight="1" x14ac:dyDescent="0.2">
      <c r="A33" s="13"/>
      <c r="B33" s="118">
        <f t="shared" si="0"/>
        <v>16</v>
      </c>
      <c r="C33" s="125">
        <v>1</v>
      </c>
      <c r="D33" s="303" t="s">
        <v>61</v>
      </c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121"/>
      <c r="P33" s="310" t="s">
        <v>43</v>
      </c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128"/>
      <c r="AP33" s="57"/>
      <c r="AV33" s="376"/>
      <c r="AW33" s="377"/>
      <c r="AX33" s="402"/>
      <c r="AY33" s="402"/>
      <c r="AZ33" s="382"/>
      <c r="BA33" s="382"/>
      <c r="BB33" s="399"/>
      <c r="BC33" s="400"/>
      <c r="BD33" s="52"/>
      <c r="BE33" s="52"/>
      <c r="BF33" s="52"/>
      <c r="BG33" s="52"/>
    </row>
    <row r="34" spans="1:64" ht="17.25" customHeight="1" x14ac:dyDescent="0.2">
      <c r="A34" s="13"/>
      <c r="B34" s="118">
        <f t="shared" si="0"/>
        <v>17</v>
      </c>
      <c r="C34" s="125">
        <v>1</v>
      </c>
      <c r="D34" s="297" t="s">
        <v>62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122"/>
      <c r="P34" s="312" t="s">
        <v>42</v>
      </c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129"/>
      <c r="AP34" s="56"/>
      <c r="AV34" s="376"/>
      <c r="AW34" s="377"/>
      <c r="AX34" s="402"/>
      <c r="AY34" s="402"/>
      <c r="AZ34" s="382"/>
      <c r="BA34" s="382"/>
      <c r="BB34" s="399"/>
      <c r="BC34" s="400"/>
      <c r="BD34" s="52"/>
      <c r="BE34" s="52"/>
      <c r="BF34" s="52"/>
      <c r="BG34" s="52"/>
    </row>
    <row r="35" spans="1:64" ht="30" customHeight="1" thickBot="1" x14ac:dyDescent="0.25">
      <c r="A35" s="13"/>
      <c r="B35" s="119">
        <f t="shared" si="0"/>
        <v>18</v>
      </c>
      <c r="C35" s="127">
        <v>3</v>
      </c>
      <c r="D35" s="378" t="s">
        <v>63</v>
      </c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123"/>
      <c r="P35" s="395" t="s">
        <v>67</v>
      </c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96"/>
      <c r="AO35" s="130"/>
      <c r="AP35" s="58"/>
      <c r="AV35" s="168" t="s">
        <v>30</v>
      </c>
      <c r="AW35" s="169" t="s">
        <v>31</v>
      </c>
      <c r="AX35" s="167" t="s">
        <v>30</v>
      </c>
      <c r="AY35" s="167" t="s">
        <v>31</v>
      </c>
      <c r="AZ35" s="176" t="s">
        <v>30</v>
      </c>
      <c r="BA35" s="176" t="s">
        <v>31</v>
      </c>
      <c r="BB35" s="171" t="s">
        <v>30</v>
      </c>
      <c r="BC35" s="172" t="s">
        <v>31</v>
      </c>
      <c r="BD35" s="37"/>
      <c r="BE35" s="37"/>
      <c r="BF35" s="37"/>
      <c r="BG35" s="37"/>
    </row>
    <row r="36" spans="1:64" ht="14.25" customHeight="1" thickBot="1" x14ac:dyDescent="0.3">
      <c r="A36" s="13"/>
      <c r="B36" s="115" t="s">
        <v>17</v>
      </c>
      <c r="C36" s="116">
        <f>SUM(C18:C35)</f>
        <v>20</v>
      </c>
      <c r="D36" s="13"/>
      <c r="E36" s="37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U36" s="155" t="s">
        <v>46</v>
      </c>
      <c r="AV36" s="83">
        <f>COUNTIF($AW$47:$AW$93, "B")</f>
        <v>0</v>
      </c>
      <c r="AW36" s="78" t="e">
        <f>COUNTIF($AW$47:$AW$93,"B")/COUNTIF($E$47:$E$93,"P")</f>
        <v>#DIV/0!</v>
      </c>
      <c r="AX36" s="64">
        <f>COUNTIF($AY$47:$AY$93,"B")</f>
        <v>0</v>
      </c>
      <c r="AY36" s="78" t="e">
        <f>COUNTIF($AY$47:$AY$93,"B")/COUNTIF($E$47:$E$93,"P")</f>
        <v>#DIV/0!</v>
      </c>
      <c r="AZ36" s="64">
        <f>COUNTIF($BA$47:$BA$93,"B")</f>
        <v>0</v>
      </c>
      <c r="BA36" s="78" t="e">
        <f>COUNTIF($BA$47:$BA$93,"B")/COUNTIF($E$47:$E$93,"P")</f>
        <v>#DIV/0!</v>
      </c>
      <c r="BB36" s="151">
        <f>COUNTIF($BC$47:$BC$93,"B")</f>
        <v>0</v>
      </c>
      <c r="BC36" s="79" t="e">
        <f>COUNTIF($BC$47:$BC$93,"B")/COUNTIF($E$47:$E$93,"P")</f>
        <v>#DIV/0!</v>
      </c>
      <c r="BE36" s="37"/>
      <c r="BF36" s="37"/>
      <c r="BG36" s="37"/>
      <c r="BH36" s="37"/>
      <c r="BK36" s="49"/>
      <c r="BL36" s="49"/>
    </row>
    <row r="37" spans="1:64" ht="14.25" customHeight="1" x14ac:dyDescent="0.25">
      <c r="B37" s="13"/>
      <c r="C37" s="13"/>
      <c r="I37" s="4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AU37" s="156" t="s">
        <v>38</v>
      </c>
      <c r="AV37" s="83">
        <f>COUNTIF($AW$47:$AW$93, "MB")</f>
        <v>0</v>
      </c>
      <c r="AW37" s="78" t="e">
        <f>COUNTIF($AW$47:$AW$93,"MB")/COUNTIF($E$47:$E$93,"P")</f>
        <v>#DIV/0!</v>
      </c>
      <c r="AX37" s="64">
        <f>COUNTIF($AY$47:$AY$93,"MB")</f>
        <v>0</v>
      </c>
      <c r="AY37" s="78" t="e">
        <f>COUNTIF($AY$47:$AY$93,"MB")/COUNTIF($E$47:$E$93,"P")</f>
        <v>#DIV/0!</v>
      </c>
      <c r="AZ37" s="64">
        <f>COUNTIF($BA$47:$BA$93,"MB")</f>
        <v>0</v>
      </c>
      <c r="BA37" s="78" t="e">
        <f>COUNTIF($BA$47:$BA$93,"MB")/COUNTIF($E$47:$E$93,"P")</f>
        <v>#DIV/0!</v>
      </c>
      <c r="BB37" s="151">
        <f>COUNTIF($BC$47:$BC$93,"MB")</f>
        <v>0</v>
      </c>
      <c r="BC37" s="79" t="e">
        <f>COUNTIF($BC$47:$BC$93,"MB")/COUNTIF($E$47:$E$93,"P")</f>
        <v>#DIV/0!</v>
      </c>
    </row>
    <row r="38" spans="1:64" ht="14.25" customHeight="1" x14ac:dyDescent="0.25">
      <c r="D38" s="2"/>
      <c r="E38" s="15"/>
      <c r="F38" s="2"/>
      <c r="G38" s="26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U38" s="156" t="s">
        <v>47</v>
      </c>
      <c r="AV38" s="83">
        <f>COUNTIF($AW$47:$AW$93, "MA")</f>
        <v>0</v>
      </c>
      <c r="AW38" s="78" t="e">
        <f>COUNTIF($AW$47:$AW$93,"MA")/COUNTIF($E$47:$E$93,"P")</f>
        <v>#DIV/0!</v>
      </c>
      <c r="AX38" s="64">
        <f>COUNTIF($AY$47:$AY$93,"MA")</f>
        <v>0</v>
      </c>
      <c r="AY38" s="78" t="e">
        <f>COUNTIF($AY$47:$AY$93,"MA")/COUNTIF($E$47:$E$93,"P")</f>
        <v>#DIV/0!</v>
      </c>
      <c r="AZ38" s="64">
        <f>COUNTIF($BA$47:$BA$93,"MA")</f>
        <v>0</v>
      </c>
      <c r="BA38" s="78" t="e">
        <f>COUNTIF($BA$47:$BA$93,"MA")/COUNTIF($E$47:$E$93,"P")</f>
        <v>#DIV/0!</v>
      </c>
      <c r="BB38" s="151">
        <f>COUNTIF($BC$47:$BC$93,"MA")</f>
        <v>0</v>
      </c>
      <c r="BC38" s="79" t="e">
        <f>COUNTIF($BC$47:$BC$93,"MA")/COUNTIF($E$47:$E$93,"P")</f>
        <v>#DIV/0!</v>
      </c>
    </row>
    <row r="39" spans="1:64" ht="14.25" customHeight="1" thickBot="1" x14ac:dyDescent="0.3">
      <c r="C39" s="3"/>
      <c r="D39" s="305" t="s">
        <v>6</v>
      </c>
      <c r="E39" s="306"/>
      <c r="F39" s="5">
        <f>C36</f>
        <v>20</v>
      </c>
      <c r="G39" s="27"/>
      <c r="H39" s="13"/>
      <c r="I39" s="13"/>
      <c r="AU39" s="157" t="s">
        <v>64</v>
      </c>
      <c r="AV39" s="84">
        <f>COUNTIF($AW$47:$AW$93, "A")</f>
        <v>0</v>
      </c>
      <c r="AW39" s="80" t="e">
        <f>COUNTIF($AW$47:$AW$93,"A")/COUNTIF($E$47:$E$93,"P")</f>
        <v>#DIV/0!</v>
      </c>
      <c r="AX39" s="65">
        <f>COUNTIF($AY$47:$AY$93,"A")</f>
        <v>0</v>
      </c>
      <c r="AY39" s="80" t="e">
        <f>COUNTIF($AY$47:$AY$93,"A")/COUNTIF($E$47:$E$93,"P")</f>
        <v>#DIV/0!</v>
      </c>
      <c r="AZ39" s="65">
        <f>COUNTIF($BA$47:$BA$93,"A")</f>
        <v>0</v>
      </c>
      <c r="BA39" s="80" t="e">
        <f>COUNTIF($BA$47:$BA$93,"A")/COUNTIF($E$47:$E$93,"P")</f>
        <v>#DIV/0!</v>
      </c>
      <c r="BB39" s="152">
        <f>COUNTIF($BC$47:$BC$93,"A")</f>
        <v>0</v>
      </c>
      <c r="BC39" s="81" t="e">
        <f>COUNTIF($BC$47:$BC$93,"A")/COUNTIF($E$47:$E$93,"P")</f>
        <v>#DIV/0!</v>
      </c>
    </row>
    <row r="40" spans="1:64" ht="12.75" customHeight="1" x14ac:dyDescent="0.2">
      <c r="C40" s="3"/>
      <c r="D40" s="305" t="s">
        <v>9</v>
      </c>
      <c r="E40" s="306"/>
      <c r="F40" s="5">
        <f>F39*0.6</f>
        <v>12</v>
      </c>
      <c r="G40" s="27"/>
      <c r="H40" s="13"/>
      <c r="I40" s="13"/>
    </row>
    <row r="41" spans="1:64" ht="12.75" customHeight="1" thickBot="1" x14ac:dyDescent="0.25">
      <c r="C41" s="13"/>
      <c r="D41" s="71"/>
      <c r="E41" s="71"/>
      <c r="F41" s="73"/>
      <c r="G41" s="72"/>
      <c r="H41" s="13"/>
      <c r="I41" s="13"/>
    </row>
    <row r="42" spans="1:64" ht="12.75" customHeight="1" thickBot="1" x14ac:dyDescent="0.25">
      <c r="D42" s="13"/>
      <c r="E42" s="37"/>
      <c r="F42" s="74"/>
      <c r="G42" s="75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2"/>
      <c r="AP42" s="2"/>
      <c r="AQ42" s="2"/>
      <c r="AR42" s="2"/>
      <c r="AS42" s="13"/>
      <c r="AT42" s="13"/>
      <c r="AU42" s="13"/>
      <c r="AV42" s="365" t="s">
        <v>40</v>
      </c>
      <c r="AW42" s="366"/>
      <c r="AX42" s="366"/>
      <c r="AY42" s="366"/>
      <c r="AZ42" s="366"/>
      <c r="BA42" s="366"/>
      <c r="BB42" s="366"/>
      <c r="BC42" s="367"/>
      <c r="BD42" s="13"/>
      <c r="BE42" s="13"/>
      <c r="BF42" s="13"/>
      <c r="BG42" s="13"/>
    </row>
    <row r="43" spans="1:64" ht="51.75" customHeight="1" x14ac:dyDescent="0.2">
      <c r="B43" s="13"/>
      <c r="C43" s="13"/>
      <c r="D43" s="13"/>
      <c r="E43" s="44"/>
      <c r="F43" s="385" t="s">
        <v>29</v>
      </c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8" t="s">
        <v>21</v>
      </c>
      <c r="AP43" s="388" t="s">
        <v>22</v>
      </c>
      <c r="AQ43" s="387" t="s">
        <v>16</v>
      </c>
      <c r="AR43" s="380" t="s">
        <v>14</v>
      </c>
      <c r="AS43" s="164"/>
      <c r="AT43" s="164"/>
      <c r="AU43" s="63"/>
      <c r="AV43" s="374" t="str">
        <f>P18</f>
        <v>1) Reflexión sobre el texto.</v>
      </c>
      <c r="AW43" s="375"/>
      <c r="AX43" s="372" t="str">
        <f>P19</f>
        <v>2) Extracción de información explícita.</v>
      </c>
      <c r="AY43" s="372"/>
      <c r="AZ43" s="381" t="str">
        <f>P20</f>
        <v>3) Extracción de información implícita.</v>
      </c>
      <c r="BA43" s="381"/>
      <c r="BB43" s="397" t="str">
        <f>P35</f>
        <v>4) Reconocimiento de funciones gramaticales y usos ortográficos.</v>
      </c>
      <c r="BC43" s="398"/>
      <c r="BD43" s="63"/>
      <c r="BG43" s="53"/>
      <c r="BH43" s="13"/>
      <c r="BI43" s="38"/>
    </row>
    <row r="44" spans="1:64" ht="12.75" hidden="1" customHeight="1" x14ac:dyDescent="0.2">
      <c r="B44" s="13"/>
      <c r="C44" s="13"/>
      <c r="D44" s="13"/>
      <c r="E44" s="45" t="s">
        <v>23</v>
      </c>
      <c r="F44" s="6" t="s">
        <v>25</v>
      </c>
      <c r="G44" s="6"/>
      <c r="H44" s="6" t="s">
        <v>24</v>
      </c>
      <c r="I44" s="6"/>
      <c r="J44" s="6" t="s">
        <v>25</v>
      </c>
      <c r="K44" s="6"/>
      <c r="L44" s="6" t="s">
        <v>25</v>
      </c>
      <c r="M44" s="6"/>
      <c r="N44" s="6" t="s">
        <v>0</v>
      </c>
      <c r="O44" s="6"/>
      <c r="P44" s="6" t="s">
        <v>24</v>
      </c>
      <c r="Q44" s="6"/>
      <c r="R44" s="6" t="s">
        <v>25</v>
      </c>
      <c r="S44" s="6"/>
      <c r="T44" s="6" t="s">
        <v>0</v>
      </c>
      <c r="U44" s="6"/>
      <c r="V44" s="6" t="s">
        <v>25</v>
      </c>
      <c r="W44" s="6"/>
      <c r="X44" s="6" t="s">
        <v>0</v>
      </c>
      <c r="Y44" s="6"/>
      <c r="Z44" s="6" t="s">
        <v>24</v>
      </c>
      <c r="AA44" s="6"/>
      <c r="AB44" s="6" t="s">
        <v>25</v>
      </c>
      <c r="AC44" s="6"/>
      <c r="AD44" s="6" t="s">
        <v>0</v>
      </c>
      <c r="AE44" s="6"/>
      <c r="AF44" s="6" t="s">
        <v>25</v>
      </c>
      <c r="AG44" s="6"/>
      <c r="AH44" s="6" t="s">
        <v>0</v>
      </c>
      <c r="AI44" s="6"/>
      <c r="AJ44" s="6" t="s">
        <v>24</v>
      </c>
      <c r="AK44" s="6"/>
      <c r="AL44" s="6" t="s">
        <v>25</v>
      </c>
      <c r="AM44" s="6"/>
      <c r="AN44" s="6"/>
      <c r="AO44" s="389"/>
      <c r="AP44" s="389"/>
      <c r="AQ44" s="387"/>
      <c r="AR44" s="380"/>
      <c r="AS44" s="164"/>
      <c r="AT44" s="164"/>
      <c r="AU44" s="63"/>
      <c r="AV44" s="376"/>
      <c r="AW44" s="377"/>
      <c r="AX44" s="373"/>
      <c r="AY44" s="373"/>
      <c r="AZ44" s="382"/>
      <c r="BA44" s="382"/>
      <c r="BB44" s="399"/>
      <c r="BC44" s="400"/>
      <c r="BD44" s="63"/>
      <c r="BG44" s="53"/>
      <c r="BH44" s="13"/>
      <c r="BI44" s="38"/>
    </row>
    <row r="45" spans="1:64" ht="12.75" hidden="1" customHeight="1" x14ac:dyDescent="0.2">
      <c r="B45" s="2"/>
      <c r="C45" s="2"/>
      <c r="D45" s="2"/>
      <c r="E45" s="45"/>
      <c r="F45" s="77">
        <v>1</v>
      </c>
      <c r="G45" s="77"/>
      <c r="H45" s="77">
        <v>1</v>
      </c>
      <c r="I45" s="77"/>
      <c r="J45" s="77">
        <v>1</v>
      </c>
      <c r="K45" s="77"/>
      <c r="L45" s="77">
        <v>1</v>
      </c>
      <c r="M45" s="77"/>
      <c r="N45" s="77">
        <v>1</v>
      </c>
      <c r="O45" s="77"/>
      <c r="P45" s="77">
        <v>1</v>
      </c>
      <c r="Q45" s="77"/>
      <c r="R45" s="77">
        <v>1</v>
      </c>
      <c r="S45" s="77"/>
      <c r="T45" s="77">
        <v>1</v>
      </c>
      <c r="U45" s="77"/>
      <c r="V45" s="77">
        <v>1</v>
      </c>
      <c r="W45" s="77"/>
      <c r="X45" s="77">
        <v>1</v>
      </c>
      <c r="Y45" s="77"/>
      <c r="Z45" s="77">
        <v>1</v>
      </c>
      <c r="AA45" s="77"/>
      <c r="AB45" s="77">
        <v>1</v>
      </c>
      <c r="AC45" s="77"/>
      <c r="AD45" s="77">
        <v>1</v>
      </c>
      <c r="AE45" s="77"/>
      <c r="AF45" s="77">
        <v>1</v>
      </c>
      <c r="AG45" s="77"/>
      <c r="AH45" s="77">
        <v>1</v>
      </c>
      <c r="AI45" s="77"/>
      <c r="AJ45" s="77">
        <v>1</v>
      </c>
      <c r="AK45" s="77"/>
      <c r="AL45" s="77">
        <v>1</v>
      </c>
      <c r="AM45" s="77"/>
      <c r="AN45" s="77">
        <v>3</v>
      </c>
      <c r="AO45" s="389"/>
      <c r="AP45" s="389"/>
      <c r="AQ45" s="387"/>
      <c r="AR45" s="380"/>
      <c r="AS45" s="164"/>
      <c r="AT45" s="164"/>
      <c r="AU45" s="63"/>
      <c r="AV45" s="376"/>
      <c r="AW45" s="377"/>
      <c r="AX45" s="373"/>
      <c r="AY45" s="373"/>
      <c r="AZ45" s="382"/>
      <c r="BA45" s="382"/>
      <c r="BB45" s="399"/>
      <c r="BC45" s="400"/>
      <c r="BD45" s="63"/>
      <c r="BG45" s="53"/>
      <c r="BH45" s="13"/>
      <c r="BI45" s="38"/>
    </row>
    <row r="46" spans="1:64" ht="50.25" customHeight="1" thickBot="1" x14ac:dyDescent="0.25">
      <c r="A46" s="3"/>
      <c r="B46" s="12" t="s">
        <v>7</v>
      </c>
      <c r="C46" s="300" t="s">
        <v>11</v>
      </c>
      <c r="D46" s="300"/>
      <c r="E46" s="76" t="s">
        <v>33</v>
      </c>
      <c r="F46" s="173">
        <v>1</v>
      </c>
      <c r="G46" s="173"/>
      <c r="H46" s="175">
        <v>2</v>
      </c>
      <c r="I46" s="175"/>
      <c r="J46" s="174">
        <v>3</v>
      </c>
      <c r="K46" s="174"/>
      <c r="L46" s="174">
        <v>4</v>
      </c>
      <c r="M46" s="174"/>
      <c r="N46" s="175">
        <v>5</v>
      </c>
      <c r="O46" s="175"/>
      <c r="P46" s="175">
        <v>6</v>
      </c>
      <c r="Q46" s="175"/>
      <c r="R46" s="175">
        <v>7</v>
      </c>
      <c r="S46" s="175"/>
      <c r="T46" s="174">
        <v>8</v>
      </c>
      <c r="U46" s="174"/>
      <c r="V46" s="173">
        <v>9</v>
      </c>
      <c r="W46" s="173"/>
      <c r="X46" s="173">
        <v>10</v>
      </c>
      <c r="Y46" s="173"/>
      <c r="Z46" s="175">
        <v>11</v>
      </c>
      <c r="AA46" s="175"/>
      <c r="AB46" s="175">
        <v>12</v>
      </c>
      <c r="AC46" s="175"/>
      <c r="AD46" s="174">
        <v>13</v>
      </c>
      <c r="AE46" s="174"/>
      <c r="AF46" s="175">
        <v>14</v>
      </c>
      <c r="AG46" s="175"/>
      <c r="AH46" s="175">
        <v>15</v>
      </c>
      <c r="AI46" s="175"/>
      <c r="AJ46" s="174">
        <v>16</v>
      </c>
      <c r="AK46" s="174"/>
      <c r="AL46" s="175">
        <v>17</v>
      </c>
      <c r="AM46" s="175"/>
      <c r="AN46" s="87">
        <v>18</v>
      </c>
      <c r="AO46" s="390"/>
      <c r="AP46" s="390"/>
      <c r="AQ46" s="387"/>
      <c r="AR46" s="380"/>
      <c r="AS46" s="180" t="s">
        <v>68</v>
      </c>
      <c r="AT46" s="180" t="s">
        <v>69</v>
      </c>
      <c r="AU46" s="181"/>
      <c r="AV46" s="107" t="s">
        <v>49</v>
      </c>
      <c r="AW46" s="108" t="s">
        <v>14</v>
      </c>
      <c r="AX46" s="109" t="s">
        <v>49</v>
      </c>
      <c r="AY46" s="109" t="s">
        <v>14</v>
      </c>
      <c r="AZ46" s="110" t="s">
        <v>49</v>
      </c>
      <c r="BA46" s="110" t="s">
        <v>14</v>
      </c>
      <c r="BB46" s="111" t="s">
        <v>49</v>
      </c>
      <c r="BC46" s="112" t="s">
        <v>14</v>
      </c>
      <c r="BD46" s="63"/>
      <c r="BG46" s="53"/>
      <c r="BH46" s="13"/>
      <c r="BI46" s="38"/>
    </row>
    <row r="47" spans="1:64" ht="12.75" customHeight="1" x14ac:dyDescent="0.2">
      <c r="A47" s="3"/>
      <c r="B47" s="5">
        <v>1</v>
      </c>
      <c r="C47" s="291"/>
      <c r="D47" s="292"/>
      <c r="E47" s="14"/>
      <c r="F47" s="96"/>
      <c r="G47" s="97">
        <f>IF(F47=$F$44,$F$45,0)</f>
        <v>0</v>
      </c>
      <c r="H47" s="96"/>
      <c r="I47" s="97">
        <f>IF(H47=$H$44,$H$45,0)</f>
        <v>0</v>
      </c>
      <c r="J47" s="96"/>
      <c r="K47" s="97">
        <f>IF(J47=$J$44,$J$45,0)</f>
        <v>0</v>
      </c>
      <c r="L47" s="96"/>
      <c r="M47" s="97">
        <f>IF(L47=$L$44,$L$45,0)</f>
        <v>0</v>
      </c>
      <c r="N47" s="96"/>
      <c r="O47" s="97">
        <f>IF(N47=$N$44,$N$45,0)</f>
        <v>0</v>
      </c>
      <c r="P47" s="96"/>
      <c r="Q47" s="97">
        <f>IF(P47=$P$44,$P$45,0)</f>
        <v>0</v>
      </c>
      <c r="R47" s="96"/>
      <c r="S47" s="97">
        <f>IF(R47=$R$44,$R$45,0)</f>
        <v>0</v>
      </c>
      <c r="T47" s="96"/>
      <c r="U47" s="97">
        <f>IF(T47=$T$44,$T$45,0)</f>
        <v>0</v>
      </c>
      <c r="V47" s="96"/>
      <c r="W47" s="97">
        <f>IF(V47=$V$44,$V$45,0)</f>
        <v>0</v>
      </c>
      <c r="X47" s="96"/>
      <c r="Y47" s="97">
        <f>IF(X47=$X$44,$X$45,0)</f>
        <v>0</v>
      </c>
      <c r="Z47" s="96"/>
      <c r="AA47" s="88">
        <f t="shared" ref="AA47:AA93" si="1">IF(Z47=$Z$44,$Z$45,0)</f>
        <v>0</v>
      </c>
      <c r="AB47" s="96"/>
      <c r="AC47" s="88">
        <f t="shared" ref="AC47:AC93" si="2">IF(AB47=$AB$44,$AB$45,0)</f>
        <v>0</v>
      </c>
      <c r="AD47" s="96"/>
      <c r="AE47" s="88">
        <f t="shared" ref="AE47:AE93" si="3">IF(AD47=$AD$44,$AD$45,0)</f>
        <v>0</v>
      </c>
      <c r="AF47" s="96"/>
      <c r="AG47" s="88">
        <f>IF(AF47=$AF$44,$AF$45,0)</f>
        <v>0</v>
      </c>
      <c r="AH47" s="96"/>
      <c r="AI47" s="88">
        <f t="shared" ref="AI47:AI66" si="4">IF(AH47=$AH$44,$AH$45,0)</f>
        <v>0</v>
      </c>
      <c r="AJ47" s="96"/>
      <c r="AK47" s="88">
        <f t="shared" ref="AK47:AK93" si="5">IF(AJ47=$AJ$44,$AJ$45,0)</f>
        <v>0</v>
      </c>
      <c r="AL47" s="96"/>
      <c r="AM47" s="88">
        <f>IF(AL47=$AL$44,$AL$45,0)</f>
        <v>0</v>
      </c>
      <c r="AN47" s="96"/>
      <c r="AO47" s="89">
        <f>IF((E47="P"),SUM(F47:AN47),0)</f>
        <v>0</v>
      </c>
      <c r="AP47" s="90">
        <f t="shared" ref="AP47:AP93" si="6">(AO47*100)/F$39</f>
        <v>0</v>
      </c>
      <c r="AQ47" s="91">
        <f t="shared" ref="AQ47:AQ93" si="7">IF(AO47&gt;=F$40,0.375*AO47-0.5,0.166666*AO47+2)</f>
        <v>2</v>
      </c>
      <c r="AR47" s="5">
        <f>IF($E$47:$E$93="P",IF(AND((AP47&lt;50),(AP47&gt;=0)),"INICIAL",IF(AND((AP47&lt;80),(AP47&gt;49)),"INTERMEDIO",IF(AND((AP47&lt;=100),(AP47&gt;79)),"AVANZADO"))),0)</f>
        <v>0</v>
      </c>
      <c r="AS47" s="182">
        <f>IF((E47="P"),AQ47-$AQ$96,0)</f>
        <v>0</v>
      </c>
      <c r="AT47" s="182">
        <f>IF((E47="P"),POWER(AS47,2),0)</f>
        <v>0</v>
      </c>
      <c r="AU47" s="182">
        <f>SUM(AT47:AT93)</f>
        <v>0</v>
      </c>
      <c r="AV47" s="102">
        <f t="shared" ref="AV47:AV93" si="8">IF((E47="P"),(SUM(F47:G47)+SUM(V47:Y47))/3,0)</f>
        <v>0</v>
      </c>
      <c r="AW47" s="103">
        <f>IF($E$47:$E$93="P",IF(AV47&lt;=0.25,"B",IF(AV47&lt;=0.5,"MB",IF(AV47&lt;=0.75,"MA",IF(AV47&lt;=1,"A")))),0)</f>
        <v>0</v>
      </c>
      <c r="AX47" s="104">
        <f t="shared" ref="AX47:AX93" si="9">IF((E47="P"),(SUM(H47:I47)+SUM(N47:S47)+SUM(Z47:AC47)+SUM(AF47:AI47)+SUM(AL47:AM47))/9,0)</f>
        <v>0</v>
      </c>
      <c r="AY47" s="103">
        <f>IF($E$47:$E$93="P",IF(AX47&lt;=0.25,"B",IF(AX47&lt;=0.5,"MB",IF(AX47=0.75,"MA",IF(AX47&lt;=1,"A")))),0)</f>
        <v>0</v>
      </c>
      <c r="AZ47" s="104">
        <f t="shared" ref="AZ47:AZ93" si="10">IF((E47="P"),(SUM(J47:M47)+SUM(T47:U47)+SUM(AD47:AE47)+SUM(AJ47:AK47))/5,0)</f>
        <v>0</v>
      </c>
      <c r="BA47" s="103">
        <f>IF($E$47:$E$93="P",IF(AZ47&lt;=0.25,"B",IF(AZ47&lt;=0.5,"MB",IF(AZ47&lt;=0.75,"MA",IF(AZ47&lt;=1,"A")))),0)</f>
        <v>0</v>
      </c>
      <c r="BB47" s="105">
        <f t="shared" ref="BB47:BB93" si="11">IF((E47="P"),SUM(AN47:AN47)/3,0)</f>
        <v>0</v>
      </c>
      <c r="BC47" s="106">
        <f>IF($E$47:$E$93="P",IF(BB47&lt;=0.25,"B",IF(BB47&lt;=0.5,"MB",IF(BB47&lt;=0.75,"MA",IF(BB47&lt;=1,"A")))),0)</f>
        <v>0</v>
      </c>
      <c r="BD47" s="54"/>
      <c r="BG47" s="53"/>
      <c r="BH47" s="13"/>
      <c r="BI47" s="38"/>
    </row>
    <row r="48" spans="1:64" ht="12.75" customHeight="1" x14ac:dyDescent="0.2">
      <c r="A48" s="3"/>
      <c r="B48" s="5">
        <v>2</v>
      </c>
      <c r="C48" s="291"/>
      <c r="D48" s="292"/>
      <c r="E48" s="14"/>
      <c r="F48" s="85"/>
      <c r="G48" s="88">
        <f>IF(F48=$F$44,$F$45,0)</f>
        <v>0</v>
      </c>
      <c r="H48" s="85"/>
      <c r="I48" s="88">
        <f t="shared" ref="I48:I93" si="12">IF(H48=$H$44,$H$45,0)</f>
        <v>0</v>
      </c>
      <c r="J48" s="85"/>
      <c r="K48" s="88">
        <f t="shared" ref="K48:K93" si="13">IF(J48=$J$44,$J$45,0)</f>
        <v>0</v>
      </c>
      <c r="L48" s="85"/>
      <c r="M48" s="88">
        <f t="shared" ref="M48:M93" si="14">IF(L48=$L$44,$L$45,0)</f>
        <v>0</v>
      </c>
      <c r="N48" s="85"/>
      <c r="O48" s="88">
        <f t="shared" ref="O48:O93" si="15">IF(N48=$N$44,$N$45,0)</f>
        <v>0</v>
      </c>
      <c r="P48" s="85"/>
      <c r="Q48" s="88">
        <f t="shared" ref="Q48:Q93" si="16">IF(P48=$P$44,$P$45,0)</f>
        <v>0</v>
      </c>
      <c r="R48" s="85"/>
      <c r="S48" s="88">
        <f>IF(R48=$R$44,$R$45,0)</f>
        <v>0</v>
      </c>
      <c r="T48" s="85"/>
      <c r="U48" s="88">
        <f t="shared" ref="U48:U93" si="17">IF(T48=$T$44,$T$45,0)</f>
        <v>0</v>
      </c>
      <c r="V48" s="85"/>
      <c r="W48" s="88">
        <f t="shared" ref="W48:W93" si="18">IF(V48=$V$44,$V$45,0)</f>
        <v>0</v>
      </c>
      <c r="X48" s="85"/>
      <c r="Y48" s="88">
        <f t="shared" ref="Y48:Y93" si="19">IF(X48=$X$44,$X$45,0)</f>
        <v>0</v>
      </c>
      <c r="Z48" s="85"/>
      <c r="AA48" s="88">
        <f t="shared" si="1"/>
        <v>0</v>
      </c>
      <c r="AB48" s="85"/>
      <c r="AC48" s="88">
        <f t="shared" si="2"/>
        <v>0</v>
      </c>
      <c r="AD48" s="85"/>
      <c r="AE48" s="88">
        <f t="shared" si="3"/>
        <v>0</v>
      </c>
      <c r="AF48" s="85"/>
      <c r="AG48" s="88">
        <f>IF(AF48=$AF$44,$AF$45,0)</f>
        <v>0</v>
      </c>
      <c r="AH48" s="85"/>
      <c r="AI48" s="88">
        <f t="shared" si="4"/>
        <v>0</v>
      </c>
      <c r="AJ48" s="85"/>
      <c r="AK48" s="88">
        <f t="shared" si="5"/>
        <v>0</v>
      </c>
      <c r="AL48" s="85"/>
      <c r="AM48" s="88">
        <f>IF(AL48=$AL$44,$AL$45,0)</f>
        <v>0</v>
      </c>
      <c r="AN48" s="85"/>
      <c r="AO48" s="89">
        <f t="shared" ref="AO48:AO93" si="20">IF((E48="P"),SUM(F48:AN48),0)</f>
        <v>0</v>
      </c>
      <c r="AP48" s="90">
        <f t="shared" si="6"/>
        <v>0</v>
      </c>
      <c r="AQ48" s="91">
        <f t="shared" si="7"/>
        <v>2</v>
      </c>
      <c r="AR48" s="5">
        <f t="shared" ref="AR48:AR93" si="21">IF($E$47:$E$93="P",IF(AND((AP48&lt;50),(AP48&gt;=0)),"INICIAL",IF(AND((AP48&lt;80),(AP48&gt;49)),"INTERMEDIO",IF(AND((AP48&lt;=100),(AP48&gt;79)),"AVANZADO"))),0)</f>
        <v>0</v>
      </c>
      <c r="AS48" s="182">
        <f>IF((E48="P"),AQ48-$AQ$96,0)</f>
        <v>0</v>
      </c>
      <c r="AT48" s="182">
        <f>IF((E48="P"),POWER(AS48,2),0)</f>
        <v>0</v>
      </c>
      <c r="AU48" s="183">
        <f>COUNTIF(E47:E93,"=P")</f>
        <v>0</v>
      </c>
      <c r="AV48" s="102">
        <f t="shared" si="8"/>
        <v>0</v>
      </c>
      <c r="AW48" s="5">
        <f t="shared" ref="AW48:AW92" si="22">IF($E$47:$E$93="P",IF(AV48&lt;=0.25,"B",IF(AV48&lt;=0.5,"MB",IF(AV48&lt;=0.75,"MA",IF(AV48&lt;=1,"A")))),0)</f>
        <v>0</v>
      </c>
      <c r="AX48" s="104">
        <f t="shared" si="9"/>
        <v>0</v>
      </c>
      <c r="AY48" s="5">
        <f t="shared" ref="AY48:AY93" si="23">IF($E$47:$E$93="P",IF(AX48&lt;=0.25,"B",IF(AX48&lt;=0.5,"MB",IF(AX48=0.75,"MA",IF(AX48&lt;=1,"A")))),0)</f>
        <v>0</v>
      </c>
      <c r="AZ48" s="104">
        <f t="shared" si="10"/>
        <v>0</v>
      </c>
      <c r="BA48" s="5">
        <f t="shared" ref="BA48:BA93" si="24">IF($E$47:$E$93="P",IF(AZ48&lt;=0.25,"B",IF(AZ48&lt;=0.5,"MB",IF(AZ48&lt;=0.75,"MA",IF(AZ48&lt;=1,"A")))),0)</f>
        <v>0</v>
      </c>
      <c r="BB48" s="105">
        <f t="shared" si="11"/>
        <v>0</v>
      </c>
      <c r="BC48" s="99">
        <f t="shared" ref="BC48:BC93" si="25">IF($E$47:$E$93="P",IF(BB48&lt;=0.25,"B",IF(BB48&lt;=0.5,"MB",IF(BB48&lt;=0.75,"MA",IF(BB48&lt;=1,"A")))),0)</f>
        <v>0</v>
      </c>
      <c r="BD48" s="54"/>
      <c r="BG48" s="53"/>
      <c r="BH48" s="13"/>
      <c r="BI48" s="38"/>
    </row>
    <row r="49" spans="1:79" ht="12.75" customHeight="1" x14ac:dyDescent="0.2">
      <c r="A49" s="3"/>
      <c r="B49" s="5">
        <v>3</v>
      </c>
      <c r="C49" s="291"/>
      <c r="D49" s="292"/>
      <c r="E49" s="14"/>
      <c r="F49" s="85"/>
      <c r="G49" s="88">
        <f t="shared" ref="G49:G93" si="26">IF(F49=$F$44,$F$45,0)</f>
        <v>0</v>
      </c>
      <c r="H49" s="85"/>
      <c r="I49" s="88">
        <f t="shared" si="12"/>
        <v>0</v>
      </c>
      <c r="J49" s="85"/>
      <c r="K49" s="88">
        <f t="shared" si="13"/>
        <v>0</v>
      </c>
      <c r="L49" s="85"/>
      <c r="M49" s="88">
        <f t="shared" si="14"/>
        <v>0</v>
      </c>
      <c r="N49" s="85"/>
      <c r="O49" s="88">
        <f t="shared" si="15"/>
        <v>0</v>
      </c>
      <c r="P49" s="85"/>
      <c r="Q49" s="88">
        <f t="shared" si="16"/>
        <v>0</v>
      </c>
      <c r="R49" s="85"/>
      <c r="S49" s="88">
        <f t="shared" ref="S49:S93" si="27">IF(R49=$R$44,$R$45,0)</f>
        <v>0</v>
      </c>
      <c r="T49" s="85"/>
      <c r="U49" s="88">
        <f t="shared" si="17"/>
        <v>0</v>
      </c>
      <c r="V49" s="85"/>
      <c r="W49" s="88">
        <f t="shared" si="18"/>
        <v>0</v>
      </c>
      <c r="X49" s="85"/>
      <c r="Y49" s="88">
        <f t="shared" si="19"/>
        <v>0</v>
      </c>
      <c r="Z49" s="85"/>
      <c r="AA49" s="88">
        <f t="shared" si="1"/>
        <v>0</v>
      </c>
      <c r="AB49" s="85"/>
      <c r="AC49" s="88">
        <f t="shared" si="2"/>
        <v>0</v>
      </c>
      <c r="AD49" s="85"/>
      <c r="AE49" s="88">
        <f t="shared" si="3"/>
        <v>0</v>
      </c>
      <c r="AF49" s="85"/>
      <c r="AG49" s="88">
        <f t="shared" ref="AG49:AG93" si="28">IF(AF49=$AF$44,$AF$45,0)</f>
        <v>0</v>
      </c>
      <c r="AH49" s="85"/>
      <c r="AI49" s="88">
        <f t="shared" si="4"/>
        <v>0</v>
      </c>
      <c r="AJ49" s="85"/>
      <c r="AK49" s="88">
        <f t="shared" si="5"/>
        <v>0</v>
      </c>
      <c r="AL49" s="85"/>
      <c r="AM49" s="88">
        <f>IF(AL49=$AL$44,$AL$45,0)</f>
        <v>0</v>
      </c>
      <c r="AN49" s="85"/>
      <c r="AO49" s="89">
        <f t="shared" si="20"/>
        <v>0</v>
      </c>
      <c r="AP49" s="90">
        <f t="shared" si="6"/>
        <v>0</v>
      </c>
      <c r="AQ49" s="91">
        <f t="shared" si="7"/>
        <v>2</v>
      </c>
      <c r="AR49" s="5">
        <f t="shared" si="21"/>
        <v>0</v>
      </c>
      <c r="AS49" s="182">
        <f>IF((E49="P"),AQ49-$AQ$96,0)</f>
        <v>0</v>
      </c>
      <c r="AT49" s="182">
        <f t="shared" ref="AT49:AT93" si="29">IF((E49="P"),POWER(AS49,2),0)</f>
        <v>0</v>
      </c>
      <c r="AU49" s="183"/>
      <c r="AV49" s="102">
        <f t="shared" si="8"/>
        <v>0</v>
      </c>
      <c r="AW49" s="5">
        <f t="shared" si="22"/>
        <v>0</v>
      </c>
      <c r="AX49" s="104">
        <f t="shared" si="9"/>
        <v>0</v>
      </c>
      <c r="AY49" s="5">
        <f t="shared" si="23"/>
        <v>0</v>
      </c>
      <c r="AZ49" s="104">
        <f t="shared" si="10"/>
        <v>0</v>
      </c>
      <c r="BA49" s="5">
        <f t="shared" si="24"/>
        <v>0</v>
      </c>
      <c r="BB49" s="105">
        <f t="shared" si="11"/>
        <v>0</v>
      </c>
      <c r="BC49" s="99">
        <f t="shared" si="25"/>
        <v>0</v>
      </c>
      <c r="BD49" s="54"/>
      <c r="BE49" s="54"/>
      <c r="BF49" s="54"/>
      <c r="BG49" s="54"/>
      <c r="BH49" s="13"/>
    </row>
    <row r="50" spans="1:79" ht="12.75" customHeight="1" x14ac:dyDescent="0.2">
      <c r="A50" s="3"/>
      <c r="B50" s="5">
        <f t="shared" ref="B50:B92" si="30">B49+1</f>
        <v>4</v>
      </c>
      <c r="C50" s="291"/>
      <c r="D50" s="292"/>
      <c r="E50" s="14"/>
      <c r="F50" s="85"/>
      <c r="G50" s="88">
        <f t="shared" si="26"/>
        <v>0</v>
      </c>
      <c r="H50" s="85"/>
      <c r="I50" s="88">
        <f t="shared" si="12"/>
        <v>0</v>
      </c>
      <c r="J50" s="85"/>
      <c r="K50" s="88">
        <f t="shared" si="13"/>
        <v>0</v>
      </c>
      <c r="L50" s="85"/>
      <c r="M50" s="88">
        <f t="shared" si="14"/>
        <v>0</v>
      </c>
      <c r="N50" s="85"/>
      <c r="O50" s="88">
        <f t="shared" si="15"/>
        <v>0</v>
      </c>
      <c r="P50" s="85"/>
      <c r="Q50" s="88">
        <f t="shared" si="16"/>
        <v>0</v>
      </c>
      <c r="R50" s="85"/>
      <c r="S50" s="88">
        <f t="shared" si="27"/>
        <v>0</v>
      </c>
      <c r="T50" s="85"/>
      <c r="U50" s="88">
        <f t="shared" si="17"/>
        <v>0</v>
      </c>
      <c r="V50" s="85"/>
      <c r="W50" s="88">
        <f t="shared" si="18"/>
        <v>0</v>
      </c>
      <c r="X50" s="85"/>
      <c r="Y50" s="88">
        <f t="shared" si="19"/>
        <v>0</v>
      </c>
      <c r="Z50" s="85"/>
      <c r="AA50" s="88">
        <f t="shared" si="1"/>
        <v>0</v>
      </c>
      <c r="AB50" s="85"/>
      <c r="AC50" s="88">
        <f t="shared" si="2"/>
        <v>0</v>
      </c>
      <c r="AD50" s="85"/>
      <c r="AE50" s="88">
        <f t="shared" si="3"/>
        <v>0</v>
      </c>
      <c r="AF50" s="85"/>
      <c r="AG50" s="88">
        <f t="shared" si="28"/>
        <v>0</v>
      </c>
      <c r="AH50" s="85"/>
      <c r="AI50" s="88">
        <f t="shared" si="4"/>
        <v>0</v>
      </c>
      <c r="AJ50" s="85"/>
      <c r="AK50" s="88">
        <f t="shared" si="5"/>
        <v>0</v>
      </c>
      <c r="AL50" s="85"/>
      <c r="AM50" s="88">
        <f>IF(AL50=$AL$44,$AL$45,0)</f>
        <v>0</v>
      </c>
      <c r="AN50" s="85"/>
      <c r="AO50" s="89">
        <f t="shared" si="20"/>
        <v>0</v>
      </c>
      <c r="AP50" s="90">
        <f t="shared" si="6"/>
        <v>0</v>
      </c>
      <c r="AQ50" s="91">
        <f t="shared" si="7"/>
        <v>2</v>
      </c>
      <c r="AR50" s="5">
        <f t="shared" si="21"/>
        <v>0</v>
      </c>
      <c r="AS50" s="182">
        <f t="shared" ref="AS50:AS93" si="31">IF((E50="P"),AQ50-$AQ$96,0)</f>
        <v>0</v>
      </c>
      <c r="AT50" s="182">
        <f t="shared" si="29"/>
        <v>0</v>
      </c>
      <c r="AU50" s="183"/>
      <c r="AV50" s="102">
        <f t="shared" si="8"/>
        <v>0</v>
      </c>
      <c r="AW50" s="5">
        <f t="shared" si="22"/>
        <v>0</v>
      </c>
      <c r="AX50" s="104">
        <f t="shared" si="9"/>
        <v>0</v>
      </c>
      <c r="AY50" s="5">
        <f t="shared" si="23"/>
        <v>0</v>
      </c>
      <c r="AZ50" s="104">
        <f t="shared" si="10"/>
        <v>0</v>
      </c>
      <c r="BA50" s="5">
        <f t="shared" si="24"/>
        <v>0</v>
      </c>
      <c r="BB50" s="105">
        <f t="shared" si="11"/>
        <v>0</v>
      </c>
      <c r="BC50" s="99">
        <f t="shared" si="25"/>
        <v>0</v>
      </c>
      <c r="BD50" s="54"/>
      <c r="BE50" s="54"/>
      <c r="BF50" s="54"/>
      <c r="BG50" s="54"/>
      <c r="BH50" s="13"/>
    </row>
    <row r="51" spans="1:79" ht="12.75" customHeight="1" x14ac:dyDescent="0.2">
      <c r="A51" s="3"/>
      <c r="B51" s="5">
        <f t="shared" si="30"/>
        <v>5</v>
      </c>
      <c r="C51" s="291"/>
      <c r="D51" s="292"/>
      <c r="E51" s="14"/>
      <c r="F51" s="85"/>
      <c r="G51" s="88">
        <f t="shared" si="26"/>
        <v>0</v>
      </c>
      <c r="H51" s="85"/>
      <c r="I51" s="88">
        <f t="shared" si="12"/>
        <v>0</v>
      </c>
      <c r="J51" s="85"/>
      <c r="K51" s="88">
        <f t="shared" si="13"/>
        <v>0</v>
      </c>
      <c r="L51" s="85"/>
      <c r="M51" s="88">
        <f t="shared" si="14"/>
        <v>0</v>
      </c>
      <c r="N51" s="85"/>
      <c r="O51" s="88">
        <f t="shared" si="15"/>
        <v>0</v>
      </c>
      <c r="P51" s="85"/>
      <c r="Q51" s="88">
        <f t="shared" si="16"/>
        <v>0</v>
      </c>
      <c r="R51" s="85"/>
      <c r="S51" s="88">
        <f t="shared" si="27"/>
        <v>0</v>
      </c>
      <c r="T51" s="85"/>
      <c r="U51" s="88">
        <f t="shared" si="17"/>
        <v>0</v>
      </c>
      <c r="V51" s="85"/>
      <c r="W51" s="88">
        <f t="shared" si="18"/>
        <v>0</v>
      </c>
      <c r="X51" s="85"/>
      <c r="Y51" s="88">
        <f t="shared" si="19"/>
        <v>0</v>
      </c>
      <c r="Z51" s="85"/>
      <c r="AA51" s="88">
        <f t="shared" si="1"/>
        <v>0</v>
      </c>
      <c r="AB51" s="85"/>
      <c r="AC51" s="88">
        <f t="shared" si="2"/>
        <v>0</v>
      </c>
      <c r="AD51" s="85"/>
      <c r="AE51" s="88">
        <f t="shared" si="3"/>
        <v>0</v>
      </c>
      <c r="AF51" s="85"/>
      <c r="AG51" s="88">
        <f t="shared" si="28"/>
        <v>0</v>
      </c>
      <c r="AH51" s="85"/>
      <c r="AI51" s="88">
        <f t="shared" si="4"/>
        <v>0</v>
      </c>
      <c r="AJ51" s="85"/>
      <c r="AK51" s="88">
        <f t="shared" si="5"/>
        <v>0</v>
      </c>
      <c r="AL51" s="85"/>
      <c r="AM51" s="88">
        <f>IF(AL51=$AL$44,$AL$45,0)</f>
        <v>0</v>
      </c>
      <c r="AN51" s="85"/>
      <c r="AO51" s="89">
        <f t="shared" si="20"/>
        <v>0</v>
      </c>
      <c r="AP51" s="90">
        <f t="shared" si="6"/>
        <v>0</v>
      </c>
      <c r="AQ51" s="91">
        <f t="shared" si="7"/>
        <v>2</v>
      </c>
      <c r="AR51" s="5">
        <f t="shared" si="21"/>
        <v>0</v>
      </c>
      <c r="AS51" s="182">
        <f t="shared" si="31"/>
        <v>0</v>
      </c>
      <c r="AT51" s="182">
        <f t="shared" si="29"/>
        <v>0</v>
      </c>
      <c r="AU51" s="183"/>
      <c r="AV51" s="102">
        <f t="shared" si="8"/>
        <v>0</v>
      </c>
      <c r="AW51" s="5">
        <f t="shared" si="22"/>
        <v>0</v>
      </c>
      <c r="AX51" s="104">
        <f t="shared" si="9"/>
        <v>0</v>
      </c>
      <c r="AY51" s="5">
        <f t="shared" si="23"/>
        <v>0</v>
      </c>
      <c r="AZ51" s="104">
        <f t="shared" si="10"/>
        <v>0</v>
      </c>
      <c r="BA51" s="5">
        <f t="shared" si="24"/>
        <v>0</v>
      </c>
      <c r="BB51" s="105">
        <f t="shared" si="11"/>
        <v>0</v>
      </c>
      <c r="BC51" s="99">
        <f t="shared" si="25"/>
        <v>0</v>
      </c>
      <c r="BD51" s="54"/>
      <c r="BE51" s="54"/>
      <c r="BF51" s="54"/>
      <c r="BG51" s="54"/>
      <c r="BH51" s="13"/>
    </row>
    <row r="52" spans="1:79" ht="12.75" customHeight="1" x14ac:dyDescent="0.2">
      <c r="A52" s="3"/>
      <c r="B52" s="5">
        <f t="shared" si="30"/>
        <v>6</v>
      </c>
      <c r="C52" s="291"/>
      <c r="D52" s="292"/>
      <c r="E52" s="14"/>
      <c r="F52" s="85"/>
      <c r="G52" s="88">
        <f t="shared" si="26"/>
        <v>0</v>
      </c>
      <c r="H52" s="85"/>
      <c r="I52" s="88">
        <f t="shared" si="12"/>
        <v>0</v>
      </c>
      <c r="J52" s="85"/>
      <c r="K52" s="88">
        <f t="shared" si="13"/>
        <v>0</v>
      </c>
      <c r="L52" s="85"/>
      <c r="M52" s="88">
        <f t="shared" si="14"/>
        <v>0</v>
      </c>
      <c r="N52" s="85"/>
      <c r="O52" s="88">
        <f t="shared" si="15"/>
        <v>0</v>
      </c>
      <c r="P52" s="85"/>
      <c r="Q52" s="88">
        <f t="shared" si="16"/>
        <v>0</v>
      </c>
      <c r="R52" s="85"/>
      <c r="S52" s="88">
        <f t="shared" si="27"/>
        <v>0</v>
      </c>
      <c r="T52" s="85"/>
      <c r="U52" s="88">
        <f t="shared" si="17"/>
        <v>0</v>
      </c>
      <c r="V52" s="85"/>
      <c r="W52" s="88">
        <f t="shared" si="18"/>
        <v>0</v>
      </c>
      <c r="X52" s="85"/>
      <c r="Y52" s="88">
        <f t="shared" si="19"/>
        <v>0</v>
      </c>
      <c r="Z52" s="85"/>
      <c r="AA52" s="88">
        <f t="shared" si="1"/>
        <v>0</v>
      </c>
      <c r="AB52" s="85"/>
      <c r="AC52" s="88">
        <f t="shared" si="2"/>
        <v>0</v>
      </c>
      <c r="AD52" s="85"/>
      <c r="AE52" s="88">
        <f t="shared" si="3"/>
        <v>0</v>
      </c>
      <c r="AF52" s="85"/>
      <c r="AG52" s="88">
        <f t="shared" si="28"/>
        <v>0</v>
      </c>
      <c r="AH52" s="85"/>
      <c r="AI52" s="88">
        <f t="shared" si="4"/>
        <v>0</v>
      </c>
      <c r="AJ52" s="85"/>
      <c r="AK52" s="88">
        <f t="shared" si="5"/>
        <v>0</v>
      </c>
      <c r="AL52" s="85"/>
      <c r="AM52" s="88">
        <f t="shared" ref="AM52:AM68" si="32">IF(AL52=$AL$44,$AL$45,0)</f>
        <v>0</v>
      </c>
      <c r="AN52" s="85"/>
      <c r="AO52" s="89">
        <f t="shared" si="20"/>
        <v>0</v>
      </c>
      <c r="AP52" s="90">
        <f t="shared" si="6"/>
        <v>0</v>
      </c>
      <c r="AQ52" s="91">
        <f t="shared" si="7"/>
        <v>2</v>
      </c>
      <c r="AR52" s="5">
        <f t="shared" si="21"/>
        <v>0</v>
      </c>
      <c r="AS52" s="182">
        <f t="shared" si="31"/>
        <v>0</v>
      </c>
      <c r="AT52" s="182">
        <f>IF((E52="P"),POWER(AS52,2),0)</f>
        <v>0</v>
      </c>
      <c r="AU52" s="183"/>
      <c r="AV52" s="102">
        <f t="shared" si="8"/>
        <v>0</v>
      </c>
      <c r="AW52" s="5">
        <f t="shared" si="22"/>
        <v>0</v>
      </c>
      <c r="AX52" s="104">
        <f t="shared" si="9"/>
        <v>0</v>
      </c>
      <c r="AY52" s="5">
        <f t="shared" si="23"/>
        <v>0</v>
      </c>
      <c r="AZ52" s="104">
        <f t="shared" si="10"/>
        <v>0</v>
      </c>
      <c r="BA52" s="5">
        <f t="shared" si="24"/>
        <v>0</v>
      </c>
      <c r="BB52" s="105">
        <f t="shared" si="11"/>
        <v>0</v>
      </c>
      <c r="BC52" s="99">
        <f t="shared" si="25"/>
        <v>0</v>
      </c>
      <c r="BD52" s="54"/>
      <c r="BE52" s="54"/>
      <c r="BF52" s="54"/>
      <c r="BG52" s="54"/>
      <c r="BH52" s="13"/>
    </row>
    <row r="53" spans="1:79" ht="12.75" customHeight="1" x14ac:dyDescent="0.2">
      <c r="A53" s="3"/>
      <c r="B53" s="5">
        <f t="shared" si="30"/>
        <v>7</v>
      </c>
      <c r="C53" s="291"/>
      <c r="D53" s="292"/>
      <c r="E53" s="14"/>
      <c r="F53" s="85"/>
      <c r="G53" s="88">
        <f>IF(F53=$F$44,$F$45,0)</f>
        <v>0</v>
      </c>
      <c r="H53" s="85"/>
      <c r="I53" s="88">
        <f t="shared" si="12"/>
        <v>0</v>
      </c>
      <c r="J53" s="85"/>
      <c r="K53" s="88">
        <f t="shared" si="13"/>
        <v>0</v>
      </c>
      <c r="L53" s="85"/>
      <c r="M53" s="88">
        <f t="shared" si="14"/>
        <v>0</v>
      </c>
      <c r="N53" s="85"/>
      <c r="O53" s="88">
        <f t="shared" si="15"/>
        <v>0</v>
      </c>
      <c r="P53" s="85"/>
      <c r="Q53" s="88">
        <f t="shared" si="16"/>
        <v>0</v>
      </c>
      <c r="R53" s="85"/>
      <c r="S53" s="88">
        <f t="shared" si="27"/>
        <v>0</v>
      </c>
      <c r="T53" s="85"/>
      <c r="U53" s="88">
        <f t="shared" si="17"/>
        <v>0</v>
      </c>
      <c r="V53" s="85"/>
      <c r="W53" s="88">
        <f t="shared" si="18"/>
        <v>0</v>
      </c>
      <c r="X53" s="85"/>
      <c r="Y53" s="88">
        <f t="shared" si="19"/>
        <v>0</v>
      </c>
      <c r="Z53" s="85"/>
      <c r="AA53" s="88">
        <f t="shared" si="1"/>
        <v>0</v>
      </c>
      <c r="AB53" s="85"/>
      <c r="AC53" s="88">
        <f t="shared" si="2"/>
        <v>0</v>
      </c>
      <c r="AD53" s="85"/>
      <c r="AE53" s="88">
        <f t="shared" si="3"/>
        <v>0</v>
      </c>
      <c r="AF53" s="85"/>
      <c r="AG53" s="88">
        <f t="shared" si="28"/>
        <v>0</v>
      </c>
      <c r="AH53" s="85"/>
      <c r="AI53" s="88">
        <f t="shared" si="4"/>
        <v>0</v>
      </c>
      <c r="AJ53" s="85"/>
      <c r="AK53" s="88">
        <f t="shared" si="5"/>
        <v>0</v>
      </c>
      <c r="AL53" s="85"/>
      <c r="AM53" s="88">
        <f t="shared" si="32"/>
        <v>0</v>
      </c>
      <c r="AN53" s="85"/>
      <c r="AO53" s="89">
        <f t="shared" si="20"/>
        <v>0</v>
      </c>
      <c r="AP53" s="90">
        <f t="shared" si="6"/>
        <v>0</v>
      </c>
      <c r="AQ53" s="91">
        <f t="shared" si="7"/>
        <v>2</v>
      </c>
      <c r="AR53" s="5">
        <f t="shared" si="21"/>
        <v>0</v>
      </c>
      <c r="AS53" s="182">
        <f t="shared" si="31"/>
        <v>0</v>
      </c>
      <c r="AT53" s="182">
        <f t="shared" si="29"/>
        <v>0</v>
      </c>
      <c r="AU53" s="183"/>
      <c r="AV53" s="102">
        <f t="shared" si="8"/>
        <v>0</v>
      </c>
      <c r="AW53" s="5">
        <f t="shared" si="22"/>
        <v>0</v>
      </c>
      <c r="AX53" s="104">
        <f t="shared" si="9"/>
        <v>0</v>
      </c>
      <c r="AY53" s="5">
        <f t="shared" si="23"/>
        <v>0</v>
      </c>
      <c r="AZ53" s="104">
        <f t="shared" si="10"/>
        <v>0</v>
      </c>
      <c r="BA53" s="5">
        <f t="shared" si="24"/>
        <v>0</v>
      </c>
      <c r="BB53" s="105">
        <f t="shared" si="11"/>
        <v>0</v>
      </c>
      <c r="BC53" s="99">
        <f>IF($E$47:$E$93="P",IF(BB53&lt;=0.25,"B",IF(BB53&lt;=0.5,"MB",IF(BB53&lt;=0.75,"MA",IF(BB53&lt;=1,"A")))),0)</f>
        <v>0</v>
      </c>
      <c r="BD53" s="54"/>
      <c r="BE53" s="54"/>
      <c r="BF53" s="54"/>
      <c r="BG53" s="54"/>
      <c r="BH53" s="13"/>
    </row>
    <row r="54" spans="1:79" ht="12.75" customHeight="1" x14ac:dyDescent="0.2">
      <c r="A54" s="3"/>
      <c r="B54" s="5">
        <f t="shared" si="30"/>
        <v>8</v>
      </c>
      <c r="C54" s="291"/>
      <c r="D54" s="292"/>
      <c r="E54" s="14"/>
      <c r="F54" s="85"/>
      <c r="G54" s="88">
        <f t="shared" si="26"/>
        <v>0</v>
      </c>
      <c r="H54" s="85"/>
      <c r="I54" s="88">
        <f>IF(H54=$H$44,$H$45,0)</f>
        <v>0</v>
      </c>
      <c r="J54" s="85"/>
      <c r="K54" s="88">
        <f t="shared" si="13"/>
        <v>0</v>
      </c>
      <c r="L54" s="85"/>
      <c r="M54" s="88">
        <f t="shared" si="14"/>
        <v>0</v>
      </c>
      <c r="N54" s="85"/>
      <c r="O54" s="88">
        <f t="shared" si="15"/>
        <v>0</v>
      </c>
      <c r="P54" s="85"/>
      <c r="Q54" s="88">
        <f t="shared" si="16"/>
        <v>0</v>
      </c>
      <c r="R54" s="85"/>
      <c r="S54" s="88">
        <f t="shared" si="27"/>
        <v>0</v>
      </c>
      <c r="T54" s="85"/>
      <c r="U54" s="88">
        <f t="shared" si="17"/>
        <v>0</v>
      </c>
      <c r="V54" s="85"/>
      <c r="W54" s="88">
        <f t="shared" si="18"/>
        <v>0</v>
      </c>
      <c r="X54" s="85"/>
      <c r="Y54" s="88">
        <f t="shared" si="19"/>
        <v>0</v>
      </c>
      <c r="Z54" s="85"/>
      <c r="AA54" s="88">
        <f t="shared" si="1"/>
        <v>0</v>
      </c>
      <c r="AB54" s="85"/>
      <c r="AC54" s="88">
        <f t="shared" si="2"/>
        <v>0</v>
      </c>
      <c r="AD54" s="85"/>
      <c r="AE54" s="88">
        <f t="shared" si="3"/>
        <v>0</v>
      </c>
      <c r="AF54" s="85"/>
      <c r="AG54" s="88">
        <f t="shared" si="28"/>
        <v>0</v>
      </c>
      <c r="AH54" s="85"/>
      <c r="AI54" s="88">
        <f t="shared" si="4"/>
        <v>0</v>
      </c>
      <c r="AJ54" s="85"/>
      <c r="AK54" s="88">
        <f t="shared" si="5"/>
        <v>0</v>
      </c>
      <c r="AL54" s="85"/>
      <c r="AM54" s="88">
        <f t="shared" si="32"/>
        <v>0</v>
      </c>
      <c r="AN54" s="85"/>
      <c r="AO54" s="89">
        <f t="shared" si="20"/>
        <v>0</v>
      </c>
      <c r="AP54" s="90">
        <f t="shared" si="6"/>
        <v>0</v>
      </c>
      <c r="AQ54" s="91">
        <f t="shared" si="7"/>
        <v>2</v>
      </c>
      <c r="AR54" s="5">
        <f t="shared" si="21"/>
        <v>0</v>
      </c>
      <c r="AS54" s="182">
        <f>IF((E54="P"),AQ54-$AQ$96,0)</f>
        <v>0</v>
      </c>
      <c r="AT54" s="182">
        <f t="shared" si="29"/>
        <v>0</v>
      </c>
      <c r="AU54" s="183"/>
      <c r="AV54" s="102">
        <f t="shared" si="8"/>
        <v>0</v>
      </c>
      <c r="AW54" s="5">
        <f t="shared" si="22"/>
        <v>0</v>
      </c>
      <c r="AX54" s="104">
        <f t="shared" si="9"/>
        <v>0</v>
      </c>
      <c r="AY54" s="5">
        <f>IF($E$47:$E$93="P",IF(AX54&lt;=0.25,"B",IF(AX54&lt;=0.5,"MB",IF(AX54=0.75,"MA",IF(AX54&lt;=1,"A")))),0)</f>
        <v>0</v>
      </c>
      <c r="AZ54" s="104">
        <f t="shared" si="10"/>
        <v>0</v>
      </c>
      <c r="BA54" s="5">
        <f t="shared" si="24"/>
        <v>0</v>
      </c>
      <c r="BB54" s="105">
        <f t="shared" si="11"/>
        <v>0</v>
      </c>
      <c r="BC54" s="99">
        <f t="shared" si="25"/>
        <v>0</v>
      </c>
      <c r="BD54" s="54"/>
      <c r="BE54" s="54"/>
      <c r="BF54" s="54"/>
      <c r="BG54" s="54"/>
      <c r="BH54" s="13"/>
    </row>
    <row r="55" spans="1:79" ht="12.75" customHeight="1" x14ac:dyDescent="0.2">
      <c r="A55" s="3"/>
      <c r="B55" s="5">
        <f t="shared" si="30"/>
        <v>9</v>
      </c>
      <c r="C55" s="291"/>
      <c r="D55" s="292"/>
      <c r="E55" s="14"/>
      <c r="F55" s="85"/>
      <c r="G55" s="88">
        <f t="shared" si="26"/>
        <v>0</v>
      </c>
      <c r="H55" s="85"/>
      <c r="I55" s="88">
        <f t="shared" si="12"/>
        <v>0</v>
      </c>
      <c r="J55" s="85"/>
      <c r="K55" s="88">
        <f t="shared" si="13"/>
        <v>0</v>
      </c>
      <c r="L55" s="85"/>
      <c r="M55" s="88">
        <f t="shared" si="14"/>
        <v>0</v>
      </c>
      <c r="N55" s="85"/>
      <c r="O55" s="88">
        <f t="shared" si="15"/>
        <v>0</v>
      </c>
      <c r="P55" s="85"/>
      <c r="Q55" s="88">
        <f t="shared" si="16"/>
        <v>0</v>
      </c>
      <c r="R55" s="85"/>
      <c r="S55" s="88">
        <f t="shared" si="27"/>
        <v>0</v>
      </c>
      <c r="T55" s="85"/>
      <c r="U55" s="88">
        <f t="shared" si="17"/>
        <v>0</v>
      </c>
      <c r="V55" s="85"/>
      <c r="W55" s="88">
        <f t="shared" si="18"/>
        <v>0</v>
      </c>
      <c r="X55" s="85"/>
      <c r="Y55" s="88">
        <f t="shared" si="19"/>
        <v>0</v>
      </c>
      <c r="Z55" s="85"/>
      <c r="AA55" s="88">
        <f t="shared" si="1"/>
        <v>0</v>
      </c>
      <c r="AB55" s="85"/>
      <c r="AC55" s="88">
        <f t="shared" si="2"/>
        <v>0</v>
      </c>
      <c r="AD55" s="85"/>
      <c r="AE55" s="88">
        <f t="shared" si="3"/>
        <v>0</v>
      </c>
      <c r="AF55" s="85"/>
      <c r="AG55" s="88">
        <f t="shared" si="28"/>
        <v>0</v>
      </c>
      <c r="AH55" s="85"/>
      <c r="AI55" s="88">
        <f t="shared" si="4"/>
        <v>0</v>
      </c>
      <c r="AJ55" s="85"/>
      <c r="AK55" s="88">
        <f t="shared" si="5"/>
        <v>0</v>
      </c>
      <c r="AL55" s="85"/>
      <c r="AM55" s="88">
        <f t="shared" si="32"/>
        <v>0</v>
      </c>
      <c r="AN55" s="85"/>
      <c r="AO55" s="89">
        <f t="shared" si="20"/>
        <v>0</v>
      </c>
      <c r="AP55" s="90">
        <f t="shared" si="6"/>
        <v>0</v>
      </c>
      <c r="AQ55" s="91">
        <f t="shared" si="7"/>
        <v>2</v>
      </c>
      <c r="AR55" s="5">
        <f t="shared" si="21"/>
        <v>0</v>
      </c>
      <c r="AS55" s="182">
        <f t="shared" si="31"/>
        <v>0</v>
      </c>
      <c r="AT55" s="182">
        <f t="shared" si="29"/>
        <v>0</v>
      </c>
      <c r="AU55" s="183"/>
      <c r="AV55" s="102">
        <f t="shared" si="8"/>
        <v>0</v>
      </c>
      <c r="AW55" s="5">
        <f t="shared" si="22"/>
        <v>0</v>
      </c>
      <c r="AX55" s="104">
        <f t="shared" si="9"/>
        <v>0</v>
      </c>
      <c r="AY55" s="5">
        <f t="shared" si="23"/>
        <v>0</v>
      </c>
      <c r="AZ55" s="104">
        <f t="shared" si="10"/>
        <v>0</v>
      </c>
      <c r="BA55" s="5">
        <f>IF($E$47:$E$93="P",IF(AZ55&lt;=0.25,"B",IF(AZ55&lt;=0.5,"MB",IF(AZ55&lt;=0.75,"MA",IF(AZ55&lt;=1,"A")))),0)</f>
        <v>0</v>
      </c>
      <c r="BB55" s="105">
        <f t="shared" si="11"/>
        <v>0</v>
      </c>
      <c r="BC55" s="99">
        <f t="shared" si="25"/>
        <v>0</v>
      </c>
      <c r="BD55" s="54"/>
      <c r="BE55" s="54"/>
      <c r="BF55" s="54"/>
      <c r="BG55" s="54"/>
      <c r="BH55" s="13"/>
    </row>
    <row r="56" spans="1:79" ht="12.75" customHeight="1" x14ac:dyDescent="0.2">
      <c r="A56" s="3"/>
      <c r="B56" s="5">
        <f t="shared" si="30"/>
        <v>10</v>
      </c>
      <c r="C56" s="291"/>
      <c r="D56" s="292"/>
      <c r="E56" s="14"/>
      <c r="F56" s="85"/>
      <c r="G56" s="88">
        <f t="shared" si="26"/>
        <v>0</v>
      </c>
      <c r="H56" s="85"/>
      <c r="I56" s="88">
        <f t="shared" si="12"/>
        <v>0</v>
      </c>
      <c r="J56" s="85"/>
      <c r="K56" s="88">
        <f>IF(J56=$J$44,$J$45,0)</f>
        <v>0</v>
      </c>
      <c r="L56" s="85"/>
      <c r="M56" s="88">
        <f t="shared" si="14"/>
        <v>0</v>
      </c>
      <c r="N56" s="85"/>
      <c r="O56" s="88">
        <f t="shared" si="15"/>
        <v>0</v>
      </c>
      <c r="P56" s="85"/>
      <c r="Q56" s="88">
        <f t="shared" si="16"/>
        <v>0</v>
      </c>
      <c r="R56" s="85"/>
      <c r="S56" s="88">
        <f t="shared" si="27"/>
        <v>0</v>
      </c>
      <c r="T56" s="85"/>
      <c r="U56" s="88">
        <f t="shared" si="17"/>
        <v>0</v>
      </c>
      <c r="V56" s="85"/>
      <c r="W56" s="88">
        <f t="shared" si="18"/>
        <v>0</v>
      </c>
      <c r="X56" s="85"/>
      <c r="Y56" s="88">
        <f t="shared" si="19"/>
        <v>0</v>
      </c>
      <c r="Z56" s="85"/>
      <c r="AA56" s="88">
        <f t="shared" si="1"/>
        <v>0</v>
      </c>
      <c r="AB56" s="85"/>
      <c r="AC56" s="88">
        <f t="shared" si="2"/>
        <v>0</v>
      </c>
      <c r="AD56" s="85"/>
      <c r="AE56" s="88">
        <f t="shared" si="3"/>
        <v>0</v>
      </c>
      <c r="AF56" s="85"/>
      <c r="AG56" s="88">
        <f t="shared" si="28"/>
        <v>0</v>
      </c>
      <c r="AH56" s="85"/>
      <c r="AI56" s="88">
        <f t="shared" si="4"/>
        <v>0</v>
      </c>
      <c r="AJ56" s="85"/>
      <c r="AK56" s="88">
        <f t="shared" si="5"/>
        <v>0</v>
      </c>
      <c r="AL56" s="85"/>
      <c r="AM56" s="88">
        <f t="shared" si="32"/>
        <v>0</v>
      </c>
      <c r="AN56" s="85"/>
      <c r="AO56" s="89">
        <f t="shared" si="20"/>
        <v>0</v>
      </c>
      <c r="AP56" s="90">
        <f t="shared" si="6"/>
        <v>0</v>
      </c>
      <c r="AQ56" s="91">
        <f t="shared" si="7"/>
        <v>2</v>
      </c>
      <c r="AR56" s="5">
        <f t="shared" si="21"/>
        <v>0</v>
      </c>
      <c r="AS56" s="182">
        <f t="shared" si="31"/>
        <v>0</v>
      </c>
      <c r="AT56" s="182">
        <f t="shared" si="29"/>
        <v>0</v>
      </c>
      <c r="AU56" s="183"/>
      <c r="AV56" s="102">
        <f t="shared" si="8"/>
        <v>0</v>
      </c>
      <c r="AW56" s="5">
        <f t="shared" si="22"/>
        <v>0</v>
      </c>
      <c r="AX56" s="104">
        <f t="shared" si="9"/>
        <v>0</v>
      </c>
      <c r="AY56" s="5">
        <f t="shared" si="23"/>
        <v>0</v>
      </c>
      <c r="AZ56" s="104">
        <f t="shared" si="10"/>
        <v>0</v>
      </c>
      <c r="BA56" s="5">
        <f t="shared" si="24"/>
        <v>0</v>
      </c>
      <c r="BB56" s="105">
        <f t="shared" si="11"/>
        <v>0</v>
      </c>
      <c r="BC56" s="99">
        <f t="shared" si="25"/>
        <v>0</v>
      </c>
      <c r="BD56" s="54"/>
      <c r="BE56" s="54"/>
      <c r="BF56" s="54"/>
      <c r="BG56" s="54"/>
      <c r="BH56" s="13"/>
    </row>
    <row r="57" spans="1:79" ht="12.75" customHeight="1" x14ac:dyDescent="0.2">
      <c r="A57" s="3"/>
      <c r="B57" s="5">
        <f t="shared" si="30"/>
        <v>11</v>
      </c>
      <c r="C57" s="291"/>
      <c r="D57" s="292"/>
      <c r="E57" s="14"/>
      <c r="F57" s="85"/>
      <c r="G57" s="88">
        <f t="shared" si="26"/>
        <v>0</v>
      </c>
      <c r="H57" s="85"/>
      <c r="I57" s="88">
        <f t="shared" si="12"/>
        <v>0</v>
      </c>
      <c r="J57" s="85"/>
      <c r="K57" s="88">
        <f t="shared" si="13"/>
        <v>0</v>
      </c>
      <c r="L57" s="85"/>
      <c r="M57" s="88">
        <f t="shared" si="14"/>
        <v>0</v>
      </c>
      <c r="N57" s="85"/>
      <c r="O57" s="88">
        <f t="shared" si="15"/>
        <v>0</v>
      </c>
      <c r="P57" s="85"/>
      <c r="Q57" s="88">
        <f t="shared" si="16"/>
        <v>0</v>
      </c>
      <c r="R57" s="85"/>
      <c r="S57" s="88">
        <f t="shared" si="27"/>
        <v>0</v>
      </c>
      <c r="T57" s="85"/>
      <c r="U57" s="88">
        <f t="shared" si="17"/>
        <v>0</v>
      </c>
      <c r="V57" s="85"/>
      <c r="W57" s="88">
        <f t="shared" si="18"/>
        <v>0</v>
      </c>
      <c r="X57" s="85"/>
      <c r="Y57" s="88">
        <f t="shared" si="19"/>
        <v>0</v>
      </c>
      <c r="Z57" s="85"/>
      <c r="AA57" s="88">
        <f t="shared" si="1"/>
        <v>0</v>
      </c>
      <c r="AB57" s="85"/>
      <c r="AC57" s="88">
        <f t="shared" si="2"/>
        <v>0</v>
      </c>
      <c r="AD57" s="85"/>
      <c r="AE57" s="88">
        <f t="shared" si="3"/>
        <v>0</v>
      </c>
      <c r="AF57" s="85"/>
      <c r="AG57" s="88">
        <f t="shared" si="28"/>
        <v>0</v>
      </c>
      <c r="AH57" s="85"/>
      <c r="AI57" s="88">
        <f t="shared" si="4"/>
        <v>0</v>
      </c>
      <c r="AJ57" s="85"/>
      <c r="AK57" s="88">
        <f t="shared" si="5"/>
        <v>0</v>
      </c>
      <c r="AL57" s="85"/>
      <c r="AM57" s="88">
        <f t="shared" si="32"/>
        <v>0</v>
      </c>
      <c r="AN57" s="85"/>
      <c r="AO57" s="89">
        <f t="shared" si="20"/>
        <v>0</v>
      </c>
      <c r="AP57" s="90">
        <f t="shared" si="6"/>
        <v>0</v>
      </c>
      <c r="AQ57" s="91">
        <f t="shared" si="7"/>
        <v>2</v>
      </c>
      <c r="AR57" s="5">
        <f t="shared" si="21"/>
        <v>0</v>
      </c>
      <c r="AS57" s="182">
        <f t="shared" si="31"/>
        <v>0</v>
      </c>
      <c r="AT57" s="182">
        <f t="shared" si="29"/>
        <v>0</v>
      </c>
      <c r="AU57" s="183"/>
      <c r="AV57" s="102">
        <f t="shared" si="8"/>
        <v>0</v>
      </c>
      <c r="AW57" s="5">
        <f>IF($E$47:$E$93="P",IF(AV57&lt;=0.25,"B",IF(AV57&lt;=0.5,"MB",IF(AV57&lt;=0.75,"MA",IF(AV57&lt;=1,"A")))),0)</f>
        <v>0</v>
      </c>
      <c r="AX57" s="104">
        <f t="shared" si="9"/>
        <v>0</v>
      </c>
      <c r="AY57" s="5">
        <f t="shared" si="23"/>
        <v>0</v>
      </c>
      <c r="AZ57" s="104">
        <f t="shared" si="10"/>
        <v>0</v>
      </c>
      <c r="BA57" s="5">
        <f t="shared" si="24"/>
        <v>0</v>
      </c>
      <c r="BB57" s="105">
        <f t="shared" si="11"/>
        <v>0</v>
      </c>
      <c r="BC57" s="99">
        <f t="shared" si="25"/>
        <v>0</v>
      </c>
      <c r="BD57" s="54"/>
      <c r="BE57" s="54"/>
      <c r="BF57" s="54"/>
      <c r="BG57" s="54"/>
      <c r="BH57" s="13"/>
    </row>
    <row r="58" spans="1:79" ht="12.75" customHeight="1" x14ac:dyDescent="0.2">
      <c r="A58" s="3"/>
      <c r="B58" s="5">
        <f t="shared" si="30"/>
        <v>12</v>
      </c>
      <c r="C58" s="291"/>
      <c r="D58" s="292"/>
      <c r="E58" s="14"/>
      <c r="F58" s="85"/>
      <c r="G58" s="88">
        <f t="shared" si="26"/>
        <v>0</v>
      </c>
      <c r="H58" s="85"/>
      <c r="I58" s="88">
        <f t="shared" si="12"/>
        <v>0</v>
      </c>
      <c r="J58" s="85"/>
      <c r="K58" s="88">
        <f t="shared" si="13"/>
        <v>0</v>
      </c>
      <c r="L58" s="85"/>
      <c r="M58" s="88">
        <f>IF(L58=$L$44,$L$45,0)</f>
        <v>0</v>
      </c>
      <c r="N58" s="85"/>
      <c r="O58" s="88">
        <f t="shared" si="15"/>
        <v>0</v>
      </c>
      <c r="P58" s="85"/>
      <c r="Q58" s="88">
        <f t="shared" si="16"/>
        <v>0</v>
      </c>
      <c r="R58" s="85"/>
      <c r="S58" s="88">
        <f t="shared" si="27"/>
        <v>0</v>
      </c>
      <c r="T58" s="85"/>
      <c r="U58" s="88">
        <f t="shared" si="17"/>
        <v>0</v>
      </c>
      <c r="V58" s="85"/>
      <c r="W58" s="88">
        <f t="shared" si="18"/>
        <v>0</v>
      </c>
      <c r="X58" s="85"/>
      <c r="Y58" s="88">
        <f t="shared" si="19"/>
        <v>0</v>
      </c>
      <c r="Z58" s="85"/>
      <c r="AA58" s="88">
        <f t="shared" si="1"/>
        <v>0</v>
      </c>
      <c r="AB58" s="85"/>
      <c r="AC58" s="88">
        <f t="shared" si="2"/>
        <v>0</v>
      </c>
      <c r="AD58" s="85"/>
      <c r="AE58" s="88">
        <f t="shared" si="3"/>
        <v>0</v>
      </c>
      <c r="AF58" s="85"/>
      <c r="AG58" s="88">
        <f t="shared" si="28"/>
        <v>0</v>
      </c>
      <c r="AH58" s="85"/>
      <c r="AI58" s="88">
        <f t="shared" si="4"/>
        <v>0</v>
      </c>
      <c r="AJ58" s="85"/>
      <c r="AK58" s="88">
        <f t="shared" si="5"/>
        <v>0</v>
      </c>
      <c r="AL58" s="85"/>
      <c r="AM58" s="88">
        <f t="shared" si="32"/>
        <v>0</v>
      </c>
      <c r="AN58" s="85"/>
      <c r="AO58" s="89">
        <f t="shared" si="20"/>
        <v>0</v>
      </c>
      <c r="AP58" s="90">
        <f t="shared" si="6"/>
        <v>0</v>
      </c>
      <c r="AQ58" s="91">
        <f t="shared" si="7"/>
        <v>2</v>
      </c>
      <c r="AR58" s="5">
        <f t="shared" si="21"/>
        <v>0</v>
      </c>
      <c r="AS58" s="182">
        <f t="shared" si="31"/>
        <v>0</v>
      </c>
      <c r="AT58" s="182">
        <f t="shared" si="29"/>
        <v>0</v>
      </c>
      <c r="AU58" s="183"/>
      <c r="AV58" s="102">
        <f t="shared" si="8"/>
        <v>0</v>
      </c>
      <c r="AW58" s="5">
        <f t="shared" si="22"/>
        <v>0</v>
      </c>
      <c r="AX58" s="104">
        <f t="shared" si="9"/>
        <v>0</v>
      </c>
      <c r="AY58" s="5">
        <f t="shared" si="23"/>
        <v>0</v>
      </c>
      <c r="AZ58" s="104">
        <f t="shared" si="10"/>
        <v>0</v>
      </c>
      <c r="BA58" s="5">
        <f t="shared" si="24"/>
        <v>0</v>
      </c>
      <c r="BB58" s="105">
        <f t="shared" si="11"/>
        <v>0</v>
      </c>
      <c r="BC58" s="99">
        <f t="shared" si="25"/>
        <v>0</v>
      </c>
      <c r="BD58" s="54"/>
      <c r="BE58" s="54"/>
      <c r="BF58" s="54"/>
      <c r="BG58" s="54"/>
      <c r="BH58" s="13"/>
    </row>
    <row r="59" spans="1:79" ht="12.75" customHeight="1" x14ac:dyDescent="0.2">
      <c r="A59" s="3"/>
      <c r="B59" s="5">
        <f t="shared" si="30"/>
        <v>13</v>
      </c>
      <c r="C59" s="291"/>
      <c r="D59" s="292"/>
      <c r="E59" s="14"/>
      <c r="F59" s="85"/>
      <c r="G59" s="88">
        <f t="shared" si="26"/>
        <v>0</v>
      </c>
      <c r="H59" s="85"/>
      <c r="I59" s="88">
        <f t="shared" si="12"/>
        <v>0</v>
      </c>
      <c r="J59" s="85"/>
      <c r="K59" s="88">
        <f t="shared" si="13"/>
        <v>0</v>
      </c>
      <c r="L59" s="85"/>
      <c r="M59" s="88">
        <f t="shared" si="14"/>
        <v>0</v>
      </c>
      <c r="N59" s="85"/>
      <c r="O59" s="88">
        <f t="shared" si="15"/>
        <v>0</v>
      </c>
      <c r="P59" s="85"/>
      <c r="Q59" s="88">
        <f t="shared" si="16"/>
        <v>0</v>
      </c>
      <c r="R59" s="85"/>
      <c r="S59" s="88">
        <f t="shared" si="27"/>
        <v>0</v>
      </c>
      <c r="T59" s="85"/>
      <c r="U59" s="88">
        <f t="shared" si="17"/>
        <v>0</v>
      </c>
      <c r="V59" s="85"/>
      <c r="W59" s="88">
        <f t="shared" si="18"/>
        <v>0</v>
      </c>
      <c r="X59" s="85"/>
      <c r="Y59" s="88">
        <f t="shared" si="19"/>
        <v>0</v>
      </c>
      <c r="Z59" s="85"/>
      <c r="AA59" s="88">
        <f t="shared" si="1"/>
        <v>0</v>
      </c>
      <c r="AB59" s="85"/>
      <c r="AC59" s="88">
        <f t="shared" si="2"/>
        <v>0</v>
      </c>
      <c r="AD59" s="85"/>
      <c r="AE59" s="88">
        <f t="shared" si="3"/>
        <v>0</v>
      </c>
      <c r="AF59" s="85"/>
      <c r="AG59" s="88">
        <f t="shared" si="28"/>
        <v>0</v>
      </c>
      <c r="AH59" s="85"/>
      <c r="AI59" s="88">
        <f t="shared" si="4"/>
        <v>0</v>
      </c>
      <c r="AJ59" s="85"/>
      <c r="AK59" s="88">
        <f t="shared" si="5"/>
        <v>0</v>
      </c>
      <c r="AL59" s="85"/>
      <c r="AM59" s="88">
        <f t="shared" si="32"/>
        <v>0</v>
      </c>
      <c r="AN59" s="85"/>
      <c r="AO59" s="89">
        <f t="shared" si="20"/>
        <v>0</v>
      </c>
      <c r="AP59" s="90">
        <f t="shared" si="6"/>
        <v>0</v>
      </c>
      <c r="AQ59" s="91">
        <f t="shared" si="7"/>
        <v>2</v>
      </c>
      <c r="AR59" s="5">
        <f t="shared" si="21"/>
        <v>0</v>
      </c>
      <c r="AS59" s="182">
        <f t="shared" si="31"/>
        <v>0</v>
      </c>
      <c r="AT59" s="182">
        <f t="shared" si="29"/>
        <v>0</v>
      </c>
      <c r="AU59" s="183"/>
      <c r="AV59" s="102">
        <f t="shared" si="8"/>
        <v>0</v>
      </c>
      <c r="AW59" s="5">
        <f t="shared" si="22"/>
        <v>0</v>
      </c>
      <c r="AX59" s="104">
        <f t="shared" si="9"/>
        <v>0</v>
      </c>
      <c r="AY59" s="5">
        <f t="shared" si="23"/>
        <v>0</v>
      </c>
      <c r="AZ59" s="104">
        <f t="shared" si="10"/>
        <v>0</v>
      </c>
      <c r="BA59" s="5">
        <f t="shared" si="24"/>
        <v>0</v>
      </c>
      <c r="BB59" s="105">
        <f t="shared" si="11"/>
        <v>0</v>
      </c>
      <c r="BC59" s="99">
        <f t="shared" si="25"/>
        <v>0</v>
      </c>
      <c r="BD59" s="54"/>
      <c r="BE59" s="54"/>
      <c r="BF59" s="54"/>
      <c r="BG59" s="54"/>
      <c r="BH59" s="13"/>
    </row>
    <row r="60" spans="1:79" ht="12.75" customHeight="1" x14ac:dyDescent="0.2">
      <c r="A60" s="3"/>
      <c r="B60" s="5">
        <f t="shared" si="30"/>
        <v>14</v>
      </c>
      <c r="C60" s="291"/>
      <c r="D60" s="292"/>
      <c r="E60" s="14"/>
      <c r="F60" s="85"/>
      <c r="G60" s="88">
        <f t="shared" si="26"/>
        <v>0</v>
      </c>
      <c r="H60" s="85"/>
      <c r="I60" s="88">
        <f t="shared" si="12"/>
        <v>0</v>
      </c>
      <c r="J60" s="85"/>
      <c r="K60" s="88">
        <f t="shared" si="13"/>
        <v>0</v>
      </c>
      <c r="L60" s="85"/>
      <c r="M60" s="88">
        <f t="shared" si="14"/>
        <v>0</v>
      </c>
      <c r="N60" s="85"/>
      <c r="O60" s="88">
        <f>IF(N60=$N$44,$N$45,0)</f>
        <v>0</v>
      </c>
      <c r="P60" s="85"/>
      <c r="Q60" s="88">
        <f t="shared" si="16"/>
        <v>0</v>
      </c>
      <c r="R60" s="85"/>
      <c r="S60" s="88">
        <f t="shared" si="27"/>
        <v>0</v>
      </c>
      <c r="T60" s="85"/>
      <c r="U60" s="88">
        <f t="shared" si="17"/>
        <v>0</v>
      </c>
      <c r="V60" s="85"/>
      <c r="W60" s="88">
        <f t="shared" si="18"/>
        <v>0</v>
      </c>
      <c r="X60" s="85"/>
      <c r="Y60" s="88">
        <f t="shared" si="19"/>
        <v>0</v>
      </c>
      <c r="Z60" s="85"/>
      <c r="AA60" s="88">
        <f t="shared" si="1"/>
        <v>0</v>
      </c>
      <c r="AB60" s="85"/>
      <c r="AC60" s="88">
        <f t="shared" si="2"/>
        <v>0</v>
      </c>
      <c r="AD60" s="85"/>
      <c r="AE60" s="88">
        <f t="shared" si="3"/>
        <v>0</v>
      </c>
      <c r="AF60" s="85"/>
      <c r="AG60" s="88">
        <f t="shared" si="28"/>
        <v>0</v>
      </c>
      <c r="AH60" s="85"/>
      <c r="AI60" s="88">
        <f t="shared" si="4"/>
        <v>0</v>
      </c>
      <c r="AJ60" s="85"/>
      <c r="AK60" s="88">
        <f t="shared" si="5"/>
        <v>0</v>
      </c>
      <c r="AL60" s="85"/>
      <c r="AM60" s="88">
        <f t="shared" si="32"/>
        <v>0</v>
      </c>
      <c r="AN60" s="85"/>
      <c r="AO60" s="89">
        <f t="shared" si="20"/>
        <v>0</v>
      </c>
      <c r="AP60" s="90">
        <f t="shared" si="6"/>
        <v>0</v>
      </c>
      <c r="AQ60" s="91">
        <f t="shared" si="7"/>
        <v>2</v>
      </c>
      <c r="AR60" s="5">
        <f t="shared" si="21"/>
        <v>0</v>
      </c>
      <c r="AS60" s="182">
        <f t="shared" si="31"/>
        <v>0</v>
      </c>
      <c r="AT60" s="182">
        <f t="shared" si="29"/>
        <v>0</v>
      </c>
      <c r="AU60" s="183"/>
      <c r="AV60" s="102">
        <f t="shared" si="8"/>
        <v>0</v>
      </c>
      <c r="AW60" s="5">
        <f t="shared" si="22"/>
        <v>0</v>
      </c>
      <c r="AX60" s="104">
        <f t="shared" si="9"/>
        <v>0</v>
      </c>
      <c r="AY60" s="5">
        <f t="shared" si="23"/>
        <v>0</v>
      </c>
      <c r="AZ60" s="104">
        <f t="shared" si="10"/>
        <v>0</v>
      </c>
      <c r="BA60" s="5">
        <f t="shared" si="24"/>
        <v>0</v>
      </c>
      <c r="BB60" s="105">
        <f t="shared" si="11"/>
        <v>0</v>
      </c>
      <c r="BC60" s="99">
        <f t="shared" si="25"/>
        <v>0</v>
      </c>
      <c r="BD60" s="54"/>
      <c r="BE60" s="54"/>
      <c r="BF60" s="54"/>
      <c r="BG60" s="54"/>
      <c r="BH60" s="13"/>
    </row>
    <row r="61" spans="1:79" ht="12.75" customHeight="1" x14ac:dyDescent="0.2">
      <c r="A61" s="3"/>
      <c r="B61" s="5">
        <f t="shared" si="30"/>
        <v>15</v>
      </c>
      <c r="C61" s="291"/>
      <c r="D61" s="292"/>
      <c r="E61" s="14"/>
      <c r="F61" s="85"/>
      <c r="G61" s="88">
        <f t="shared" si="26"/>
        <v>0</v>
      </c>
      <c r="H61" s="85"/>
      <c r="I61" s="88">
        <f t="shared" si="12"/>
        <v>0</v>
      </c>
      <c r="J61" s="85"/>
      <c r="K61" s="88">
        <f t="shared" si="13"/>
        <v>0</v>
      </c>
      <c r="L61" s="85"/>
      <c r="M61" s="88">
        <f t="shared" si="14"/>
        <v>0</v>
      </c>
      <c r="N61" s="85"/>
      <c r="O61" s="88">
        <f t="shared" si="15"/>
        <v>0</v>
      </c>
      <c r="P61" s="85"/>
      <c r="Q61" s="88">
        <f>IF(P61=$P$44,$P$45,0)</f>
        <v>0</v>
      </c>
      <c r="R61" s="85"/>
      <c r="S61" s="88">
        <f t="shared" si="27"/>
        <v>0</v>
      </c>
      <c r="T61" s="85"/>
      <c r="U61" s="88">
        <f>IF(T61=$T$44,$T$45,0)</f>
        <v>0</v>
      </c>
      <c r="V61" s="85"/>
      <c r="W61" s="88">
        <f t="shared" si="18"/>
        <v>0</v>
      </c>
      <c r="X61" s="85"/>
      <c r="Y61" s="88">
        <f>IF(X61=$X$44,$X$45,0)</f>
        <v>0</v>
      </c>
      <c r="Z61" s="85"/>
      <c r="AA61" s="88">
        <f t="shared" si="1"/>
        <v>0</v>
      </c>
      <c r="AB61" s="85"/>
      <c r="AC61" s="88">
        <f t="shared" si="2"/>
        <v>0</v>
      </c>
      <c r="AD61" s="85"/>
      <c r="AE61" s="88">
        <f t="shared" si="3"/>
        <v>0</v>
      </c>
      <c r="AF61" s="85"/>
      <c r="AG61" s="88">
        <f t="shared" si="28"/>
        <v>0</v>
      </c>
      <c r="AH61" s="85"/>
      <c r="AI61" s="88">
        <f t="shared" si="4"/>
        <v>0</v>
      </c>
      <c r="AJ61" s="85"/>
      <c r="AK61" s="88">
        <f t="shared" si="5"/>
        <v>0</v>
      </c>
      <c r="AL61" s="85"/>
      <c r="AM61" s="88">
        <f t="shared" si="32"/>
        <v>0</v>
      </c>
      <c r="AN61" s="85"/>
      <c r="AO61" s="89">
        <f t="shared" si="20"/>
        <v>0</v>
      </c>
      <c r="AP61" s="90">
        <f t="shared" si="6"/>
        <v>0</v>
      </c>
      <c r="AQ61" s="91">
        <f t="shared" si="7"/>
        <v>2</v>
      </c>
      <c r="AR61" s="5">
        <f t="shared" si="21"/>
        <v>0</v>
      </c>
      <c r="AS61" s="182">
        <f t="shared" si="31"/>
        <v>0</v>
      </c>
      <c r="AT61" s="182">
        <f t="shared" si="29"/>
        <v>0</v>
      </c>
      <c r="AU61" s="183"/>
      <c r="AV61" s="102">
        <f t="shared" si="8"/>
        <v>0</v>
      </c>
      <c r="AW61" s="5">
        <f t="shared" si="22"/>
        <v>0</v>
      </c>
      <c r="AX61" s="104">
        <f t="shared" si="9"/>
        <v>0</v>
      </c>
      <c r="AY61" s="5">
        <f t="shared" si="23"/>
        <v>0</v>
      </c>
      <c r="AZ61" s="104">
        <f t="shared" si="10"/>
        <v>0</v>
      </c>
      <c r="BA61" s="5">
        <f t="shared" si="24"/>
        <v>0</v>
      </c>
      <c r="BB61" s="105">
        <f t="shared" si="11"/>
        <v>0</v>
      </c>
      <c r="BC61" s="99">
        <f t="shared" si="25"/>
        <v>0</v>
      </c>
      <c r="BD61" s="54"/>
      <c r="BE61" s="54"/>
      <c r="BF61" s="54"/>
      <c r="BG61" s="54"/>
      <c r="BH61" s="13"/>
      <c r="BX61" s="55"/>
      <c r="BY61" s="349"/>
      <c r="BZ61" s="349"/>
      <c r="CA61" s="349"/>
    </row>
    <row r="62" spans="1:79" ht="12.75" customHeight="1" x14ac:dyDescent="0.2">
      <c r="A62" s="3"/>
      <c r="B62" s="5">
        <f t="shared" si="30"/>
        <v>16</v>
      </c>
      <c r="C62" s="291"/>
      <c r="D62" s="292"/>
      <c r="E62" s="14"/>
      <c r="F62" s="85"/>
      <c r="G62" s="88">
        <f t="shared" si="26"/>
        <v>0</v>
      </c>
      <c r="H62" s="85"/>
      <c r="I62" s="88">
        <f t="shared" si="12"/>
        <v>0</v>
      </c>
      <c r="J62" s="85"/>
      <c r="K62" s="88">
        <f t="shared" si="13"/>
        <v>0</v>
      </c>
      <c r="L62" s="85"/>
      <c r="M62" s="88">
        <f t="shared" si="14"/>
        <v>0</v>
      </c>
      <c r="N62" s="85"/>
      <c r="O62" s="88">
        <f t="shared" si="15"/>
        <v>0</v>
      </c>
      <c r="P62" s="85"/>
      <c r="Q62" s="88">
        <f t="shared" si="16"/>
        <v>0</v>
      </c>
      <c r="R62" s="85"/>
      <c r="S62" s="88">
        <f>IF(R62=$R$44,$R$45,0)</f>
        <v>0</v>
      </c>
      <c r="T62" s="85"/>
      <c r="U62" s="88">
        <f t="shared" si="17"/>
        <v>0</v>
      </c>
      <c r="V62" s="85"/>
      <c r="W62" s="88">
        <f>IF(V62=$V$44,$V$45,0)</f>
        <v>0</v>
      </c>
      <c r="X62" s="85"/>
      <c r="Y62" s="88">
        <f t="shared" si="19"/>
        <v>0</v>
      </c>
      <c r="Z62" s="85"/>
      <c r="AA62" s="88">
        <f t="shared" si="1"/>
        <v>0</v>
      </c>
      <c r="AB62" s="85"/>
      <c r="AC62" s="88">
        <f>IF(AB62=$AB$44,$AB$45,0)</f>
        <v>0</v>
      </c>
      <c r="AD62" s="85"/>
      <c r="AE62" s="88">
        <f t="shared" si="3"/>
        <v>0</v>
      </c>
      <c r="AF62" s="85"/>
      <c r="AG62" s="88">
        <f t="shared" si="28"/>
        <v>0</v>
      </c>
      <c r="AH62" s="85"/>
      <c r="AI62" s="88">
        <f>IF(AH62=$AH$44,$AH$45,0)</f>
        <v>0</v>
      </c>
      <c r="AJ62" s="85"/>
      <c r="AK62" s="88">
        <f t="shared" si="5"/>
        <v>0</v>
      </c>
      <c r="AL62" s="85"/>
      <c r="AM62" s="88">
        <f t="shared" si="32"/>
        <v>0</v>
      </c>
      <c r="AN62" s="85"/>
      <c r="AO62" s="89">
        <f t="shared" si="20"/>
        <v>0</v>
      </c>
      <c r="AP62" s="90">
        <f t="shared" si="6"/>
        <v>0</v>
      </c>
      <c r="AQ62" s="91">
        <f t="shared" si="7"/>
        <v>2</v>
      </c>
      <c r="AR62" s="5">
        <f t="shared" si="21"/>
        <v>0</v>
      </c>
      <c r="AS62" s="182">
        <f t="shared" si="31"/>
        <v>0</v>
      </c>
      <c r="AT62" s="182">
        <f t="shared" si="29"/>
        <v>0</v>
      </c>
      <c r="AU62" s="183"/>
      <c r="AV62" s="102">
        <f t="shared" si="8"/>
        <v>0</v>
      </c>
      <c r="AW62" s="5">
        <f t="shared" si="22"/>
        <v>0</v>
      </c>
      <c r="AX62" s="104">
        <f t="shared" si="9"/>
        <v>0</v>
      </c>
      <c r="AY62" s="5">
        <f t="shared" si="23"/>
        <v>0</v>
      </c>
      <c r="AZ62" s="104">
        <f t="shared" si="10"/>
        <v>0</v>
      </c>
      <c r="BA62" s="5">
        <f t="shared" si="24"/>
        <v>0</v>
      </c>
      <c r="BB62" s="105">
        <f t="shared" si="11"/>
        <v>0</v>
      </c>
      <c r="BC62" s="99">
        <f t="shared" si="25"/>
        <v>0</v>
      </c>
      <c r="BD62" s="54"/>
      <c r="BE62" s="350" t="s">
        <v>37</v>
      </c>
      <c r="BF62" s="350" t="s">
        <v>35</v>
      </c>
      <c r="BG62" s="350" t="s">
        <v>36</v>
      </c>
      <c r="BH62" s="13"/>
      <c r="BX62" s="55"/>
      <c r="BY62" s="349"/>
      <c r="BZ62" s="349"/>
      <c r="CA62" s="349"/>
    </row>
    <row r="63" spans="1:79" ht="12.75" customHeight="1" x14ac:dyDescent="0.2">
      <c r="A63" s="3"/>
      <c r="B63" s="5">
        <f t="shared" si="30"/>
        <v>17</v>
      </c>
      <c r="C63" s="291"/>
      <c r="D63" s="292"/>
      <c r="E63" s="14"/>
      <c r="F63" s="85"/>
      <c r="G63" s="88">
        <f t="shared" si="26"/>
        <v>0</v>
      </c>
      <c r="H63" s="85"/>
      <c r="I63" s="88">
        <f t="shared" si="12"/>
        <v>0</v>
      </c>
      <c r="J63" s="85"/>
      <c r="K63" s="88">
        <f t="shared" si="13"/>
        <v>0</v>
      </c>
      <c r="L63" s="85"/>
      <c r="M63" s="88">
        <f t="shared" si="14"/>
        <v>0</v>
      </c>
      <c r="N63" s="85"/>
      <c r="O63" s="88">
        <f t="shared" si="15"/>
        <v>0</v>
      </c>
      <c r="P63" s="85"/>
      <c r="Q63" s="88">
        <f t="shared" si="16"/>
        <v>0</v>
      </c>
      <c r="R63" s="85"/>
      <c r="S63" s="88">
        <f t="shared" si="27"/>
        <v>0</v>
      </c>
      <c r="T63" s="85"/>
      <c r="U63" s="88">
        <f t="shared" si="17"/>
        <v>0</v>
      </c>
      <c r="V63" s="85"/>
      <c r="W63" s="88">
        <f t="shared" si="18"/>
        <v>0</v>
      </c>
      <c r="X63" s="85"/>
      <c r="Y63" s="88">
        <f t="shared" si="19"/>
        <v>0</v>
      </c>
      <c r="Z63" s="85"/>
      <c r="AA63" s="88">
        <f t="shared" si="1"/>
        <v>0</v>
      </c>
      <c r="AB63" s="85"/>
      <c r="AC63" s="88">
        <f t="shared" si="2"/>
        <v>0</v>
      </c>
      <c r="AD63" s="85"/>
      <c r="AE63" s="88">
        <f t="shared" si="3"/>
        <v>0</v>
      </c>
      <c r="AF63" s="85"/>
      <c r="AG63" s="88">
        <f t="shared" si="28"/>
        <v>0</v>
      </c>
      <c r="AH63" s="85"/>
      <c r="AI63" s="88">
        <f t="shared" si="4"/>
        <v>0</v>
      </c>
      <c r="AJ63" s="85"/>
      <c r="AK63" s="88">
        <f>IF(AJ63=$AJ$44,$AJ$45,0)</f>
        <v>0</v>
      </c>
      <c r="AL63" s="85"/>
      <c r="AM63" s="88">
        <f t="shared" si="32"/>
        <v>0</v>
      </c>
      <c r="AN63" s="85"/>
      <c r="AO63" s="89">
        <f t="shared" si="20"/>
        <v>0</v>
      </c>
      <c r="AP63" s="90">
        <f t="shared" si="6"/>
        <v>0</v>
      </c>
      <c r="AQ63" s="91">
        <f t="shared" si="7"/>
        <v>2</v>
      </c>
      <c r="AR63" s="5">
        <f t="shared" si="21"/>
        <v>0</v>
      </c>
      <c r="AS63" s="182">
        <f t="shared" si="31"/>
        <v>0</v>
      </c>
      <c r="AT63" s="182">
        <f t="shared" si="29"/>
        <v>0</v>
      </c>
      <c r="AU63" s="183"/>
      <c r="AV63" s="102">
        <f t="shared" si="8"/>
        <v>0</v>
      </c>
      <c r="AW63" s="5">
        <f t="shared" si="22"/>
        <v>0</v>
      </c>
      <c r="AX63" s="104">
        <f t="shared" si="9"/>
        <v>0</v>
      </c>
      <c r="AY63" s="5">
        <f t="shared" si="23"/>
        <v>0</v>
      </c>
      <c r="AZ63" s="104">
        <f t="shared" si="10"/>
        <v>0</v>
      </c>
      <c r="BA63" s="5">
        <f t="shared" si="24"/>
        <v>0</v>
      </c>
      <c r="BB63" s="105">
        <f t="shared" si="11"/>
        <v>0</v>
      </c>
      <c r="BC63" s="99">
        <f t="shared" si="25"/>
        <v>0</v>
      </c>
      <c r="BD63" s="54"/>
      <c r="BE63" s="351"/>
      <c r="BF63" s="351"/>
      <c r="BG63" s="351"/>
      <c r="BH63" s="13"/>
      <c r="BX63" s="55"/>
      <c r="BY63" s="349"/>
      <c r="BZ63" s="349"/>
      <c r="CA63" s="349"/>
    </row>
    <row r="64" spans="1:79" ht="12.75" customHeight="1" x14ac:dyDescent="0.2">
      <c r="A64" s="3"/>
      <c r="B64" s="5">
        <f t="shared" si="30"/>
        <v>18</v>
      </c>
      <c r="C64" s="291"/>
      <c r="D64" s="292"/>
      <c r="E64" s="14"/>
      <c r="F64" s="85"/>
      <c r="G64" s="88">
        <f t="shared" si="26"/>
        <v>0</v>
      </c>
      <c r="H64" s="85"/>
      <c r="I64" s="88">
        <f t="shared" si="12"/>
        <v>0</v>
      </c>
      <c r="J64" s="85"/>
      <c r="K64" s="88">
        <f t="shared" si="13"/>
        <v>0</v>
      </c>
      <c r="L64" s="85"/>
      <c r="M64" s="88">
        <f t="shared" si="14"/>
        <v>0</v>
      </c>
      <c r="N64" s="85"/>
      <c r="O64" s="88">
        <f t="shared" si="15"/>
        <v>0</v>
      </c>
      <c r="P64" s="85"/>
      <c r="Q64" s="88">
        <f t="shared" si="16"/>
        <v>0</v>
      </c>
      <c r="R64" s="85"/>
      <c r="S64" s="88">
        <f t="shared" si="27"/>
        <v>0</v>
      </c>
      <c r="T64" s="85"/>
      <c r="U64" s="88">
        <f t="shared" si="17"/>
        <v>0</v>
      </c>
      <c r="V64" s="85"/>
      <c r="W64" s="88">
        <f t="shared" si="18"/>
        <v>0</v>
      </c>
      <c r="X64" s="85"/>
      <c r="Y64" s="88">
        <f t="shared" si="19"/>
        <v>0</v>
      </c>
      <c r="Z64" s="85"/>
      <c r="AA64" s="88">
        <f>IF(Z64=$Z$44,$Z$45,0)</f>
        <v>0</v>
      </c>
      <c r="AB64" s="85"/>
      <c r="AC64" s="88">
        <f t="shared" si="2"/>
        <v>0</v>
      </c>
      <c r="AD64" s="85"/>
      <c r="AE64" s="88">
        <f t="shared" si="3"/>
        <v>0</v>
      </c>
      <c r="AF64" s="85"/>
      <c r="AG64" s="88">
        <f>IF(AF64=$AF$44,$AF$45,0)</f>
        <v>0</v>
      </c>
      <c r="AH64" s="85"/>
      <c r="AI64" s="88">
        <f t="shared" si="4"/>
        <v>0</v>
      </c>
      <c r="AJ64" s="85"/>
      <c r="AK64" s="88">
        <f t="shared" si="5"/>
        <v>0</v>
      </c>
      <c r="AL64" s="85"/>
      <c r="AM64" s="88">
        <f t="shared" si="32"/>
        <v>0</v>
      </c>
      <c r="AN64" s="85"/>
      <c r="AO64" s="89">
        <f t="shared" si="20"/>
        <v>0</v>
      </c>
      <c r="AP64" s="90">
        <f t="shared" si="6"/>
        <v>0</v>
      </c>
      <c r="AQ64" s="91">
        <f t="shared" si="7"/>
        <v>2</v>
      </c>
      <c r="AR64" s="5">
        <f t="shared" si="21"/>
        <v>0</v>
      </c>
      <c r="AS64" s="182">
        <f t="shared" si="31"/>
        <v>0</v>
      </c>
      <c r="AT64" s="182">
        <f t="shared" si="29"/>
        <v>0</v>
      </c>
      <c r="AU64" s="183"/>
      <c r="AV64" s="102">
        <f t="shared" si="8"/>
        <v>0</v>
      </c>
      <c r="AW64" s="5">
        <f t="shared" si="22"/>
        <v>0</v>
      </c>
      <c r="AX64" s="104">
        <f t="shared" si="9"/>
        <v>0</v>
      </c>
      <c r="AY64" s="5">
        <f t="shared" si="23"/>
        <v>0</v>
      </c>
      <c r="AZ64" s="104">
        <f t="shared" si="10"/>
        <v>0</v>
      </c>
      <c r="BA64" s="5">
        <f t="shared" si="24"/>
        <v>0</v>
      </c>
      <c r="BB64" s="105">
        <f t="shared" si="11"/>
        <v>0</v>
      </c>
      <c r="BC64" s="99">
        <f t="shared" si="25"/>
        <v>0</v>
      </c>
      <c r="BD64" s="54"/>
      <c r="BE64" s="351"/>
      <c r="BF64" s="351"/>
      <c r="BG64" s="351"/>
      <c r="BH64" s="13"/>
      <c r="BX64" s="55"/>
      <c r="BY64" s="349"/>
      <c r="BZ64" s="349"/>
      <c r="CA64" s="349"/>
    </row>
    <row r="65" spans="1:79" ht="12.75" customHeight="1" x14ac:dyDescent="0.2">
      <c r="A65" s="3"/>
      <c r="B65" s="5">
        <f t="shared" si="30"/>
        <v>19</v>
      </c>
      <c r="C65" s="291"/>
      <c r="D65" s="292"/>
      <c r="E65" s="14"/>
      <c r="F65" s="85"/>
      <c r="G65" s="88">
        <f t="shared" si="26"/>
        <v>0</v>
      </c>
      <c r="H65" s="85"/>
      <c r="I65" s="88">
        <f t="shared" si="12"/>
        <v>0</v>
      </c>
      <c r="J65" s="85"/>
      <c r="K65" s="88">
        <f t="shared" si="13"/>
        <v>0</v>
      </c>
      <c r="L65" s="85"/>
      <c r="M65" s="88">
        <f t="shared" si="14"/>
        <v>0</v>
      </c>
      <c r="N65" s="85"/>
      <c r="O65" s="88">
        <f t="shared" si="15"/>
        <v>0</v>
      </c>
      <c r="P65" s="85"/>
      <c r="Q65" s="88">
        <f t="shared" si="16"/>
        <v>0</v>
      </c>
      <c r="R65" s="85"/>
      <c r="S65" s="88">
        <f t="shared" si="27"/>
        <v>0</v>
      </c>
      <c r="T65" s="85"/>
      <c r="U65" s="88">
        <f t="shared" si="17"/>
        <v>0</v>
      </c>
      <c r="V65" s="85"/>
      <c r="W65" s="88">
        <f t="shared" si="18"/>
        <v>0</v>
      </c>
      <c r="X65" s="85"/>
      <c r="Y65" s="88">
        <f t="shared" si="19"/>
        <v>0</v>
      </c>
      <c r="Z65" s="85"/>
      <c r="AA65" s="88">
        <f t="shared" si="1"/>
        <v>0</v>
      </c>
      <c r="AB65" s="85"/>
      <c r="AC65" s="88">
        <f t="shared" si="2"/>
        <v>0</v>
      </c>
      <c r="AD65" s="85"/>
      <c r="AE65" s="88">
        <f>IF(AD65=$AD$44,$AD$45,0)</f>
        <v>0</v>
      </c>
      <c r="AF65" s="85"/>
      <c r="AG65" s="88">
        <f t="shared" si="28"/>
        <v>0</v>
      </c>
      <c r="AH65" s="85"/>
      <c r="AI65" s="88">
        <f t="shared" si="4"/>
        <v>0</v>
      </c>
      <c r="AJ65" s="85"/>
      <c r="AK65" s="88">
        <f t="shared" si="5"/>
        <v>0</v>
      </c>
      <c r="AL65" s="85"/>
      <c r="AM65" s="88">
        <f t="shared" si="32"/>
        <v>0</v>
      </c>
      <c r="AN65" s="85"/>
      <c r="AO65" s="89">
        <f t="shared" si="20"/>
        <v>0</v>
      </c>
      <c r="AP65" s="90">
        <f t="shared" si="6"/>
        <v>0</v>
      </c>
      <c r="AQ65" s="91">
        <f t="shared" si="7"/>
        <v>2</v>
      </c>
      <c r="AR65" s="5">
        <f t="shared" si="21"/>
        <v>0</v>
      </c>
      <c r="AS65" s="182">
        <f t="shared" si="31"/>
        <v>0</v>
      </c>
      <c r="AT65" s="182">
        <f t="shared" si="29"/>
        <v>0</v>
      </c>
      <c r="AU65" s="183"/>
      <c r="AV65" s="102">
        <f t="shared" si="8"/>
        <v>0</v>
      </c>
      <c r="AW65" s="5">
        <f t="shared" si="22"/>
        <v>0</v>
      </c>
      <c r="AX65" s="104">
        <f t="shared" si="9"/>
        <v>0</v>
      </c>
      <c r="AY65" s="5">
        <f t="shared" si="23"/>
        <v>0</v>
      </c>
      <c r="AZ65" s="104">
        <f t="shared" si="10"/>
        <v>0</v>
      </c>
      <c r="BA65" s="5">
        <f t="shared" si="24"/>
        <v>0</v>
      </c>
      <c r="BB65" s="105">
        <f t="shared" si="11"/>
        <v>0</v>
      </c>
      <c r="BC65" s="99">
        <f t="shared" si="25"/>
        <v>0</v>
      </c>
      <c r="BD65" s="54"/>
      <c r="BE65" s="352"/>
      <c r="BF65" s="352"/>
      <c r="BG65" s="352"/>
      <c r="BH65" s="13"/>
      <c r="BX65" s="55"/>
      <c r="BY65" s="349"/>
      <c r="BZ65" s="349"/>
      <c r="CA65" s="349"/>
    </row>
    <row r="66" spans="1:79" ht="12.75" customHeight="1" x14ac:dyDescent="0.2">
      <c r="A66" s="3"/>
      <c r="B66" s="5">
        <f t="shared" si="30"/>
        <v>20</v>
      </c>
      <c r="C66" s="291"/>
      <c r="D66" s="292"/>
      <c r="E66" s="14"/>
      <c r="F66" s="85"/>
      <c r="G66" s="88">
        <f t="shared" si="26"/>
        <v>0</v>
      </c>
      <c r="H66" s="85"/>
      <c r="I66" s="88">
        <f t="shared" si="12"/>
        <v>0</v>
      </c>
      <c r="J66" s="85"/>
      <c r="K66" s="88">
        <f t="shared" si="13"/>
        <v>0</v>
      </c>
      <c r="L66" s="85"/>
      <c r="M66" s="88">
        <f t="shared" si="14"/>
        <v>0</v>
      </c>
      <c r="N66" s="85"/>
      <c r="O66" s="88">
        <f t="shared" si="15"/>
        <v>0</v>
      </c>
      <c r="P66" s="85"/>
      <c r="Q66" s="88">
        <f t="shared" si="16"/>
        <v>0</v>
      </c>
      <c r="R66" s="85"/>
      <c r="S66" s="88">
        <f t="shared" si="27"/>
        <v>0</v>
      </c>
      <c r="T66" s="85"/>
      <c r="U66" s="88">
        <f t="shared" si="17"/>
        <v>0</v>
      </c>
      <c r="V66" s="85"/>
      <c r="W66" s="88">
        <f t="shared" si="18"/>
        <v>0</v>
      </c>
      <c r="X66" s="85"/>
      <c r="Y66" s="88">
        <f t="shared" si="19"/>
        <v>0</v>
      </c>
      <c r="Z66" s="85"/>
      <c r="AA66" s="88">
        <f t="shared" si="1"/>
        <v>0</v>
      </c>
      <c r="AB66" s="85"/>
      <c r="AC66" s="88">
        <f t="shared" si="2"/>
        <v>0</v>
      </c>
      <c r="AD66" s="85"/>
      <c r="AE66" s="88">
        <f t="shared" si="3"/>
        <v>0</v>
      </c>
      <c r="AF66" s="85"/>
      <c r="AG66" s="88">
        <f t="shared" si="28"/>
        <v>0</v>
      </c>
      <c r="AH66" s="85"/>
      <c r="AI66" s="88">
        <f t="shared" si="4"/>
        <v>0</v>
      </c>
      <c r="AJ66" s="85"/>
      <c r="AK66" s="88">
        <f t="shared" si="5"/>
        <v>0</v>
      </c>
      <c r="AL66" s="85"/>
      <c r="AM66" s="88">
        <f>IF(AL66=$AL$44,$AL$45,0)</f>
        <v>0</v>
      </c>
      <c r="AN66" s="85"/>
      <c r="AO66" s="89">
        <f t="shared" si="20"/>
        <v>0</v>
      </c>
      <c r="AP66" s="90">
        <f t="shared" si="6"/>
        <v>0</v>
      </c>
      <c r="AQ66" s="91">
        <f t="shared" si="7"/>
        <v>2</v>
      </c>
      <c r="AR66" s="5">
        <f t="shared" si="21"/>
        <v>0</v>
      </c>
      <c r="AS66" s="182">
        <f t="shared" si="31"/>
        <v>0</v>
      </c>
      <c r="AT66" s="182">
        <f t="shared" si="29"/>
        <v>0</v>
      </c>
      <c r="AU66" s="183"/>
      <c r="AV66" s="102">
        <f t="shared" si="8"/>
        <v>0</v>
      </c>
      <c r="AW66" s="5">
        <f t="shared" si="22"/>
        <v>0</v>
      </c>
      <c r="AX66" s="104">
        <f t="shared" si="9"/>
        <v>0</v>
      </c>
      <c r="AY66" s="5">
        <f t="shared" si="23"/>
        <v>0</v>
      </c>
      <c r="AZ66" s="104">
        <f t="shared" si="10"/>
        <v>0</v>
      </c>
      <c r="BA66" s="5">
        <f t="shared" si="24"/>
        <v>0</v>
      </c>
      <c r="BB66" s="105">
        <f t="shared" si="11"/>
        <v>0</v>
      </c>
      <c r="BC66" s="99">
        <f t="shared" si="25"/>
        <v>0</v>
      </c>
      <c r="BD66" s="54"/>
      <c r="BE66" s="5">
        <f>IF(AP47:AP93&lt;="49",COUNTIF($AR$47:$AR$93,"INICIAL"))</f>
        <v>0</v>
      </c>
      <c r="BF66" s="5">
        <f>COUNTIF($AR$47:$AR$93,"INTERMEDIO")</f>
        <v>0</v>
      </c>
      <c r="BG66" s="5">
        <f>COUNTIF($AR$47:$AR$93,"AVANZADO")</f>
        <v>0</v>
      </c>
      <c r="BH66" s="13"/>
      <c r="BX66" s="55"/>
      <c r="BY66" s="349"/>
      <c r="BZ66" s="349"/>
      <c r="CA66" s="349"/>
    </row>
    <row r="67" spans="1:79" ht="12.75" customHeight="1" x14ac:dyDescent="0.2">
      <c r="A67" s="3"/>
      <c r="B67" s="5">
        <f t="shared" si="30"/>
        <v>21</v>
      </c>
      <c r="C67" s="291"/>
      <c r="D67" s="292"/>
      <c r="E67" s="14"/>
      <c r="F67" s="85"/>
      <c r="G67" s="88">
        <f t="shared" si="26"/>
        <v>0</v>
      </c>
      <c r="H67" s="85"/>
      <c r="I67" s="88">
        <f t="shared" si="12"/>
        <v>0</v>
      </c>
      <c r="J67" s="85"/>
      <c r="K67" s="88">
        <f t="shared" si="13"/>
        <v>0</v>
      </c>
      <c r="L67" s="85"/>
      <c r="M67" s="88">
        <f t="shared" si="14"/>
        <v>0</v>
      </c>
      <c r="N67" s="85"/>
      <c r="O67" s="88">
        <f t="shared" si="15"/>
        <v>0</v>
      </c>
      <c r="P67" s="85"/>
      <c r="Q67" s="88">
        <f t="shared" si="16"/>
        <v>0</v>
      </c>
      <c r="R67" s="85"/>
      <c r="S67" s="88">
        <f t="shared" si="27"/>
        <v>0</v>
      </c>
      <c r="T67" s="85"/>
      <c r="U67" s="88">
        <f t="shared" si="17"/>
        <v>0</v>
      </c>
      <c r="V67" s="85"/>
      <c r="W67" s="88">
        <f t="shared" si="18"/>
        <v>0</v>
      </c>
      <c r="X67" s="85"/>
      <c r="Y67" s="88">
        <f t="shared" si="19"/>
        <v>0</v>
      </c>
      <c r="Z67" s="85"/>
      <c r="AA67" s="88">
        <f t="shared" si="1"/>
        <v>0</v>
      </c>
      <c r="AB67" s="85"/>
      <c r="AC67" s="88">
        <f t="shared" si="2"/>
        <v>0</v>
      </c>
      <c r="AD67" s="85"/>
      <c r="AE67" s="88">
        <f t="shared" si="3"/>
        <v>0</v>
      </c>
      <c r="AF67" s="85"/>
      <c r="AG67" s="88">
        <f t="shared" si="28"/>
        <v>0</v>
      </c>
      <c r="AH67" s="85"/>
      <c r="AI67" s="88">
        <f>IF(AH67=$AH$44,$AH$45,0)</f>
        <v>0</v>
      </c>
      <c r="AJ67" s="85"/>
      <c r="AK67" s="88">
        <f t="shared" si="5"/>
        <v>0</v>
      </c>
      <c r="AL67" s="85"/>
      <c r="AM67" s="88">
        <f t="shared" si="32"/>
        <v>0</v>
      </c>
      <c r="AN67" s="85"/>
      <c r="AO67" s="89">
        <f t="shared" si="20"/>
        <v>0</v>
      </c>
      <c r="AP67" s="90">
        <f t="shared" si="6"/>
        <v>0</v>
      </c>
      <c r="AQ67" s="91">
        <f t="shared" si="7"/>
        <v>2</v>
      </c>
      <c r="AR67" s="5">
        <f t="shared" si="21"/>
        <v>0</v>
      </c>
      <c r="AS67" s="182">
        <f t="shared" si="31"/>
        <v>0</v>
      </c>
      <c r="AT67" s="182">
        <f t="shared" si="29"/>
        <v>0</v>
      </c>
      <c r="AU67" s="183"/>
      <c r="AV67" s="102">
        <f t="shared" si="8"/>
        <v>0</v>
      </c>
      <c r="AW67" s="5">
        <f t="shared" si="22"/>
        <v>0</v>
      </c>
      <c r="AX67" s="104">
        <f t="shared" si="9"/>
        <v>0</v>
      </c>
      <c r="AY67" s="5">
        <f t="shared" si="23"/>
        <v>0</v>
      </c>
      <c r="AZ67" s="104">
        <f t="shared" si="10"/>
        <v>0</v>
      </c>
      <c r="BA67" s="5">
        <f t="shared" si="24"/>
        <v>0</v>
      </c>
      <c r="BB67" s="105">
        <f t="shared" si="11"/>
        <v>0</v>
      </c>
      <c r="BC67" s="99">
        <f t="shared" si="25"/>
        <v>0</v>
      </c>
      <c r="BD67" s="54"/>
      <c r="BE67" s="162" t="e">
        <f>BE66*1/$F$11</f>
        <v>#DIV/0!</v>
      </c>
      <c r="BF67" s="162" t="e">
        <f>BF66*1/$F$11</f>
        <v>#DIV/0!</v>
      </c>
      <c r="BG67" s="162" t="e">
        <f>BG66*1/$F$11</f>
        <v>#DIV/0!</v>
      </c>
      <c r="BH67" s="13"/>
      <c r="BX67" s="51"/>
      <c r="BY67" s="349"/>
      <c r="BZ67" s="349"/>
      <c r="CA67" s="349"/>
    </row>
    <row r="68" spans="1:79" ht="12.75" customHeight="1" x14ac:dyDescent="0.2">
      <c r="A68" s="3"/>
      <c r="B68" s="5">
        <f t="shared" si="30"/>
        <v>22</v>
      </c>
      <c r="C68" s="291"/>
      <c r="D68" s="292"/>
      <c r="E68" s="14"/>
      <c r="F68" s="85"/>
      <c r="G68" s="88">
        <f t="shared" si="26"/>
        <v>0</v>
      </c>
      <c r="H68" s="85"/>
      <c r="I68" s="88">
        <f t="shared" si="12"/>
        <v>0</v>
      </c>
      <c r="J68" s="85"/>
      <c r="K68" s="88">
        <f t="shared" si="13"/>
        <v>0</v>
      </c>
      <c r="L68" s="85"/>
      <c r="M68" s="88">
        <f t="shared" si="14"/>
        <v>0</v>
      </c>
      <c r="N68" s="85"/>
      <c r="O68" s="88">
        <f t="shared" si="15"/>
        <v>0</v>
      </c>
      <c r="P68" s="85"/>
      <c r="Q68" s="88">
        <f t="shared" si="16"/>
        <v>0</v>
      </c>
      <c r="R68" s="85"/>
      <c r="S68" s="88">
        <f t="shared" si="27"/>
        <v>0</v>
      </c>
      <c r="T68" s="85"/>
      <c r="U68" s="88">
        <f t="shared" si="17"/>
        <v>0</v>
      </c>
      <c r="V68" s="85"/>
      <c r="W68" s="88">
        <f t="shared" si="18"/>
        <v>0</v>
      </c>
      <c r="X68" s="85"/>
      <c r="Y68" s="88">
        <f t="shared" si="19"/>
        <v>0</v>
      </c>
      <c r="Z68" s="85"/>
      <c r="AA68" s="88">
        <f t="shared" si="1"/>
        <v>0</v>
      </c>
      <c r="AB68" s="85"/>
      <c r="AC68" s="88">
        <f t="shared" si="2"/>
        <v>0</v>
      </c>
      <c r="AD68" s="85"/>
      <c r="AE68" s="88">
        <f t="shared" si="3"/>
        <v>0</v>
      </c>
      <c r="AF68" s="85"/>
      <c r="AG68" s="88">
        <f t="shared" si="28"/>
        <v>0</v>
      </c>
      <c r="AH68" s="85"/>
      <c r="AI68" s="88">
        <f t="shared" ref="AI68:AI93" si="33">IF(AH68=$AH$44,$AH$45,0)</f>
        <v>0</v>
      </c>
      <c r="AJ68" s="85"/>
      <c r="AK68" s="88">
        <f t="shared" si="5"/>
        <v>0</v>
      </c>
      <c r="AL68" s="85"/>
      <c r="AM68" s="88">
        <f t="shared" si="32"/>
        <v>0</v>
      </c>
      <c r="AN68" s="85"/>
      <c r="AO68" s="89">
        <f t="shared" si="20"/>
        <v>0</v>
      </c>
      <c r="AP68" s="90">
        <f t="shared" si="6"/>
        <v>0</v>
      </c>
      <c r="AQ68" s="91">
        <f t="shared" si="7"/>
        <v>2</v>
      </c>
      <c r="AR68" s="5">
        <f t="shared" si="21"/>
        <v>0</v>
      </c>
      <c r="AS68" s="182">
        <f t="shared" si="31"/>
        <v>0</v>
      </c>
      <c r="AT68" s="182">
        <f t="shared" si="29"/>
        <v>0</v>
      </c>
      <c r="AU68" s="183"/>
      <c r="AV68" s="102">
        <f t="shared" si="8"/>
        <v>0</v>
      </c>
      <c r="AW68" s="5">
        <f t="shared" si="22"/>
        <v>0</v>
      </c>
      <c r="AX68" s="104">
        <f t="shared" si="9"/>
        <v>0</v>
      </c>
      <c r="AY68" s="5">
        <f t="shared" si="23"/>
        <v>0</v>
      </c>
      <c r="AZ68" s="104">
        <f t="shared" si="10"/>
        <v>0</v>
      </c>
      <c r="BA68" s="5">
        <f t="shared" si="24"/>
        <v>0</v>
      </c>
      <c r="BB68" s="105">
        <f t="shared" si="11"/>
        <v>0</v>
      </c>
      <c r="BC68" s="99">
        <f t="shared" si="25"/>
        <v>0</v>
      </c>
      <c r="BD68" s="54"/>
      <c r="BE68" s="54"/>
      <c r="BF68" s="54"/>
      <c r="BG68" s="54"/>
      <c r="BH68" s="13"/>
    </row>
    <row r="69" spans="1:79" ht="12.75" customHeight="1" x14ac:dyDescent="0.2">
      <c r="A69" s="3"/>
      <c r="B69" s="5">
        <f t="shared" si="30"/>
        <v>23</v>
      </c>
      <c r="C69" s="291"/>
      <c r="D69" s="292"/>
      <c r="E69" s="14"/>
      <c r="F69" s="85"/>
      <c r="G69" s="88">
        <f t="shared" si="26"/>
        <v>0</v>
      </c>
      <c r="H69" s="85"/>
      <c r="I69" s="88">
        <f t="shared" si="12"/>
        <v>0</v>
      </c>
      <c r="J69" s="85"/>
      <c r="K69" s="88">
        <f t="shared" si="13"/>
        <v>0</v>
      </c>
      <c r="L69" s="85"/>
      <c r="M69" s="88">
        <f t="shared" si="14"/>
        <v>0</v>
      </c>
      <c r="N69" s="85"/>
      <c r="O69" s="88">
        <f t="shared" si="15"/>
        <v>0</v>
      </c>
      <c r="P69" s="85"/>
      <c r="Q69" s="88">
        <f t="shared" si="16"/>
        <v>0</v>
      </c>
      <c r="R69" s="85"/>
      <c r="S69" s="88">
        <f t="shared" si="27"/>
        <v>0</v>
      </c>
      <c r="T69" s="85"/>
      <c r="U69" s="88">
        <f t="shared" si="17"/>
        <v>0</v>
      </c>
      <c r="V69" s="85"/>
      <c r="W69" s="88">
        <f t="shared" si="18"/>
        <v>0</v>
      </c>
      <c r="X69" s="85"/>
      <c r="Y69" s="88">
        <f t="shared" si="19"/>
        <v>0</v>
      </c>
      <c r="Z69" s="85"/>
      <c r="AA69" s="88">
        <f t="shared" si="1"/>
        <v>0</v>
      </c>
      <c r="AB69" s="85"/>
      <c r="AC69" s="88">
        <f t="shared" si="2"/>
        <v>0</v>
      </c>
      <c r="AD69" s="85"/>
      <c r="AE69" s="88">
        <f t="shared" si="3"/>
        <v>0</v>
      </c>
      <c r="AF69" s="85"/>
      <c r="AG69" s="88">
        <f t="shared" si="28"/>
        <v>0</v>
      </c>
      <c r="AH69" s="85"/>
      <c r="AI69" s="88">
        <f t="shared" si="33"/>
        <v>0</v>
      </c>
      <c r="AJ69" s="85"/>
      <c r="AK69" s="88">
        <f t="shared" si="5"/>
        <v>0</v>
      </c>
      <c r="AL69" s="85"/>
      <c r="AM69" s="88">
        <f>IF(AL69=$AL$44,$AL$45,0)</f>
        <v>0</v>
      </c>
      <c r="AN69" s="85"/>
      <c r="AO69" s="89">
        <f t="shared" si="20"/>
        <v>0</v>
      </c>
      <c r="AP69" s="90">
        <f t="shared" si="6"/>
        <v>0</v>
      </c>
      <c r="AQ69" s="91">
        <f t="shared" si="7"/>
        <v>2</v>
      </c>
      <c r="AR69" s="5">
        <f t="shared" si="21"/>
        <v>0</v>
      </c>
      <c r="AS69" s="182">
        <f t="shared" si="31"/>
        <v>0</v>
      </c>
      <c r="AT69" s="182">
        <f t="shared" si="29"/>
        <v>0</v>
      </c>
      <c r="AU69" s="183"/>
      <c r="AV69" s="102">
        <f t="shared" si="8"/>
        <v>0</v>
      </c>
      <c r="AW69" s="5">
        <f t="shared" si="22"/>
        <v>0</v>
      </c>
      <c r="AX69" s="104">
        <f t="shared" si="9"/>
        <v>0</v>
      </c>
      <c r="AY69" s="5">
        <f t="shared" si="23"/>
        <v>0</v>
      </c>
      <c r="AZ69" s="104">
        <f t="shared" si="10"/>
        <v>0</v>
      </c>
      <c r="BA69" s="5">
        <f t="shared" si="24"/>
        <v>0</v>
      </c>
      <c r="BB69" s="105">
        <f t="shared" si="11"/>
        <v>0</v>
      </c>
      <c r="BC69" s="99">
        <f t="shared" si="25"/>
        <v>0</v>
      </c>
      <c r="BD69" s="54"/>
      <c r="BE69" s="54"/>
      <c r="BF69" s="54"/>
      <c r="BG69" s="54"/>
      <c r="BH69" s="13"/>
    </row>
    <row r="70" spans="1:79" ht="12.75" customHeight="1" x14ac:dyDescent="0.2">
      <c r="A70" s="3"/>
      <c r="B70" s="5">
        <f t="shared" si="30"/>
        <v>24</v>
      </c>
      <c r="C70" s="291"/>
      <c r="D70" s="292"/>
      <c r="E70" s="14"/>
      <c r="F70" s="85"/>
      <c r="G70" s="88">
        <f t="shared" si="26"/>
        <v>0</v>
      </c>
      <c r="H70" s="85"/>
      <c r="I70" s="88">
        <f t="shared" si="12"/>
        <v>0</v>
      </c>
      <c r="J70" s="85"/>
      <c r="K70" s="88">
        <f t="shared" si="13"/>
        <v>0</v>
      </c>
      <c r="L70" s="85"/>
      <c r="M70" s="88">
        <f t="shared" si="14"/>
        <v>0</v>
      </c>
      <c r="N70" s="85"/>
      <c r="O70" s="88">
        <f t="shared" si="15"/>
        <v>0</v>
      </c>
      <c r="P70" s="85"/>
      <c r="Q70" s="88">
        <f t="shared" si="16"/>
        <v>0</v>
      </c>
      <c r="R70" s="85"/>
      <c r="S70" s="88">
        <f t="shared" si="27"/>
        <v>0</v>
      </c>
      <c r="T70" s="85"/>
      <c r="U70" s="88">
        <f t="shared" si="17"/>
        <v>0</v>
      </c>
      <c r="V70" s="85"/>
      <c r="W70" s="88">
        <f t="shared" si="18"/>
        <v>0</v>
      </c>
      <c r="X70" s="85"/>
      <c r="Y70" s="88">
        <f t="shared" si="19"/>
        <v>0</v>
      </c>
      <c r="Z70" s="85"/>
      <c r="AA70" s="88">
        <f t="shared" si="1"/>
        <v>0</v>
      </c>
      <c r="AB70" s="85"/>
      <c r="AC70" s="88">
        <f t="shared" si="2"/>
        <v>0</v>
      </c>
      <c r="AD70" s="85"/>
      <c r="AE70" s="88">
        <f t="shared" si="3"/>
        <v>0</v>
      </c>
      <c r="AF70" s="85"/>
      <c r="AG70" s="88">
        <f t="shared" si="28"/>
        <v>0</v>
      </c>
      <c r="AH70" s="85"/>
      <c r="AI70" s="88">
        <f t="shared" si="33"/>
        <v>0</v>
      </c>
      <c r="AJ70" s="85"/>
      <c r="AK70" s="88">
        <f t="shared" si="5"/>
        <v>0</v>
      </c>
      <c r="AL70" s="85"/>
      <c r="AM70" s="88">
        <f t="shared" ref="AM70:AM93" si="34">IF(AL70=$AL$44,$AL$45,0)</f>
        <v>0</v>
      </c>
      <c r="AN70" s="85"/>
      <c r="AO70" s="89">
        <f t="shared" si="20"/>
        <v>0</v>
      </c>
      <c r="AP70" s="90">
        <f t="shared" si="6"/>
        <v>0</v>
      </c>
      <c r="AQ70" s="91">
        <f t="shared" si="7"/>
        <v>2</v>
      </c>
      <c r="AR70" s="5">
        <f t="shared" si="21"/>
        <v>0</v>
      </c>
      <c r="AS70" s="182">
        <f t="shared" si="31"/>
        <v>0</v>
      </c>
      <c r="AT70" s="182">
        <f t="shared" si="29"/>
        <v>0</v>
      </c>
      <c r="AU70" s="183"/>
      <c r="AV70" s="102">
        <f t="shared" si="8"/>
        <v>0</v>
      </c>
      <c r="AW70" s="5">
        <f t="shared" si="22"/>
        <v>0</v>
      </c>
      <c r="AX70" s="104">
        <f t="shared" si="9"/>
        <v>0</v>
      </c>
      <c r="AY70" s="5">
        <f t="shared" si="23"/>
        <v>0</v>
      </c>
      <c r="AZ70" s="104">
        <f t="shared" si="10"/>
        <v>0</v>
      </c>
      <c r="BA70" s="5">
        <f t="shared" si="24"/>
        <v>0</v>
      </c>
      <c r="BB70" s="105">
        <f t="shared" si="11"/>
        <v>0</v>
      </c>
      <c r="BC70" s="99">
        <f t="shared" si="25"/>
        <v>0</v>
      </c>
      <c r="BD70" s="54"/>
      <c r="BE70" s="54"/>
      <c r="BF70" s="54"/>
      <c r="BG70" s="54"/>
      <c r="BH70" s="13"/>
    </row>
    <row r="71" spans="1:79" ht="12.75" customHeight="1" x14ac:dyDescent="0.2">
      <c r="A71" s="3"/>
      <c r="B71" s="5">
        <f t="shared" si="30"/>
        <v>25</v>
      </c>
      <c r="C71" s="291"/>
      <c r="D71" s="292"/>
      <c r="E71" s="14"/>
      <c r="F71" s="85"/>
      <c r="G71" s="88">
        <f t="shared" si="26"/>
        <v>0</v>
      </c>
      <c r="H71" s="85"/>
      <c r="I71" s="88">
        <f t="shared" si="12"/>
        <v>0</v>
      </c>
      <c r="J71" s="85"/>
      <c r="K71" s="88">
        <f t="shared" si="13"/>
        <v>0</v>
      </c>
      <c r="L71" s="85"/>
      <c r="M71" s="88">
        <f t="shared" si="14"/>
        <v>0</v>
      </c>
      <c r="N71" s="85"/>
      <c r="O71" s="88">
        <f t="shared" si="15"/>
        <v>0</v>
      </c>
      <c r="P71" s="85"/>
      <c r="Q71" s="88">
        <f t="shared" si="16"/>
        <v>0</v>
      </c>
      <c r="R71" s="85"/>
      <c r="S71" s="88">
        <f t="shared" si="27"/>
        <v>0</v>
      </c>
      <c r="T71" s="85"/>
      <c r="U71" s="88">
        <f t="shared" si="17"/>
        <v>0</v>
      </c>
      <c r="V71" s="85"/>
      <c r="W71" s="88">
        <f t="shared" si="18"/>
        <v>0</v>
      </c>
      <c r="X71" s="85"/>
      <c r="Y71" s="88">
        <f t="shared" si="19"/>
        <v>0</v>
      </c>
      <c r="Z71" s="85"/>
      <c r="AA71" s="88">
        <f t="shared" si="1"/>
        <v>0</v>
      </c>
      <c r="AB71" s="85"/>
      <c r="AC71" s="88">
        <f t="shared" si="2"/>
        <v>0</v>
      </c>
      <c r="AD71" s="85"/>
      <c r="AE71" s="88">
        <f t="shared" si="3"/>
        <v>0</v>
      </c>
      <c r="AF71" s="85"/>
      <c r="AG71" s="88">
        <f t="shared" si="28"/>
        <v>0</v>
      </c>
      <c r="AH71" s="85"/>
      <c r="AI71" s="88">
        <f t="shared" si="33"/>
        <v>0</v>
      </c>
      <c r="AJ71" s="85"/>
      <c r="AK71" s="88">
        <f t="shared" si="5"/>
        <v>0</v>
      </c>
      <c r="AL71" s="85"/>
      <c r="AM71" s="88">
        <f t="shared" si="34"/>
        <v>0</v>
      </c>
      <c r="AN71" s="85"/>
      <c r="AO71" s="89">
        <f t="shared" si="20"/>
        <v>0</v>
      </c>
      <c r="AP71" s="90">
        <f t="shared" si="6"/>
        <v>0</v>
      </c>
      <c r="AQ71" s="91">
        <f t="shared" si="7"/>
        <v>2</v>
      </c>
      <c r="AR71" s="5">
        <f t="shared" si="21"/>
        <v>0</v>
      </c>
      <c r="AS71" s="182">
        <f t="shared" si="31"/>
        <v>0</v>
      </c>
      <c r="AT71" s="182">
        <f t="shared" si="29"/>
        <v>0</v>
      </c>
      <c r="AU71" s="183"/>
      <c r="AV71" s="102">
        <f t="shared" si="8"/>
        <v>0</v>
      </c>
      <c r="AW71" s="5">
        <f t="shared" si="22"/>
        <v>0</v>
      </c>
      <c r="AX71" s="104">
        <f t="shared" si="9"/>
        <v>0</v>
      </c>
      <c r="AY71" s="5">
        <f t="shared" si="23"/>
        <v>0</v>
      </c>
      <c r="AZ71" s="104">
        <f t="shared" si="10"/>
        <v>0</v>
      </c>
      <c r="BA71" s="5">
        <f t="shared" si="24"/>
        <v>0</v>
      </c>
      <c r="BB71" s="105">
        <f t="shared" si="11"/>
        <v>0</v>
      </c>
      <c r="BC71" s="99">
        <f t="shared" si="25"/>
        <v>0</v>
      </c>
      <c r="BD71" s="54"/>
      <c r="BE71" s="54"/>
      <c r="BF71" s="54"/>
      <c r="BG71" s="54"/>
      <c r="BH71" s="13"/>
    </row>
    <row r="72" spans="1:79" ht="12.75" customHeight="1" x14ac:dyDescent="0.2">
      <c r="A72" s="3"/>
      <c r="B72" s="5">
        <f t="shared" si="30"/>
        <v>26</v>
      </c>
      <c r="C72" s="291"/>
      <c r="D72" s="292"/>
      <c r="E72" s="14"/>
      <c r="F72" s="85"/>
      <c r="G72" s="88">
        <f t="shared" si="26"/>
        <v>0</v>
      </c>
      <c r="H72" s="85"/>
      <c r="I72" s="88">
        <f t="shared" si="12"/>
        <v>0</v>
      </c>
      <c r="J72" s="85"/>
      <c r="K72" s="88">
        <f t="shared" si="13"/>
        <v>0</v>
      </c>
      <c r="L72" s="85"/>
      <c r="M72" s="88">
        <f t="shared" si="14"/>
        <v>0</v>
      </c>
      <c r="N72" s="85"/>
      <c r="O72" s="88">
        <f t="shared" si="15"/>
        <v>0</v>
      </c>
      <c r="P72" s="85"/>
      <c r="Q72" s="88">
        <f t="shared" si="16"/>
        <v>0</v>
      </c>
      <c r="R72" s="85"/>
      <c r="S72" s="88">
        <f t="shared" si="27"/>
        <v>0</v>
      </c>
      <c r="T72" s="85"/>
      <c r="U72" s="88">
        <f t="shared" si="17"/>
        <v>0</v>
      </c>
      <c r="V72" s="85"/>
      <c r="W72" s="88">
        <f t="shared" si="18"/>
        <v>0</v>
      </c>
      <c r="X72" s="85"/>
      <c r="Y72" s="88">
        <f t="shared" si="19"/>
        <v>0</v>
      </c>
      <c r="Z72" s="85"/>
      <c r="AA72" s="88">
        <f t="shared" si="1"/>
        <v>0</v>
      </c>
      <c r="AB72" s="85"/>
      <c r="AC72" s="88">
        <f t="shared" si="2"/>
        <v>0</v>
      </c>
      <c r="AD72" s="85"/>
      <c r="AE72" s="88">
        <f t="shared" si="3"/>
        <v>0</v>
      </c>
      <c r="AF72" s="85"/>
      <c r="AG72" s="88">
        <f t="shared" si="28"/>
        <v>0</v>
      </c>
      <c r="AH72" s="85"/>
      <c r="AI72" s="88">
        <f t="shared" si="33"/>
        <v>0</v>
      </c>
      <c r="AJ72" s="85"/>
      <c r="AK72" s="88">
        <f t="shared" si="5"/>
        <v>0</v>
      </c>
      <c r="AL72" s="85"/>
      <c r="AM72" s="88">
        <f t="shared" si="34"/>
        <v>0</v>
      </c>
      <c r="AN72" s="85"/>
      <c r="AO72" s="89">
        <f t="shared" si="20"/>
        <v>0</v>
      </c>
      <c r="AP72" s="90">
        <f t="shared" si="6"/>
        <v>0</v>
      </c>
      <c r="AQ72" s="91">
        <f t="shared" si="7"/>
        <v>2</v>
      </c>
      <c r="AR72" s="5">
        <f t="shared" si="21"/>
        <v>0</v>
      </c>
      <c r="AS72" s="182">
        <f t="shared" si="31"/>
        <v>0</v>
      </c>
      <c r="AT72" s="182">
        <f t="shared" si="29"/>
        <v>0</v>
      </c>
      <c r="AU72" s="183"/>
      <c r="AV72" s="102">
        <f t="shared" si="8"/>
        <v>0</v>
      </c>
      <c r="AW72" s="5">
        <f t="shared" si="22"/>
        <v>0</v>
      </c>
      <c r="AX72" s="104">
        <f t="shared" si="9"/>
        <v>0</v>
      </c>
      <c r="AY72" s="5">
        <f t="shared" si="23"/>
        <v>0</v>
      </c>
      <c r="AZ72" s="104">
        <f t="shared" si="10"/>
        <v>0</v>
      </c>
      <c r="BA72" s="5">
        <f t="shared" si="24"/>
        <v>0</v>
      </c>
      <c r="BB72" s="105">
        <f t="shared" si="11"/>
        <v>0</v>
      </c>
      <c r="BC72" s="99">
        <f t="shared" si="25"/>
        <v>0</v>
      </c>
      <c r="BD72" s="54"/>
      <c r="BE72" s="54"/>
      <c r="BF72" s="54"/>
      <c r="BG72" s="54"/>
      <c r="BH72" s="13"/>
    </row>
    <row r="73" spans="1:79" ht="12.75" customHeight="1" x14ac:dyDescent="0.2">
      <c r="A73" s="3"/>
      <c r="B73" s="5">
        <f t="shared" si="30"/>
        <v>27</v>
      </c>
      <c r="C73" s="291"/>
      <c r="D73" s="292"/>
      <c r="E73" s="14"/>
      <c r="F73" s="85"/>
      <c r="G73" s="88">
        <f t="shared" si="26"/>
        <v>0</v>
      </c>
      <c r="H73" s="85"/>
      <c r="I73" s="88">
        <f t="shared" si="12"/>
        <v>0</v>
      </c>
      <c r="J73" s="85"/>
      <c r="K73" s="88">
        <f t="shared" si="13"/>
        <v>0</v>
      </c>
      <c r="L73" s="85"/>
      <c r="M73" s="88">
        <f t="shared" si="14"/>
        <v>0</v>
      </c>
      <c r="N73" s="85"/>
      <c r="O73" s="88">
        <f t="shared" si="15"/>
        <v>0</v>
      </c>
      <c r="P73" s="85"/>
      <c r="Q73" s="88">
        <f t="shared" si="16"/>
        <v>0</v>
      </c>
      <c r="R73" s="85"/>
      <c r="S73" s="88">
        <f t="shared" si="27"/>
        <v>0</v>
      </c>
      <c r="T73" s="85"/>
      <c r="U73" s="88">
        <f t="shared" si="17"/>
        <v>0</v>
      </c>
      <c r="V73" s="85"/>
      <c r="W73" s="88">
        <f t="shared" si="18"/>
        <v>0</v>
      </c>
      <c r="X73" s="85"/>
      <c r="Y73" s="88">
        <f t="shared" si="19"/>
        <v>0</v>
      </c>
      <c r="Z73" s="85"/>
      <c r="AA73" s="88">
        <f t="shared" si="1"/>
        <v>0</v>
      </c>
      <c r="AB73" s="85"/>
      <c r="AC73" s="88">
        <f t="shared" si="2"/>
        <v>0</v>
      </c>
      <c r="AD73" s="85"/>
      <c r="AE73" s="88">
        <f t="shared" si="3"/>
        <v>0</v>
      </c>
      <c r="AF73" s="85"/>
      <c r="AG73" s="88">
        <f t="shared" si="28"/>
        <v>0</v>
      </c>
      <c r="AH73" s="85"/>
      <c r="AI73" s="88">
        <f t="shared" si="33"/>
        <v>0</v>
      </c>
      <c r="AJ73" s="85"/>
      <c r="AK73" s="88">
        <f t="shared" si="5"/>
        <v>0</v>
      </c>
      <c r="AL73" s="85"/>
      <c r="AM73" s="88">
        <f t="shared" si="34"/>
        <v>0</v>
      </c>
      <c r="AN73" s="85"/>
      <c r="AO73" s="89">
        <f t="shared" si="20"/>
        <v>0</v>
      </c>
      <c r="AP73" s="90">
        <f t="shared" si="6"/>
        <v>0</v>
      </c>
      <c r="AQ73" s="91">
        <f t="shared" si="7"/>
        <v>2</v>
      </c>
      <c r="AR73" s="5">
        <f t="shared" si="21"/>
        <v>0</v>
      </c>
      <c r="AS73" s="182">
        <f t="shared" si="31"/>
        <v>0</v>
      </c>
      <c r="AT73" s="182">
        <f t="shared" si="29"/>
        <v>0</v>
      </c>
      <c r="AU73" s="183"/>
      <c r="AV73" s="102">
        <f t="shared" si="8"/>
        <v>0</v>
      </c>
      <c r="AW73" s="5">
        <f t="shared" si="22"/>
        <v>0</v>
      </c>
      <c r="AX73" s="104">
        <f t="shared" si="9"/>
        <v>0</v>
      </c>
      <c r="AY73" s="5">
        <f t="shared" si="23"/>
        <v>0</v>
      </c>
      <c r="AZ73" s="104">
        <f t="shared" si="10"/>
        <v>0</v>
      </c>
      <c r="BA73" s="5">
        <f t="shared" si="24"/>
        <v>0</v>
      </c>
      <c r="BB73" s="105">
        <f t="shared" si="11"/>
        <v>0</v>
      </c>
      <c r="BC73" s="99">
        <f t="shared" si="25"/>
        <v>0</v>
      </c>
      <c r="BD73" s="54"/>
      <c r="BE73" s="54"/>
      <c r="BF73" s="54"/>
      <c r="BG73" s="54"/>
      <c r="BH73" s="13"/>
    </row>
    <row r="74" spans="1:79" ht="12.75" customHeight="1" x14ac:dyDescent="0.2">
      <c r="A74" s="3"/>
      <c r="B74" s="5">
        <f t="shared" si="30"/>
        <v>28</v>
      </c>
      <c r="C74" s="291"/>
      <c r="D74" s="292"/>
      <c r="E74" s="14"/>
      <c r="F74" s="85"/>
      <c r="G74" s="88">
        <f t="shared" si="26"/>
        <v>0</v>
      </c>
      <c r="H74" s="85"/>
      <c r="I74" s="88">
        <f t="shared" si="12"/>
        <v>0</v>
      </c>
      <c r="J74" s="85"/>
      <c r="K74" s="88">
        <f t="shared" si="13"/>
        <v>0</v>
      </c>
      <c r="L74" s="85"/>
      <c r="M74" s="88">
        <f t="shared" si="14"/>
        <v>0</v>
      </c>
      <c r="N74" s="85"/>
      <c r="O74" s="88">
        <f t="shared" si="15"/>
        <v>0</v>
      </c>
      <c r="P74" s="85"/>
      <c r="Q74" s="88">
        <f t="shared" si="16"/>
        <v>0</v>
      </c>
      <c r="R74" s="85"/>
      <c r="S74" s="88">
        <f t="shared" si="27"/>
        <v>0</v>
      </c>
      <c r="T74" s="85"/>
      <c r="U74" s="88">
        <f t="shared" si="17"/>
        <v>0</v>
      </c>
      <c r="V74" s="85"/>
      <c r="W74" s="88">
        <f t="shared" si="18"/>
        <v>0</v>
      </c>
      <c r="X74" s="85"/>
      <c r="Y74" s="88">
        <f t="shared" si="19"/>
        <v>0</v>
      </c>
      <c r="Z74" s="85"/>
      <c r="AA74" s="88">
        <f t="shared" si="1"/>
        <v>0</v>
      </c>
      <c r="AB74" s="85"/>
      <c r="AC74" s="88">
        <f t="shared" si="2"/>
        <v>0</v>
      </c>
      <c r="AD74" s="85"/>
      <c r="AE74" s="88">
        <f t="shared" si="3"/>
        <v>0</v>
      </c>
      <c r="AF74" s="85"/>
      <c r="AG74" s="88">
        <f t="shared" si="28"/>
        <v>0</v>
      </c>
      <c r="AH74" s="85"/>
      <c r="AI74" s="88">
        <f t="shared" si="33"/>
        <v>0</v>
      </c>
      <c r="AJ74" s="85"/>
      <c r="AK74" s="88">
        <f t="shared" si="5"/>
        <v>0</v>
      </c>
      <c r="AL74" s="85"/>
      <c r="AM74" s="88">
        <f t="shared" si="34"/>
        <v>0</v>
      </c>
      <c r="AN74" s="85"/>
      <c r="AO74" s="89">
        <f t="shared" si="20"/>
        <v>0</v>
      </c>
      <c r="AP74" s="90">
        <f t="shared" si="6"/>
        <v>0</v>
      </c>
      <c r="AQ74" s="91">
        <f t="shared" si="7"/>
        <v>2</v>
      </c>
      <c r="AR74" s="5">
        <f t="shared" si="21"/>
        <v>0</v>
      </c>
      <c r="AS74" s="182">
        <f t="shared" si="31"/>
        <v>0</v>
      </c>
      <c r="AT74" s="182">
        <f t="shared" si="29"/>
        <v>0</v>
      </c>
      <c r="AU74" s="183"/>
      <c r="AV74" s="102">
        <f t="shared" si="8"/>
        <v>0</v>
      </c>
      <c r="AW74" s="5">
        <f t="shared" si="22"/>
        <v>0</v>
      </c>
      <c r="AX74" s="104">
        <f t="shared" si="9"/>
        <v>0</v>
      </c>
      <c r="AY74" s="5">
        <f t="shared" si="23"/>
        <v>0</v>
      </c>
      <c r="AZ74" s="104">
        <f t="shared" si="10"/>
        <v>0</v>
      </c>
      <c r="BA74" s="5">
        <f t="shared" si="24"/>
        <v>0</v>
      </c>
      <c r="BB74" s="105">
        <f t="shared" si="11"/>
        <v>0</v>
      </c>
      <c r="BC74" s="99">
        <f t="shared" si="25"/>
        <v>0</v>
      </c>
      <c r="BD74" s="54"/>
      <c r="BE74" s="353"/>
      <c r="BF74" s="353"/>
      <c r="BG74" s="353"/>
      <c r="BH74" s="13"/>
    </row>
    <row r="75" spans="1:79" ht="12.75" customHeight="1" x14ac:dyDescent="0.2">
      <c r="A75" s="3"/>
      <c r="B75" s="5">
        <f t="shared" si="30"/>
        <v>29</v>
      </c>
      <c r="C75" s="291"/>
      <c r="D75" s="292"/>
      <c r="E75" s="14"/>
      <c r="F75" s="85"/>
      <c r="G75" s="88">
        <f t="shared" si="26"/>
        <v>0</v>
      </c>
      <c r="H75" s="85"/>
      <c r="I75" s="88">
        <f t="shared" si="12"/>
        <v>0</v>
      </c>
      <c r="J75" s="85"/>
      <c r="K75" s="88">
        <f t="shared" si="13"/>
        <v>0</v>
      </c>
      <c r="L75" s="85"/>
      <c r="M75" s="88">
        <f t="shared" si="14"/>
        <v>0</v>
      </c>
      <c r="N75" s="85"/>
      <c r="O75" s="88">
        <f t="shared" si="15"/>
        <v>0</v>
      </c>
      <c r="P75" s="85"/>
      <c r="Q75" s="88">
        <f t="shared" si="16"/>
        <v>0</v>
      </c>
      <c r="R75" s="85"/>
      <c r="S75" s="88">
        <f t="shared" si="27"/>
        <v>0</v>
      </c>
      <c r="T75" s="85"/>
      <c r="U75" s="88">
        <f t="shared" si="17"/>
        <v>0</v>
      </c>
      <c r="V75" s="85"/>
      <c r="W75" s="88">
        <f t="shared" si="18"/>
        <v>0</v>
      </c>
      <c r="X75" s="85"/>
      <c r="Y75" s="88">
        <f t="shared" si="19"/>
        <v>0</v>
      </c>
      <c r="Z75" s="85"/>
      <c r="AA75" s="88">
        <f t="shared" si="1"/>
        <v>0</v>
      </c>
      <c r="AB75" s="85"/>
      <c r="AC75" s="88">
        <f t="shared" si="2"/>
        <v>0</v>
      </c>
      <c r="AD75" s="85"/>
      <c r="AE75" s="88">
        <f t="shared" si="3"/>
        <v>0</v>
      </c>
      <c r="AF75" s="85"/>
      <c r="AG75" s="88">
        <f t="shared" si="28"/>
        <v>0</v>
      </c>
      <c r="AH75" s="85"/>
      <c r="AI75" s="88">
        <f t="shared" si="33"/>
        <v>0</v>
      </c>
      <c r="AJ75" s="85"/>
      <c r="AK75" s="88">
        <f t="shared" si="5"/>
        <v>0</v>
      </c>
      <c r="AL75" s="85"/>
      <c r="AM75" s="88">
        <f t="shared" si="34"/>
        <v>0</v>
      </c>
      <c r="AN75" s="85"/>
      <c r="AO75" s="89">
        <f t="shared" si="20"/>
        <v>0</v>
      </c>
      <c r="AP75" s="90">
        <f t="shared" si="6"/>
        <v>0</v>
      </c>
      <c r="AQ75" s="91">
        <f t="shared" si="7"/>
        <v>2</v>
      </c>
      <c r="AR75" s="5">
        <f t="shared" si="21"/>
        <v>0</v>
      </c>
      <c r="AS75" s="182">
        <f t="shared" si="31"/>
        <v>0</v>
      </c>
      <c r="AT75" s="182">
        <f t="shared" si="29"/>
        <v>0</v>
      </c>
      <c r="AU75" s="183"/>
      <c r="AV75" s="102">
        <f t="shared" si="8"/>
        <v>0</v>
      </c>
      <c r="AW75" s="5">
        <f t="shared" si="22"/>
        <v>0</v>
      </c>
      <c r="AX75" s="104">
        <f t="shared" si="9"/>
        <v>0</v>
      </c>
      <c r="AY75" s="5">
        <f t="shared" si="23"/>
        <v>0</v>
      </c>
      <c r="AZ75" s="104">
        <f t="shared" si="10"/>
        <v>0</v>
      </c>
      <c r="BA75" s="5">
        <f t="shared" si="24"/>
        <v>0</v>
      </c>
      <c r="BB75" s="105">
        <f t="shared" si="11"/>
        <v>0</v>
      </c>
      <c r="BC75" s="99">
        <f t="shared" si="25"/>
        <v>0</v>
      </c>
      <c r="BD75" s="54"/>
      <c r="BE75" s="353"/>
      <c r="BF75" s="353"/>
      <c r="BG75" s="353"/>
      <c r="BH75" s="13"/>
    </row>
    <row r="76" spans="1:79" ht="12.75" customHeight="1" x14ac:dyDescent="0.2">
      <c r="A76" s="3"/>
      <c r="B76" s="5">
        <f t="shared" si="30"/>
        <v>30</v>
      </c>
      <c r="C76" s="291"/>
      <c r="D76" s="292"/>
      <c r="E76" s="14"/>
      <c r="F76" s="85"/>
      <c r="G76" s="88">
        <f t="shared" si="26"/>
        <v>0</v>
      </c>
      <c r="H76" s="85"/>
      <c r="I76" s="88">
        <f t="shared" si="12"/>
        <v>0</v>
      </c>
      <c r="J76" s="85"/>
      <c r="K76" s="88">
        <f t="shared" si="13"/>
        <v>0</v>
      </c>
      <c r="L76" s="85"/>
      <c r="M76" s="88">
        <f t="shared" si="14"/>
        <v>0</v>
      </c>
      <c r="N76" s="85"/>
      <c r="O76" s="88">
        <f t="shared" si="15"/>
        <v>0</v>
      </c>
      <c r="P76" s="85"/>
      <c r="Q76" s="88">
        <f t="shared" si="16"/>
        <v>0</v>
      </c>
      <c r="R76" s="85"/>
      <c r="S76" s="88">
        <f t="shared" si="27"/>
        <v>0</v>
      </c>
      <c r="T76" s="85"/>
      <c r="U76" s="88">
        <f t="shared" si="17"/>
        <v>0</v>
      </c>
      <c r="V76" s="85"/>
      <c r="W76" s="88">
        <f t="shared" si="18"/>
        <v>0</v>
      </c>
      <c r="X76" s="85"/>
      <c r="Y76" s="88">
        <f t="shared" si="19"/>
        <v>0</v>
      </c>
      <c r="Z76" s="85"/>
      <c r="AA76" s="88">
        <f t="shared" si="1"/>
        <v>0</v>
      </c>
      <c r="AB76" s="85"/>
      <c r="AC76" s="88">
        <f t="shared" si="2"/>
        <v>0</v>
      </c>
      <c r="AD76" s="85"/>
      <c r="AE76" s="88">
        <f t="shared" si="3"/>
        <v>0</v>
      </c>
      <c r="AF76" s="85"/>
      <c r="AG76" s="88">
        <f t="shared" si="28"/>
        <v>0</v>
      </c>
      <c r="AH76" s="85"/>
      <c r="AI76" s="88">
        <f t="shared" si="33"/>
        <v>0</v>
      </c>
      <c r="AJ76" s="85"/>
      <c r="AK76" s="88">
        <f t="shared" si="5"/>
        <v>0</v>
      </c>
      <c r="AL76" s="85"/>
      <c r="AM76" s="88">
        <f t="shared" si="34"/>
        <v>0</v>
      </c>
      <c r="AN76" s="85"/>
      <c r="AO76" s="89">
        <f t="shared" si="20"/>
        <v>0</v>
      </c>
      <c r="AP76" s="90">
        <f t="shared" si="6"/>
        <v>0</v>
      </c>
      <c r="AQ76" s="91">
        <f t="shared" si="7"/>
        <v>2</v>
      </c>
      <c r="AR76" s="5">
        <f t="shared" si="21"/>
        <v>0</v>
      </c>
      <c r="AS76" s="182">
        <f t="shared" si="31"/>
        <v>0</v>
      </c>
      <c r="AT76" s="182">
        <f t="shared" si="29"/>
        <v>0</v>
      </c>
      <c r="AU76" s="183"/>
      <c r="AV76" s="102">
        <f t="shared" si="8"/>
        <v>0</v>
      </c>
      <c r="AW76" s="5">
        <f t="shared" si="22"/>
        <v>0</v>
      </c>
      <c r="AX76" s="104">
        <f t="shared" si="9"/>
        <v>0</v>
      </c>
      <c r="AY76" s="5">
        <f t="shared" si="23"/>
        <v>0</v>
      </c>
      <c r="AZ76" s="104">
        <f t="shared" si="10"/>
        <v>0</v>
      </c>
      <c r="BA76" s="5">
        <f t="shared" si="24"/>
        <v>0</v>
      </c>
      <c r="BB76" s="105">
        <f t="shared" si="11"/>
        <v>0</v>
      </c>
      <c r="BC76" s="99">
        <f t="shared" si="25"/>
        <v>0</v>
      </c>
      <c r="BD76" s="54"/>
      <c r="BE76" s="353"/>
      <c r="BF76" s="353"/>
      <c r="BG76" s="353"/>
      <c r="BH76" s="13"/>
    </row>
    <row r="77" spans="1:79" ht="12.75" customHeight="1" x14ac:dyDescent="0.2">
      <c r="A77" s="3"/>
      <c r="B77" s="5">
        <f t="shared" si="30"/>
        <v>31</v>
      </c>
      <c r="C77" s="291"/>
      <c r="D77" s="292"/>
      <c r="E77" s="14"/>
      <c r="F77" s="85"/>
      <c r="G77" s="88">
        <f t="shared" si="26"/>
        <v>0</v>
      </c>
      <c r="H77" s="85"/>
      <c r="I77" s="88">
        <f t="shared" si="12"/>
        <v>0</v>
      </c>
      <c r="J77" s="85"/>
      <c r="K77" s="88">
        <f t="shared" si="13"/>
        <v>0</v>
      </c>
      <c r="L77" s="85"/>
      <c r="M77" s="88">
        <f t="shared" si="14"/>
        <v>0</v>
      </c>
      <c r="N77" s="85"/>
      <c r="O77" s="88">
        <f t="shared" si="15"/>
        <v>0</v>
      </c>
      <c r="P77" s="85"/>
      <c r="Q77" s="88">
        <f t="shared" si="16"/>
        <v>0</v>
      </c>
      <c r="R77" s="85"/>
      <c r="S77" s="88">
        <f t="shared" si="27"/>
        <v>0</v>
      </c>
      <c r="T77" s="85"/>
      <c r="U77" s="88">
        <f t="shared" si="17"/>
        <v>0</v>
      </c>
      <c r="V77" s="85"/>
      <c r="W77" s="88">
        <f t="shared" si="18"/>
        <v>0</v>
      </c>
      <c r="X77" s="85"/>
      <c r="Y77" s="88">
        <f t="shared" si="19"/>
        <v>0</v>
      </c>
      <c r="Z77" s="85"/>
      <c r="AA77" s="88">
        <f t="shared" si="1"/>
        <v>0</v>
      </c>
      <c r="AB77" s="85"/>
      <c r="AC77" s="88">
        <f t="shared" si="2"/>
        <v>0</v>
      </c>
      <c r="AD77" s="85"/>
      <c r="AE77" s="88">
        <f t="shared" si="3"/>
        <v>0</v>
      </c>
      <c r="AF77" s="85"/>
      <c r="AG77" s="88">
        <f t="shared" si="28"/>
        <v>0</v>
      </c>
      <c r="AH77" s="85"/>
      <c r="AI77" s="88">
        <f t="shared" si="33"/>
        <v>0</v>
      </c>
      <c r="AJ77" s="85"/>
      <c r="AK77" s="88">
        <f t="shared" si="5"/>
        <v>0</v>
      </c>
      <c r="AL77" s="85"/>
      <c r="AM77" s="88">
        <f t="shared" si="34"/>
        <v>0</v>
      </c>
      <c r="AN77" s="85"/>
      <c r="AO77" s="89">
        <f t="shared" si="20"/>
        <v>0</v>
      </c>
      <c r="AP77" s="90">
        <f t="shared" si="6"/>
        <v>0</v>
      </c>
      <c r="AQ77" s="91">
        <f t="shared" si="7"/>
        <v>2</v>
      </c>
      <c r="AR77" s="5">
        <f t="shared" si="21"/>
        <v>0</v>
      </c>
      <c r="AS77" s="182">
        <f t="shared" si="31"/>
        <v>0</v>
      </c>
      <c r="AT77" s="182">
        <f t="shared" si="29"/>
        <v>0</v>
      </c>
      <c r="AU77" s="183"/>
      <c r="AV77" s="102">
        <f t="shared" si="8"/>
        <v>0</v>
      </c>
      <c r="AW77" s="5">
        <f t="shared" si="22"/>
        <v>0</v>
      </c>
      <c r="AX77" s="104">
        <f t="shared" si="9"/>
        <v>0</v>
      </c>
      <c r="AY77" s="5">
        <f t="shared" si="23"/>
        <v>0</v>
      </c>
      <c r="AZ77" s="104">
        <f t="shared" si="10"/>
        <v>0</v>
      </c>
      <c r="BA77" s="5">
        <f t="shared" si="24"/>
        <v>0</v>
      </c>
      <c r="BB77" s="105">
        <f t="shared" si="11"/>
        <v>0</v>
      </c>
      <c r="BC77" s="99">
        <f t="shared" si="25"/>
        <v>0</v>
      </c>
      <c r="BD77" s="54"/>
      <c r="BE77" s="353"/>
      <c r="BF77" s="353"/>
      <c r="BG77" s="353"/>
      <c r="BH77" s="13"/>
    </row>
    <row r="78" spans="1:79" ht="12.75" customHeight="1" x14ac:dyDescent="0.2">
      <c r="A78" s="3"/>
      <c r="B78" s="5">
        <f t="shared" si="30"/>
        <v>32</v>
      </c>
      <c r="C78" s="291"/>
      <c r="D78" s="292"/>
      <c r="E78" s="14"/>
      <c r="F78" s="85"/>
      <c r="G78" s="88">
        <f t="shared" si="26"/>
        <v>0</v>
      </c>
      <c r="H78" s="85"/>
      <c r="I78" s="88">
        <f t="shared" si="12"/>
        <v>0</v>
      </c>
      <c r="J78" s="85"/>
      <c r="K78" s="88">
        <f t="shared" si="13"/>
        <v>0</v>
      </c>
      <c r="L78" s="85"/>
      <c r="M78" s="88">
        <f t="shared" si="14"/>
        <v>0</v>
      </c>
      <c r="N78" s="85"/>
      <c r="O78" s="88">
        <f t="shared" si="15"/>
        <v>0</v>
      </c>
      <c r="P78" s="85"/>
      <c r="Q78" s="88">
        <f t="shared" si="16"/>
        <v>0</v>
      </c>
      <c r="R78" s="85"/>
      <c r="S78" s="88">
        <f t="shared" si="27"/>
        <v>0</v>
      </c>
      <c r="T78" s="85"/>
      <c r="U78" s="88">
        <f t="shared" si="17"/>
        <v>0</v>
      </c>
      <c r="V78" s="85"/>
      <c r="W78" s="88">
        <f t="shared" si="18"/>
        <v>0</v>
      </c>
      <c r="X78" s="85"/>
      <c r="Y78" s="88">
        <f t="shared" si="19"/>
        <v>0</v>
      </c>
      <c r="Z78" s="85"/>
      <c r="AA78" s="88">
        <f t="shared" si="1"/>
        <v>0</v>
      </c>
      <c r="AB78" s="85"/>
      <c r="AC78" s="88">
        <f t="shared" si="2"/>
        <v>0</v>
      </c>
      <c r="AD78" s="85"/>
      <c r="AE78" s="88">
        <f t="shared" si="3"/>
        <v>0</v>
      </c>
      <c r="AF78" s="85"/>
      <c r="AG78" s="88">
        <f t="shared" si="28"/>
        <v>0</v>
      </c>
      <c r="AH78" s="85"/>
      <c r="AI78" s="88">
        <f t="shared" si="33"/>
        <v>0</v>
      </c>
      <c r="AJ78" s="85"/>
      <c r="AK78" s="88">
        <f t="shared" si="5"/>
        <v>0</v>
      </c>
      <c r="AL78" s="85"/>
      <c r="AM78" s="88">
        <f t="shared" si="34"/>
        <v>0</v>
      </c>
      <c r="AN78" s="85"/>
      <c r="AO78" s="89">
        <f t="shared" si="20"/>
        <v>0</v>
      </c>
      <c r="AP78" s="90">
        <f t="shared" si="6"/>
        <v>0</v>
      </c>
      <c r="AQ78" s="91">
        <f t="shared" si="7"/>
        <v>2</v>
      </c>
      <c r="AR78" s="5">
        <f t="shared" si="21"/>
        <v>0</v>
      </c>
      <c r="AS78" s="182">
        <f t="shared" si="31"/>
        <v>0</v>
      </c>
      <c r="AT78" s="182">
        <f t="shared" si="29"/>
        <v>0</v>
      </c>
      <c r="AU78" s="183"/>
      <c r="AV78" s="102">
        <f t="shared" si="8"/>
        <v>0</v>
      </c>
      <c r="AW78" s="5">
        <f t="shared" si="22"/>
        <v>0</v>
      </c>
      <c r="AX78" s="104">
        <f t="shared" si="9"/>
        <v>0</v>
      </c>
      <c r="AY78" s="5">
        <f t="shared" si="23"/>
        <v>0</v>
      </c>
      <c r="AZ78" s="104">
        <f t="shared" si="10"/>
        <v>0</v>
      </c>
      <c r="BA78" s="5">
        <f t="shared" si="24"/>
        <v>0</v>
      </c>
      <c r="BB78" s="105">
        <f t="shared" si="11"/>
        <v>0</v>
      </c>
      <c r="BC78" s="99">
        <f t="shared" si="25"/>
        <v>0</v>
      </c>
      <c r="BD78" s="54"/>
      <c r="BE78" s="54"/>
      <c r="BF78" s="54"/>
      <c r="BG78" s="54"/>
      <c r="BH78" s="13"/>
    </row>
    <row r="79" spans="1:79" ht="12.75" customHeight="1" x14ac:dyDescent="0.2">
      <c r="A79" s="3"/>
      <c r="B79" s="5">
        <f t="shared" si="30"/>
        <v>33</v>
      </c>
      <c r="C79" s="291"/>
      <c r="D79" s="292"/>
      <c r="E79" s="14"/>
      <c r="F79" s="85"/>
      <c r="G79" s="88">
        <f t="shared" si="26"/>
        <v>0</v>
      </c>
      <c r="H79" s="85"/>
      <c r="I79" s="88">
        <f t="shared" si="12"/>
        <v>0</v>
      </c>
      <c r="J79" s="85"/>
      <c r="K79" s="88">
        <f t="shared" si="13"/>
        <v>0</v>
      </c>
      <c r="L79" s="85"/>
      <c r="M79" s="88">
        <f t="shared" si="14"/>
        <v>0</v>
      </c>
      <c r="N79" s="85"/>
      <c r="O79" s="88">
        <f t="shared" si="15"/>
        <v>0</v>
      </c>
      <c r="P79" s="85"/>
      <c r="Q79" s="88">
        <f t="shared" si="16"/>
        <v>0</v>
      </c>
      <c r="R79" s="85"/>
      <c r="S79" s="88">
        <f t="shared" si="27"/>
        <v>0</v>
      </c>
      <c r="T79" s="85"/>
      <c r="U79" s="88">
        <f t="shared" si="17"/>
        <v>0</v>
      </c>
      <c r="V79" s="85"/>
      <c r="W79" s="88">
        <f t="shared" si="18"/>
        <v>0</v>
      </c>
      <c r="X79" s="85"/>
      <c r="Y79" s="88">
        <f t="shared" si="19"/>
        <v>0</v>
      </c>
      <c r="Z79" s="85"/>
      <c r="AA79" s="88">
        <f t="shared" si="1"/>
        <v>0</v>
      </c>
      <c r="AB79" s="85"/>
      <c r="AC79" s="88">
        <f t="shared" si="2"/>
        <v>0</v>
      </c>
      <c r="AD79" s="85"/>
      <c r="AE79" s="88">
        <f t="shared" si="3"/>
        <v>0</v>
      </c>
      <c r="AF79" s="85"/>
      <c r="AG79" s="88">
        <f t="shared" si="28"/>
        <v>0</v>
      </c>
      <c r="AH79" s="85"/>
      <c r="AI79" s="88">
        <f t="shared" si="33"/>
        <v>0</v>
      </c>
      <c r="AJ79" s="85"/>
      <c r="AK79" s="88">
        <f t="shared" si="5"/>
        <v>0</v>
      </c>
      <c r="AL79" s="85"/>
      <c r="AM79" s="88">
        <f t="shared" si="34"/>
        <v>0</v>
      </c>
      <c r="AN79" s="85"/>
      <c r="AO79" s="89">
        <f t="shared" si="20"/>
        <v>0</v>
      </c>
      <c r="AP79" s="90">
        <f t="shared" si="6"/>
        <v>0</v>
      </c>
      <c r="AQ79" s="91">
        <f t="shared" si="7"/>
        <v>2</v>
      </c>
      <c r="AR79" s="5">
        <f t="shared" si="21"/>
        <v>0</v>
      </c>
      <c r="AS79" s="182">
        <f t="shared" si="31"/>
        <v>0</v>
      </c>
      <c r="AT79" s="182">
        <f t="shared" si="29"/>
        <v>0</v>
      </c>
      <c r="AU79" s="183"/>
      <c r="AV79" s="102">
        <f t="shared" si="8"/>
        <v>0</v>
      </c>
      <c r="AW79" s="5">
        <f t="shared" si="22"/>
        <v>0</v>
      </c>
      <c r="AX79" s="104">
        <f t="shared" si="9"/>
        <v>0</v>
      </c>
      <c r="AY79" s="5">
        <f t="shared" si="23"/>
        <v>0</v>
      </c>
      <c r="AZ79" s="104">
        <f t="shared" si="10"/>
        <v>0</v>
      </c>
      <c r="BA79" s="5">
        <f t="shared" si="24"/>
        <v>0</v>
      </c>
      <c r="BB79" s="105">
        <f t="shared" si="11"/>
        <v>0</v>
      </c>
      <c r="BC79" s="99">
        <f t="shared" si="25"/>
        <v>0</v>
      </c>
      <c r="BD79" s="54"/>
      <c r="BE79" s="134"/>
      <c r="BF79" s="134"/>
      <c r="BG79" s="134"/>
      <c r="BH79" s="13"/>
    </row>
    <row r="80" spans="1:79" ht="12.75" customHeight="1" x14ac:dyDescent="0.2">
      <c r="A80" s="3"/>
      <c r="B80" s="5">
        <f t="shared" si="30"/>
        <v>34</v>
      </c>
      <c r="C80" s="291"/>
      <c r="D80" s="292"/>
      <c r="E80" s="14"/>
      <c r="F80" s="85"/>
      <c r="G80" s="88">
        <f t="shared" si="26"/>
        <v>0</v>
      </c>
      <c r="H80" s="85"/>
      <c r="I80" s="88">
        <f t="shared" si="12"/>
        <v>0</v>
      </c>
      <c r="J80" s="85"/>
      <c r="K80" s="88">
        <f t="shared" si="13"/>
        <v>0</v>
      </c>
      <c r="L80" s="85"/>
      <c r="M80" s="88">
        <f t="shared" si="14"/>
        <v>0</v>
      </c>
      <c r="N80" s="85"/>
      <c r="O80" s="88">
        <f t="shared" si="15"/>
        <v>0</v>
      </c>
      <c r="P80" s="85"/>
      <c r="Q80" s="88">
        <f t="shared" si="16"/>
        <v>0</v>
      </c>
      <c r="R80" s="85"/>
      <c r="S80" s="88">
        <f t="shared" si="27"/>
        <v>0</v>
      </c>
      <c r="T80" s="85"/>
      <c r="U80" s="88">
        <f t="shared" si="17"/>
        <v>0</v>
      </c>
      <c r="V80" s="85"/>
      <c r="W80" s="88">
        <f t="shared" si="18"/>
        <v>0</v>
      </c>
      <c r="X80" s="85"/>
      <c r="Y80" s="88">
        <f t="shared" si="19"/>
        <v>0</v>
      </c>
      <c r="Z80" s="85"/>
      <c r="AA80" s="88">
        <f t="shared" si="1"/>
        <v>0</v>
      </c>
      <c r="AB80" s="85"/>
      <c r="AC80" s="88">
        <f t="shared" si="2"/>
        <v>0</v>
      </c>
      <c r="AD80" s="85"/>
      <c r="AE80" s="88">
        <f t="shared" si="3"/>
        <v>0</v>
      </c>
      <c r="AF80" s="85"/>
      <c r="AG80" s="88">
        <f t="shared" si="28"/>
        <v>0</v>
      </c>
      <c r="AH80" s="85"/>
      <c r="AI80" s="88">
        <f t="shared" si="33"/>
        <v>0</v>
      </c>
      <c r="AJ80" s="85"/>
      <c r="AK80" s="88">
        <f t="shared" si="5"/>
        <v>0</v>
      </c>
      <c r="AL80" s="85"/>
      <c r="AM80" s="88">
        <f t="shared" si="34"/>
        <v>0</v>
      </c>
      <c r="AN80" s="85"/>
      <c r="AO80" s="89">
        <f t="shared" si="20"/>
        <v>0</v>
      </c>
      <c r="AP80" s="90">
        <f t="shared" si="6"/>
        <v>0</v>
      </c>
      <c r="AQ80" s="91">
        <f t="shared" si="7"/>
        <v>2</v>
      </c>
      <c r="AR80" s="5">
        <f t="shared" si="21"/>
        <v>0</v>
      </c>
      <c r="AS80" s="182">
        <f t="shared" si="31"/>
        <v>0</v>
      </c>
      <c r="AT80" s="182">
        <f t="shared" si="29"/>
        <v>0</v>
      </c>
      <c r="AU80" s="183"/>
      <c r="AV80" s="102">
        <f>IF((E80="P"),(SUM(F80:G80)+SUM(V80:Y80))/3,0)</f>
        <v>0</v>
      </c>
      <c r="AW80" s="5">
        <f t="shared" si="22"/>
        <v>0</v>
      </c>
      <c r="AX80" s="104">
        <f t="shared" si="9"/>
        <v>0</v>
      </c>
      <c r="AY80" s="5">
        <f t="shared" si="23"/>
        <v>0</v>
      </c>
      <c r="AZ80" s="104">
        <f t="shared" si="10"/>
        <v>0</v>
      </c>
      <c r="BA80" s="5">
        <f t="shared" si="24"/>
        <v>0</v>
      </c>
      <c r="BB80" s="105">
        <f t="shared" si="11"/>
        <v>0</v>
      </c>
      <c r="BC80" s="99">
        <f t="shared" si="25"/>
        <v>0</v>
      </c>
      <c r="BD80" s="54"/>
      <c r="BE80" s="54"/>
      <c r="BF80" s="54"/>
      <c r="BG80" s="54"/>
      <c r="BH80" s="13"/>
    </row>
    <row r="81" spans="1:63" ht="12.75" customHeight="1" x14ac:dyDescent="0.2">
      <c r="A81" s="3"/>
      <c r="B81" s="5">
        <f t="shared" si="30"/>
        <v>35</v>
      </c>
      <c r="C81" s="291"/>
      <c r="D81" s="292"/>
      <c r="E81" s="14"/>
      <c r="F81" s="85"/>
      <c r="G81" s="88">
        <f t="shared" si="26"/>
        <v>0</v>
      </c>
      <c r="H81" s="85"/>
      <c r="I81" s="88">
        <f t="shared" si="12"/>
        <v>0</v>
      </c>
      <c r="J81" s="85"/>
      <c r="K81" s="88">
        <f t="shared" si="13"/>
        <v>0</v>
      </c>
      <c r="L81" s="85"/>
      <c r="M81" s="88">
        <f t="shared" si="14"/>
        <v>0</v>
      </c>
      <c r="N81" s="85"/>
      <c r="O81" s="88">
        <f t="shared" si="15"/>
        <v>0</v>
      </c>
      <c r="P81" s="85"/>
      <c r="Q81" s="88">
        <f t="shared" si="16"/>
        <v>0</v>
      </c>
      <c r="R81" s="85"/>
      <c r="S81" s="88">
        <f t="shared" si="27"/>
        <v>0</v>
      </c>
      <c r="T81" s="85"/>
      <c r="U81" s="88">
        <f t="shared" si="17"/>
        <v>0</v>
      </c>
      <c r="V81" s="85"/>
      <c r="W81" s="88">
        <f t="shared" si="18"/>
        <v>0</v>
      </c>
      <c r="X81" s="85"/>
      <c r="Y81" s="88">
        <f t="shared" si="19"/>
        <v>0</v>
      </c>
      <c r="Z81" s="85"/>
      <c r="AA81" s="88">
        <f t="shared" si="1"/>
        <v>0</v>
      </c>
      <c r="AB81" s="85"/>
      <c r="AC81" s="88">
        <f t="shared" si="2"/>
        <v>0</v>
      </c>
      <c r="AD81" s="85"/>
      <c r="AE81" s="88">
        <f t="shared" si="3"/>
        <v>0</v>
      </c>
      <c r="AF81" s="85"/>
      <c r="AG81" s="88">
        <f t="shared" si="28"/>
        <v>0</v>
      </c>
      <c r="AH81" s="85"/>
      <c r="AI81" s="88">
        <f t="shared" si="33"/>
        <v>0</v>
      </c>
      <c r="AJ81" s="85"/>
      <c r="AK81" s="88">
        <f t="shared" si="5"/>
        <v>0</v>
      </c>
      <c r="AL81" s="85"/>
      <c r="AM81" s="88">
        <f t="shared" si="34"/>
        <v>0</v>
      </c>
      <c r="AN81" s="85"/>
      <c r="AO81" s="89">
        <f t="shared" si="20"/>
        <v>0</v>
      </c>
      <c r="AP81" s="90">
        <f t="shared" si="6"/>
        <v>0</v>
      </c>
      <c r="AQ81" s="91">
        <f t="shared" si="7"/>
        <v>2</v>
      </c>
      <c r="AR81" s="5">
        <f t="shared" si="21"/>
        <v>0</v>
      </c>
      <c r="AS81" s="182">
        <f t="shared" si="31"/>
        <v>0</v>
      </c>
      <c r="AT81" s="182">
        <f t="shared" si="29"/>
        <v>0</v>
      </c>
      <c r="AU81" s="183"/>
      <c r="AV81" s="102">
        <f t="shared" si="8"/>
        <v>0</v>
      </c>
      <c r="AW81" s="5">
        <f t="shared" si="22"/>
        <v>0</v>
      </c>
      <c r="AX81" s="104">
        <f t="shared" si="9"/>
        <v>0</v>
      </c>
      <c r="AY81" s="5">
        <f t="shared" si="23"/>
        <v>0</v>
      </c>
      <c r="AZ81" s="104">
        <f t="shared" si="10"/>
        <v>0</v>
      </c>
      <c r="BA81" s="5">
        <f t="shared" si="24"/>
        <v>0</v>
      </c>
      <c r="BB81" s="105">
        <f t="shared" si="11"/>
        <v>0</v>
      </c>
      <c r="BC81" s="99">
        <f t="shared" si="25"/>
        <v>0</v>
      </c>
      <c r="BD81" s="54"/>
      <c r="BE81" s="54"/>
      <c r="BF81" s="54"/>
      <c r="BG81" s="54"/>
      <c r="BH81" s="13"/>
    </row>
    <row r="82" spans="1:63" ht="12.75" customHeight="1" x14ac:dyDescent="0.2">
      <c r="A82" s="3"/>
      <c r="B82" s="5">
        <f t="shared" si="30"/>
        <v>36</v>
      </c>
      <c r="C82" s="291"/>
      <c r="D82" s="292"/>
      <c r="E82" s="14"/>
      <c r="F82" s="85"/>
      <c r="G82" s="88">
        <f t="shared" si="26"/>
        <v>0</v>
      </c>
      <c r="H82" s="85"/>
      <c r="I82" s="88">
        <f t="shared" si="12"/>
        <v>0</v>
      </c>
      <c r="J82" s="85"/>
      <c r="K82" s="88">
        <f t="shared" si="13"/>
        <v>0</v>
      </c>
      <c r="L82" s="85"/>
      <c r="M82" s="88">
        <f t="shared" si="14"/>
        <v>0</v>
      </c>
      <c r="N82" s="85"/>
      <c r="O82" s="88">
        <f t="shared" si="15"/>
        <v>0</v>
      </c>
      <c r="P82" s="85"/>
      <c r="Q82" s="88">
        <f t="shared" si="16"/>
        <v>0</v>
      </c>
      <c r="R82" s="85"/>
      <c r="S82" s="88">
        <f t="shared" si="27"/>
        <v>0</v>
      </c>
      <c r="T82" s="85"/>
      <c r="U82" s="88">
        <f t="shared" si="17"/>
        <v>0</v>
      </c>
      <c r="V82" s="85"/>
      <c r="W82" s="88">
        <f t="shared" si="18"/>
        <v>0</v>
      </c>
      <c r="X82" s="85"/>
      <c r="Y82" s="88">
        <f t="shared" si="19"/>
        <v>0</v>
      </c>
      <c r="Z82" s="85"/>
      <c r="AA82" s="88">
        <f t="shared" si="1"/>
        <v>0</v>
      </c>
      <c r="AB82" s="85"/>
      <c r="AC82" s="88">
        <f t="shared" si="2"/>
        <v>0</v>
      </c>
      <c r="AD82" s="85"/>
      <c r="AE82" s="88">
        <f t="shared" si="3"/>
        <v>0</v>
      </c>
      <c r="AF82" s="85"/>
      <c r="AG82" s="88">
        <f t="shared" si="28"/>
        <v>0</v>
      </c>
      <c r="AH82" s="85"/>
      <c r="AI82" s="88">
        <f t="shared" si="33"/>
        <v>0</v>
      </c>
      <c r="AJ82" s="85"/>
      <c r="AK82" s="88">
        <f t="shared" si="5"/>
        <v>0</v>
      </c>
      <c r="AL82" s="85"/>
      <c r="AM82" s="88">
        <f t="shared" si="34"/>
        <v>0</v>
      </c>
      <c r="AN82" s="85"/>
      <c r="AO82" s="89">
        <f t="shared" si="20"/>
        <v>0</v>
      </c>
      <c r="AP82" s="90">
        <f t="shared" si="6"/>
        <v>0</v>
      </c>
      <c r="AQ82" s="91">
        <f t="shared" si="7"/>
        <v>2</v>
      </c>
      <c r="AR82" s="5">
        <f t="shared" si="21"/>
        <v>0</v>
      </c>
      <c r="AS82" s="182">
        <f t="shared" si="31"/>
        <v>0</v>
      </c>
      <c r="AT82" s="182">
        <f t="shared" si="29"/>
        <v>0</v>
      </c>
      <c r="AU82" s="183"/>
      <c r="AV82" s="102">
        <f t="shared" si="8"/>
        <v>0</v>
      </c>
      <c r="AW82" s="5">
        <f t="shared" si="22"/>
        <v>0</v>
      </c>
      <c r="AX82" s="104">
        <f t="shared" si="9"/>
        <v>0</v>
      </c>
      <c r="AY82" s="5">
        <f t="shared" si="23"/>
        <v>0</v>
      </c>
      <c r="AZ82" s="104">
        <f t="shared" si="10"/>
        <v>0</v>
      </c>
      <c r="BA82" s="5">
        <f t="shared" si="24"/>
        <v>0</v>
      </c>
      <c r="BB82" s="105">
        <f t="shared" si="11"/>
        <v>0</v>
      </c>
      <c r="BC82" s="99">
        <f t="shared" si="25"/>
        <v>0</v>
      </c>
      <c r="BD82" s="54"/>
      <c r="BE82" s="54"/>
      <c r="BF82" s="54"/>
      <c r="BG82" s="54"/>
      <c r="BH82" s="13"/>
    </row>
    <row r="83" spans="1:63" ht="12.75" customHeight="1" x14ac:dyDescent="0.2">
      <c r="A83" s="3"/>
      <c r="B83" s="5">
        <f t="shared" si="30"/>
        <v>37</v>
      </c>
      <c r="C83" s="291"/>
      <c r="D83" s="292"/>
      <c r="E83" s="14"/>
      <c r="F83" s="85"/>
      <c r="G83" s="88">
        <f t="shared" si="26"/>
        <v>0</v>
      </c>
      <c r="H83" s="85"/>
      <c r="I83" s="88">
        <f t="shared" si="12"/>
        <v>0</v>
      </c>
      <c r="J83" s="85"/>
      <c r="K83" s="88">
        <f t="shared" si="13"/>
        <v>0</v>
      </c>
      <c r="L83" s="85"/>
      <c r="M83" s="88">
        <f t="shared" si="14"/>
        <v>0</v>
      </c>
      <c r="N83" s="85"/>
      <c r="O83" s="88">
        <f t="shared" si="15"/>
        <v>0</v>
      </c>
      <c r="P83" s="85"/>
      <c r="Q83" s="88">
        <f t="shared" si="16"/>
        <v>0</v>
      </c>
      <c r="R83" s="85"/>
      <c r="S83" s="88">
        <f t="shared" si="27"/>
        <v>0</v>
      </c>
      <c r="T83" s="85"/>
      <c r="U83" s="88">
        <f t="shared" si="17"/>
        <v>0</v>
      </c>
      <c r="V83" s="85"/>
      <c r="W83" s="88">
        <f t="shared" si="18"/>
        <v>0</v>
      </c>
      <c r="X83" s="85"/>
      <c r="Y83" s="88">
        <f t="shared" si="19"/>
        <v>0</v>
      </c>
      <c r="Z83" s="85"/>
      <c r="AA83" s="88">
        <f t="shared" si="1"/>
        <v>0</v>
      </c>
      <c r="AB83" s="85"/>
      <c r="AC83" s="88">
        <f t="shared" si="2"/>
        <v>0</v>
      </c>
      <c r="AD83" s="85"/>
      <c r="AE83" s="88">
        <f t="shared" si="3"/>
        <v>0</v>
      </c>
      <c r="AF83" s="85"/>
      <c r="AG83" s="88">
        <f t="shared" si="28"/>
        <v>0</v>
      </c>
      <c r="AH83" s="85"/>
      <c r="AI83" s="88">
        <f t="shared" si="33"/>
        <v>0</v>
      </c>
      <c r="AJ83" s="85"/>
      <c r="AK83" s="88">
        <f t="shared" si="5"/>
        <v>0</v>
      </c>
      <c r="AL83" s="85"/>
      <c r="AM83" s="88">
        <f t="shared" si="34"/>
        <v>0</v>
      </c>
      <c r="AN83" s="85"/>
      <c r="AO83" s="89">
        <f t="shared" si="20"/>
        <v>0</v>
      </c>
      <c r="AP83" s="90">
        <f t="shared" si="6"/>
        <v>0</v>
      </c>
      <c r="AQ83" s="91">
        <f t="shared" si="7"/>
        <v>2</v>
      </c>
      <c r="AR83" s="5">
        <f t="shared" si="21"/>
        <v>0</v>
      </c>
      <c r="AS83" s="182">
        <f t="shared" si="31"/>
        <v>0</v>
      </c>
      <c r="AT83" s="182">
        <f t="shared" si="29"/>
        <v>0</v>
      </c>
      <c r="AU83" s="183"/>
      <c r="AV83" s="102">
        <f t="shared" si="8"/>
        <v>0</v>
      </c>
      <c r="AW83" s="5">
        <f t="shared" si="22"/>
        <v>0</v>
      </c>
      <c r="AX83" s="104">
        <f t="shared" si="9"/>
        <v>0</v>
      </c>
      <c r="AY83" s="5">
        <f t="shared" si="23"/>
        <v>0</v>
      </c>
      <c r="AZ83" s="104">
        <f t="shared" si="10"/>
        <v>0</v>
      </c>
      <c r="BA83" s="5">
        <f t="shared" si="24"/>
        <v>0</v>
      </c>
      <c r="BB83" s="105">
        <f t="shared" si="11"/>
        <v>0</v>
      </c>
      <c r="BC83" s="99">
        <f t="shared" si="25"/>
        <v>0</v>
      </c>
      <c r="BD83" s="54"/>
      <c r="BE83" s="54"/>
      <c r="BF83" s="54"/>
      <c r="BG83" s="54"/>
      <c r="BH83" s="13"/>
    </row>
    <row r="84" spans="1:63" ht="12.75" customHeight="1" x14ac:dyDescent="0.2">
      <c r="A84" s="3"/>
      <c r="B84" s="5">
        <f t="shared" si="30"/>
        <v>38</v>
      </c>
      <c r="C84" s="291"/>
      <c r="D84" s="292"/>
      <c r="E84" s="14"/>
      <c r="F84" s="85"/>
      <c r="G84" s="88">
        <f t="shared" si="26"/>
        <v>0</v>
      </c>
      <c r="H84" s="85"/>
      <c r="I84" s="88">
        <f t="shared" si="12"/>
        <v>0</v>
      </c>
      <c r="J84" s="85"/>
      <c r="K84" s="88">
        <f t="shared" si="13"/>
        <v>0</v>
      </c>
      <c r="L84" s="85"/>
      <c r="M84" s="88">
        <f t="shared" si="14"/>
        <v>0</v>
      </c>
      <c r="N84" s="85"/>
      <c r="O84" s="88">
        <f t="shared" si="15"/>
        <v>0</v>
      </c>
      <c r="P84" s="85"/>
      <c r="Q84" s="88">
        <f t="shared" si="16"/>
        <v>0</v>
      </c>
      <c r="R84" s="85"/>
      <c r="S84" s="88">
        <f t="shared" si="27"/>
        <v>0</v>
      </c>
      <c r="T84" s="85"/>
      <c r="U84" s="88">
        <f t="shared" si="17"/>
        <v>0</v>
      </c>
      <c r="V84" s="85"/>
      <c r="W84" s="88">
        <f t="shared" si="18"/>
        <v>0</v>
      </c>
      <c r="X84" s="85"/>
      <c r="Y84" s="88">
        <f t="shared" si="19"/>
        <v>0</v>
      </c>
      <c r="Z84" s="85"/>
      <c r="AA84" s="88">
        <f t="shared" si="1"/>
        <v>0</v>
      </c>
      <c r="AB84" s="85"/>
      <c r="AC84" s="88">
        <f t="shared" si="2"/>
        <v>0</v>
      </c>
      <c r="AD84" s="85"/>
      <c r="AE84" s="88">
        <f t="shared" si="3"/>
        <v>0</v>
      </c>
      <c r="AF84" s="85"/>
      <c r="AG84" s="88">
        <f t="shared" si="28"/>
        <v>0</v>
      </c>
      <c r="AH84" s="85"/>
      <c r="AI84" s="88">
        <f t="shared" si="33"/>
        <v>0</v>
      </c>
      <c r="AJ84" s="85"/>
      <c r="AK84" s="88">
        <f t="shared" si="5"/>
        <v>0</v>
      </c>
      <c r="AL84" s="85"/>
      <c r="AM84" s="88">
        <f t="shared" si="34"/>
        <v>0</v>
      </c>
      <c r="AN84" s="85"/>
      <c r="AO84" s="89">
        <f t="shared" si="20"/>
        <v>0</v>
      </c>
      <c r="AP84" s="90">
        <f t="shared" si="6"/>
        <v>0</v>
      </c>
      <c r="AQ84" s="91">
        <f t="shared" si="7"/>
        <v>2</v>
      </c>
      <c r="AR84" s="5">
        <f t="shared" si="21"/>
        <v>0</v>
      </c>
      <c r="AS84" s="182">
        <f t="shared" si="31"/>
        <v>0</v>
      </c>
      <c r="AT84" s="182">
        <f t="shared" si="29"/>
        <v>0</v>
      </c>
      <c r="AU84" s="183"/>
      <c r="AV84" s="102">
        <f t="shared" si="8"/>
        <v>0</v>
      </c>
      <c r="AW84" s="5">
        <f t="shared" si="22"/>
        <v>0</v>
      </c>
      <c r="AX84" s="104">
        <f t="shared" si="9"/>
        <v>0</v>
      </c>
      <c r="AY84" s="5">
        <f t="shared" si="23"/>
        <v>0</v>
      </c>
      <c r="AZ84" s="104">
        <f t="shared" si="10"/>
        <v>0</v>
      </c>
      <c r="BA84" s="5">
        <f t="shared" si="24"/>
        <v>0</v>
      </c>
      <c r="BB84" s="105">
        <f t="shared" si="11"/>
        <v>0</v>
      </c>
      <c r="BC84" s="99">
        <f t="shared" si="25"/>
        <v>0</v>
      </c>
      <c r="BD84" s="54"/>
      <c r="BE84" s="54"/>
      <c r="BF84" s="54"/>
      <c r="BG84" s="54"/>
      <c r="BH84" s="13"/>
      <c r="BK84" s="17"/>
    </row>
    <row r="85" spans="1:63" ht="12.75" customHeight="1" x14ac:dyDescent="0.2">
      <c r="A85" s="3"/>
      <c r="B85" s="5">
        <f t="shared" si="30"/>
        <v>39</v>
      </c>
      <c r="C85" s="291"/>
      <c r="D85" s="292"/>
      <c r="E85" s="14"/>
      <c r="F85" s="85"/>
      <c r="G85" s="88">
        <f t="shared" si="26"/>
        <v>0</v>
      </c>
      <c r="H85" s="85"/>
      <c r="I85" s="88">
        <f t="shared" si="12"/>
        <v>0</v>
      </c>
      <c r="J85" s="85"/>
      <c r="K85" s="88">
        <f t="shared" si="13"/>
        <v>0</v>
      </c>
      <c r="L85" s="85"/>
      <c r="M85" s="88">
        <f t="shared" si="14"/>
        <v>0</v>
      </c>
      <c r="N85" s="85"/>
      <c r="O85" s="88">
        <f t="shared" si="15"/>
        <v>0</v>
      </c>
      <c r="P85" s="85"/>
      <c r="Q85" s="88">
        <f t="shared" si="16"/>
        <v>0</v>
      </c>
      <c r="R85" s="85"/>
      <c r="S85" s="88">
        <f t="shared" si="27"/>
        <v>0</v>
      </c>
      <c r="T85" s="85"/>
      <c r="U85" s="88">
        <f t="shared" si="17"/>
        <v>0</v>
      </c>
      <c r="V85" s="85"/>
      <c r="W85" s="88">
        <f t="shared" si="18"/>
        <v>0</v>
      </c>
      <c r="X85" s="85"/>
      <c r="Y85" s="88">
        <f t="shared" si="19"/>
        <v>0</v>
      </c>
      <c r="Z85" s="85"/>
      <c r="AA85" s="88">
        <f t="shared" si="1"/>
        <v>0</v>
      </c>
      <c r="AB85" s="85"/>
      <c r="AC85" s="88">
        <f t="shared" si="2"/>
        <v>0</v>
      </c>
      <c r="AD85" s="85"/>
      <c r="AE85" s="88">
        <f t="shared" si="3"/>
        <v>0</v>
      </c>
      <c r="AF85" s="85"/>
      <c r="AG85" s="88">
        <f t="shared" si="28"/>
        <v>0</v>
      </c>
      <c r="AH85" s="85"/>
      <c r="AI85" s="88">
        <f t="shared" si="33"/>
        <v>0</v>
      </c>
      <c r="AJ85" s="85"/>
      <c r="AK85" s="88">
        <f t="shared" si="5"/>
        <v>0</v>
      </c>
      <c r="AL85" s="85"/>
      <c r="AM85" s="88">
        <f t="shared" si="34"/>
        <v>0</v>
      </c>
      <c r="AN85" s="85"/>
      <c r="AO85" s="89">
        <f t="shared" si="20"/>
        <v>0</v>
      </c>
      <c r="AP85" s="90">
        <f t="shared" si="6"/>
        <v>0</v>
      </c>
      <c r="AQ85" s="91">
        <f t="shared" si="7"/>
        <v>2</v>
      </c>
      <c r="AR85" s="5">
        <f t="shared" si="21"/>
        <v>0</v>
      </c>
      <c r="AS85" s="182">
        <f t="shared" si="31"/>
        <v>0</v>
      </c>
      <c r="AT85" s="182">
        <f t="shared" si="29"/>
        <v>0</v>
      </c>
      <c r="AU85" s="183"/>
      <c r="AV85" s="102">
        <f t="shared" si="8"/>
        <v>0</v>
      </c>
      <c r="AW85" s="5">
        <f t="shared" si="22"/>
        <v>0</v>
      </c>
      <c r="AX85" s="104">
        <f t="shared" si="9"/>
        <v>0</v>
      </c>
      <c r="AY85" s="5">
        <f t="shared" si="23"/>
        <v>0</v>
      </c>
      <c r="AZ85" s="104">
        <f t="shared" si="10"/>
        <v>0</v>
      </c>
      <c r="BA85" s="5">
        <f t="shared" si="24"/>
        <v>0</v>
      </c>
      <c r="BB85" s="105">
        <f t="shared" si="11"/>
        <v>0</v>
      </c>
      <c r="BC85" s="99">
        <f t="shared" si="25"/>
        <v>0</v>
      </c>
      <c r="BD85" s="54"/>
      <c r="BE85" s="54"/>
      <c r="BF85" s="54"/>
      <c r="BG85" s="54"/>
      <c r="BH85" s="13"/>
      <c r="BK85" s="163" t="str">
        <f>P18</f>
        <v>1) Reflexión sobre el texto.</v>
      </c>
    </row>
    <row r="86" spans="1:63" ht="12.75" customHeight="1" x14ac:dyDescent="0.2">
      <c r="A86" s="3"/>
      <c r="B86" s="5">
        <f t="shared" si="30"/>
        <v>40</v>
      </c>
      <c r="C86" s="291"/>
      <c r="D86" s="292"/>
      <c r="E86" s="14"/>
      <c r="F86" s="85"/>
      <c r="G86" s="88">
        <f t="shared" si="26"/>
        <v>0</v>
      </c>
      <c r="H86" s="85"/>
      <c r="I86" s="88">
        <f t="shared" si="12"/>
        <v>0</v>
      </c>
      <c r="J86" s="85"/>
      <c r="K86" s="88">
        <f t="shared" si="13"/>
        <v>0</v>
      </c>
      <c r="L86" s="85"/>
      <c r="M86" s="88">
        <f t="shared" si="14"/>
        <v>0</v>
      </c>
      <c r="N86" s="85"/>
      <c r="O86" s="88">
        <f t="shared" si="15"/>
        <v>0</v>
      </c>
      <c r="P86" s="85"/>
      <c r="Q86" s="88">
        <f t="shared" si="16"/>
        <v>0</v>
      </c>
      <c r="R86" s="85"/>
      <c r="S86" s="88">
        <f t="shared" si="27"/>
        <v>0</v>
      </c>
      <c r="T86" s="85"/>
      <c r="U86" s="88">
        <f t="shared" si="17"/>
        <v>0</v>
      </c>
      <c r="V86" s="85"/>
      <c r="W86" s="88">
        <f t="shared" si="18"/>
        <v>0</v>
      </c>
      <c r="X86" s="85"/>
      <c r="Y86" s="88">
        <f t="shared" si="19"/>
        <v>0</v>
      </c>
      <c r="Z86" s="85"/>
      <c r="AA86" s="88">
        <f t="shared" si="1"/>
        <v>0</v>
      </c>
      <c r="AB86" s="85"/>
      <c r="AC86" s="88">
        <f t="shared" si="2"/>
        <v>0</v>
      </c>
      <c r="AD86" s="85"/>
      <c r="AE86" s="88">
        <f t="shared" si="3"/>
        <v>0</v>
      </c>
      <c r="AF86" s="85"/>
      <c r="AG86" s="88">
        <f t="shared" si="28"/>
        <v>0</v>
      </c>
      <c r="AH86" s="85"/>
      <c r="AI86" s="88">
        <f t="shared" si="33"/>
        <v>0</v>
      </c>
      <c r="AJ86" s="85"/>
      <c r="AK86" s="88">
        <f t="shared" si="5"/>
        <v>0</v>
      </c>
      <c r="AL86" s="85"/>
      <c r="AM86" s="88">
        <f t="shared" si="34"/>
        <v>0</v>
      </c>
      <c r="AN86" s="85"/>
      <c r="AO86" s="89">
        <f t="shared" si="20"/>
        <v>0</v>
      </c>
      <c r="AP86" s="90">
        <f t="shared" si="6"/>
        <v>0</v>
      </c>
      <c r="AQ86" s="91">
        <f t="shared" si="7"/>
        <v>2</v>
      </c>
      <c r="AR86" s="5">
        <f t="shared" si="21"/>
        <v>0</v>
      </c>
      <c r="AS86" s="182">
        <f t="shared" si="31"/>
        <v>0</v>
      </c>
      <c r="AT86" s="182">
        <f t="shared" si="29"/>
        <v>0</v>
      </c>
      <c r="AU86" s="183"/>
      <c r="AV86" s="102">
        <f t="shared" si="8"/>
        <v>0</v>
      </c>
      <c r="AW86" s="5">
        <f t="shared" si="22"/>
        <v>0</v>
      </c>
      <c r="AX86" s="104">
        <f t="shared" si="9"/>
        <v>0</v>
      </c>
      <c r="AY86" s="5">
        <f t="shared" si="23"/>
        <v>0</v>
      </c>
      <c r="AZ86" s="104">
        <f t="shared" si="10"/>
        <v>0</v>
      </c>
      <c r="BA86" s="5">
        <f t="shared" si="24"/>
        <v>0</v>
      </c>
      <c r="BB86" s="105">
        <f t="shared" si="11"/>
        <v>0</v>
      </c>
      <c r="BC86" s="99">
        <f t="shared" si="25"/>
        <v>0</v>
      </c>
      <c r="BD86" s="54"/>
      <c r="BE86" s="54"/>
      <c r="BF86" s="54"/>
      <c r="BG86" s="54"/>
      <c r="BH86" s="13"/>
      <c r="BK86" s="163" t="str">
        <f>P19</f>
        <v>2) Extracción de información explícita.</v>
      </c>
    </row>
    <row r="87" spans="1:63" ht="12.75" customHeight="1" x14ac:dyDescent="0.2">
      <c r="A87" s="3"/>
      <c r="B87" s="5">
        <f t="shared" si="30"/>
        <v>41</v>
      </c>
      <c r="C87" s="291"/>
      <c r="D87" s="292"/>
      <c r="E87" s="14"/>
      <c r="F87" s="85"/>
      <c r="G87" s="88">
        <f t="shared" si="26"/>
        <v>0</v>
      </c>
      <c r="H87" s="85"/>
      <c r="I87" s="88">
        <f t="shared" si="12"/>
        <v>0</v>
      </c>
      <c r="J87" s="85"/>
      <c r="K87" s="88">
        <f t="shared" si="13"/>
        <v>0</v>
      </c>
      <c r="L87" s="85"/>
      <c r="M87" s="88">
        <f t="shared" si="14"/>
        <v>0</v>
      </c>
      <c r="N87" s="85"/>
      <c r="O87" s="88">
        <f t="shared" si="15"/>
        <v>0</v>
      </c>
      <c r="P87" s="85"/>
      <c r="Q87" s="88">
        <f t="shared" si="16"/>
        <v>0</v>
      </c>
      <c r="R87" s="85"/>
      <c r="S87" s="88">
        <f t="shared" si="27"/>
        <v>0</v>
      </c>
      <c r="T87" s="85"/>
      <c r="U87" s="88">
        <f t="shared" si="17"/>
        <v>0</v>
      </c>
      <c r="V87" s="85"/>
      <c r="W87" s="88">
        <f t="shared" si="18"/>
        <v>0</v>
      </c>
      <c r="X87" s="85"/>
      <c r="Y87" s="88">
        <f t="shared" si="19"/>
        <v>0</v>
      </c>
      <c r="Z87" s="85"/>
      <c r="AA87" s="88">
        <f t="shared" si="1"/>
        <v>0</v>
      </c>
      <c r="AB87" s="85"/>
      <c r="AC87" s="88">
        <f t="shared" si="2"/>
        <v>0</v>
      </c>
      <c r="AD87" s="85"/>
      <c r="AE87" s="88">
        <f t="shared" si="3"/>
        <v>0</v>
      </c>
      <c r="AF87" s="85"/>
      <c r="AG87" s="88">
        <f t="shared" si="28"/>
        <v>0</v>
      </c>
      <c r="AH87" s="85"/>
      <c r="AI87" s="88">
        <f t="shared" si="33"/>
        <v>0</v>
      </c>
      <c r="AJ87" s="85"/>
      <c r="AK87" s="88">
        <f t="shared" si="5"/>
        <v>0</v>
      </c>
      <c r="AL87" s="85"/>
      <c r="AM87" s="88">
        <f t="shared" si="34"/>
        <v>0</v>
      </c>
      <c r="AN87" s="85"/>
      <c r="AO87" s="89">
        <f t="shared" si="20"/>
        <v>0</v>
      </c>
      <c r="AP87" s="90">
        <f t="shared" si="6"/>
        <v>0</v>
      </c>
      <c r="AQ87" s="91">
        <f t="shared" si="7"/>
        <v>2</v>
      </c>
      <c r="AR87" s="5">
        <f t="shared" si="21"/>
        <v>0</v>
      </c>
      <c r="AS87" s="182">
        <f t="shared" si="31"/>
        <v>0</v>
      </c>
      <c r="AT87" s="182">
        <f t="shared" si="29"/>
        <v>0</v>
      </c>
      <c r="AU87" s="183"/>
      <c r="AV87" s="102">
        <f t="shared" si="8"/>
        <v>0</v>
      </c>
      <c r="AW87" s="5">
        <f t="shared" si="22"/>
        <v>0</v>
      </c>
      <c r="AX87" s="104">
        <f t="shared" si="9"/>
        <v>0</v>
      </c>
      <c r="AY87" s="5">
        <f t="shared" si="23"/>
        <v>0</v>
      </c>
      <c r="AZ87" s="104">
        <f t="shared" si="10"/>
        <v>0</v>
      </c>
      <c r="BA87" s="5">
        <f t="shared" si="24"/>
        <v>0</v>
      </c>
      <c r="BB87" s="105">
        <f t="shared" si="11"/>
        <v>0</v>
      </c>
      <c r="BC87" s="99">
        <f t="shared" si="25"/>
        <v>0</v>
      </c>
      <c r="BD87" s="54"/>
      <c r="BE87" s="54"/>
      <c r="BF87" s="54"/>
      <c r="BG87" s="54"/>
      <c r="BH87" s="13"/>
      <c r="BK87" s="163" t="str">
        <f>P25</f>
        <v>3) Extracción de información implícita.</v>
      </c>
    </row>
    <row r="88" spans="1:63" ht="12.75" customHeight="1" x14ac:dyDescent="0.2">
      <c r="A88" s="3"/>
      <c r="B88" s="5">
        <f t="shared" si="30"/>
        <v>42</v>
      </c>
      <c r="C88" s="291"/>
      <c r="D88" s="292"/>
      <c r="E88" s="14"/>
      <c r="F88" s="85"/>
      <c r="G88" s="88">
        <f t="shared" si="26"/>
        <v>0</v>
      </c>
      <c r="H88" s="85"/>
      <c r="I88" s="88">
        <f t="shared" si="12"/>
        <v>0</v>
      </c>
      <c r="J88" s="85"/>
      <c r="K88" s="88">
        <f t="shared" si="13"/>
        <v>0</v>
      </c>
      <c r="L88" s="85"/>
      <c r="M88" s="88">
        <f t="shared" si="14"/>
        <v>0</v>
      </c>
      <c r="N88" s="85"/>
      <c r="O88" s="88">
        <f t="shared" si="15"/>
        <v>0</v>
      </c>
      <c r="P88" s="85"/>
      <c r="Q88" s="88">
        <f t="shared" si="16"/>
        <v>0</v>
      </c>
      <c r="R88" s="85"/>
      <c r="S88" s="88">
        <f t="shared" si="27"/>
        <v>0</v>
      </c>
      <c r="T88" s="85"/>
      <c r="U88" s="88">
        <f t="shared" si="17"/>
        <v>0</v>
      </c>
      <c r="V88" s="85"/>
      <c r="W88" s="88">
        <f t="shared" si="18"/>
        <v>0</v>
      </c>
      <c r="X88" s="85"/>
      <c r="Y88" s="88">
        <f t="shared" si="19"/>
        <v>0</v>
      </c>
      <c r="Z88" s="85"/>
      <c r="AA88" s="88">
        <f t="shared" si="1"/>
        <v>0</v>
      </c>
      <c r="AB88" s="85"/>
      <c r="AC88" s="88">
        <f t="shared" si="2"/>
        <v>0</v>
      </c>
      <c r="AD88" s="85"/>
      <c r="AE88" s="88">
        <f t="shared" si="3"/>
        <v>0</v>
      </c>
      <c r="AF88" s="85"/>
      <c r="AG88" s="88">
        <f t="shared" si="28"/>
        <v>0</v>
      </c>
      <c r="AH88" s="85"/>
      <c r="AI88" s="88">
        <f t="shared" si="33"/>
        <v>0</v>
      </c>
      <c r="AJ88" s="85"/>
      <c r="AK88" s="88">
        <f t="shared" si="5"/>
        <v>0</v>
      </c>
      <c r="AL88" s="85"/>
      <c r="AM88" s="88">
        <f t="shared" si="34"/>
        <v>0</v>
      </c>
      <c r="AN88" s="85"/>
      <c r="AO88" s="89">
        <f t="shared" si="20"/>
        <v>0</v>
      </c>
      <c r="AP88" s="90">
        <f t="shared" si="6"/>
        <v>0</v>
      </c>
      <c r="AQ88" s="91">
        <f t="shared" si="7"/>
        <v>2</v>
      </c>
      <c r="AR88" s="5">
        <f t="shared" si="21"/>
        <v>0</v>
      </c>
      <c r="AS88" s="182">
        <f t="shared" si="31"/>
        <v>0</v>
      </c>
      <c r="AT88" s="182">
        <f t="shared" si="29"/>
        <v>0</v>
      </c>
      <c r="AU88" s="183"/>
      <c r="AV88" s="102">
        <f t="shared" si="8"/>
        <v>0</v>
      </c>
      <c r="AW88" s="5">
        <f t="shared" si="22"/>
        <v>0</v>
      </c>
      <c r="AX88" s="104">
        <f t="shared" si="9"/>
        <v>0</v>
      </c>
      <c r="AY88" s="5">
        <f t="shared" si="23"/>
        <v>0</v>
      </c>
      <c r="AZ88" s="104">
        <f t="shared" si="10"/>
        <v>0</v>
      </c>
      <c r="BA88" s="5">
        <f t="shared" si="24"/>
        <v>0</v>
      </c>
      <c r="BB88" s="105">
        <f t="shared" si="11"/>
        <v>0</v>
      </c>
      <c r="BC88" s="99">
        <f t="shared" si="25"/>
        <v>0</v>
      </c>
      <c r="BD88" s="54"/>
      <c r="BE88" s="54"/>
      <c r="BF88" s="54"/>
      <c r="BG88" s="54"/>
      <c r="BH88" s="13"/>
      <c r="BK88" s="163" t="str">
        <f>P35</f>
        <v>4) Reconocimiento de funciones gramaticales y usos ortográficos.</v>
      </c>
    </row>
    <row r="89" spans="1:63" ht="12.75" customHeight="1" x14ac:dyDescent="0.2">
      <c r="A89" s="3"/>
      <c r="B89" s="5">
        <f t="shared" si="30"/>
        <v>43</v>
      </c>
      <c r="C89" s="291"/>
      <c r="D89" s="292"/>
      <c r="E89" s="14"/>
      <c r="F89" s="85"/>
      <c r="G89" s="88">
        <f t="shared" si="26"/>
        <v>0</v>
      </c>
      <c r="H89" s="85"/>
      <c r="I89" s="88">
        <f t="shared" si="12"/>
        <v>0</v>
      </c>
      <c r="J89" s="85"/>
      <c r="K89" s="88">
        <f t="shared" si="13"/>
        <v>0</v>
      </c>
      <c r="L89" s="85"/>
      <c r="M89" s="88">
        <f t="shared" si="14"/>
        <v>0</v>
      </c>
      <c r="N89" s="85"/>
      <c r="O89" s="88">
        <f t="shared" si="15"/>
        <v>0</v>
      </c>
      <c r="P89" s="85"/>
      <c r="Q89" s="88">
        <f t="shared" si="16"/>
        <v>0</v>
      </c>
      <c r="R89" s="85"/>
      <c r="S89" s="88">
        <f t="shared" si="27"/>
        <v>0</v>
      </c>
      <c r="T89" s="85"/>
      <c r="U89" s="88">
        <f t="shared" si="17"/>
        <v>0</v>
      </c>
      <c r="V89" s="85"/>
      <c r="W89" s="88">
        <f t="shared" si="18"/>
        <v>0</v>
      </c>
      <c r="X89" s="85"/>
      <c r="Y89" s="88">
        <f t="shared" si="19"/>
        <v>0</v>
      </c>
      <c r="Z89" s="85"/>
      <c r="AA89" s="88">
        <f t="shared" si="1"/>
        <v>0</v>
      </c>
      <c r="AB89" s="85"/>
      <c r="AC89" s="88">
        <f t="shared" si="2"/>
        <v>0</v>
      </c>
      <c r="AD89" s="85"/>
      <c r="AE89" s="88">
        <f t="shared" si="3"/>
        <v>0</v>
      </c>
      <c r="AF89" s="85"/>
      <c r="AG89" s="88">
        <f t="shared" si="28"/>
        <v>0</v>
      </c>
      <c r="AH89" s="85"/>
      <c r="AI89" s="88">
        <f t="shared" si="33"/>
        <v>0</v>
      </c>
      <c r="AJ89" s="85"/>
      <c r="AK89" s="88">
        <f t="shared" si="5"/>
        <v>0</v>
      </c>
      <c r="AL89" s="85"/>
      <c r="AM89" s="88">
        <f t="shared" si="34"/>
        <v>0</v>
      </c>
      <c r="AN89" s="85"/>
      <c r="AO89" s="89">
        <f t="shared" si="20"/>
        <v>0</v>
      </c>
      <c r="AP89" s="90">
        <f t="shared" si="6"/>
        <v>0</v>
      </c>
      <c r="AQ89" s="91">
        <f t="shared" si="7"/>
        <v>2</v>
      </c>
      <c r="AR89" s="5">
        <f t="shared" si="21"/>
        <v>0</v>
      </c>
      <c r="AS89" s="182">
        <f t="shared" si="31"/>
        <v>0</v>
      </c>
      <c r="AT89" s="182">
        <f t="shared" si="29"/>
        <v>0</v>
      </c>
      <c r="AU89" s="183"/>
      <c r="AV89" s="102">
        <f t="shared" si="8"/>
        <v>0</v>
      </c>
      <c r="AW89" s="5">
        <f t="shared" si="22"/>
        <v>0</v>
      </c>
      <c r="AX89" s="104">
        <f t="shared" si="9"/>
        <v>0</v>
      </c>
      <c r="AY89" s="5">
        <f t="shared" si="23"/>
        <v>0</v>
      </c>
      <c r="AZ89" s="104">
        <f t="shared" si="10"/>
        <v>0</v>
      </c>
      <c r="BA89" s="5">
        <f t="shared" si="24"/>
        <v>0</v>
      </c>
      <c r="BB89" s="105">
        <f t="shared" si="11"/>
        <v>0</v>
      </c>
      <c r="BC89" s="99">
        <f t="shared" si="25"/>
        <v>0</v>
      </c>
      <c r="BD89" s="54"/>
      <c r="BE89" s="54"/>
      <c r="BF89" s="54"/>
      <c r="BG89" s="54"/>
      <c r="BH89" s="13"/>
    </row>
    <row r="90" spans="1:63" ht="12.75" customHeight="1" x14ac:dyDescent="0.2">
      <c r="A90" s="3"/>
      <c r="B90" s="5">
        <f t="shared" si="30"/>
        <v>44</v>
      </c>
      <c r="C90" s="291"/>
      <c r="D90" s="292"/>
      <c r="E90" s="14"/>
      <c r="F90" s="85"/>
      <c r="G90" s="88">
        <f t="shared" si="26"/>
        <v>0</v>
      </c>
      <c r="H90" s="85"/>
      <c r="I90" s="88">
        <f t="shared" si="12"/>
        <v>0</v>
      </c>
      <c r="J90" s="85"/>
      <c r="K90" s="88">
        <f t="shared" si="13"/>
        <v>0</v>
      </c>
      <c r="L90" s="85"/>
      <c r="M90" s="88">
        <f t="shared" si="14"/>
        <v>0</v>
      </c>
      <c r="N90" s="85"/>
      <c r="O90" s="88">
        <f t="shared" si="15"/>
        <v>0</v>
      </c>
      <c r="P90" s="85"/>
      <c r="Q90" s="88">
        <f t="shared" si="16"/>
        <v>0</v>
      </c>
      <c r="R90" s="85"/>
      <c r="S90" s="88">
        <f t="shared" si="27"/>
        <v>0</v>
      </c>
      <c r="T90" s="85"/>
      <c r="U90" s="88">
        <f t="shared" si="17"/>
        <v>0</v>
      </c>
      <c r="V90" s="85"/>
      <c r="W90" s="88">
        <f t="shared" si="18"/>
        <v>0</v>
      </c>
      <c r="X90" s="85"/>
      <c r="Y90" s="88">
        <f t="shared" si="19"/>
        <v>0</v>
      </c>
      <c r="Z90" s="85"/>
      <c r="AA90" s="88">
        <f t="shared" si="1"/>
        <v>0</v>
      </c>
      <c r="AB90" s="85"/>
      <c r="AC90" s="88">
        <f t="shared" si="2"/>
        <v>0</v>
      </c>
      <c r="AD90" s="85"/>
      <c r="AE90" s="88">
        <f t="shared" si="3"/>
        <v>0</v>
      </c>
      <c r="AF90" s="85"/>
      <c r="AG90" s="88">
        <f t="shared" si="28"/>
        <v>0</v>
      </c>
      <c r="AH90" s="85"/>
      <c r="AI90" s="88">
        <f t="shared" si="33"/>
        <v>0</v>
      </c>
      <c r="AJ90" s="85"/>
      <c r="AK90" s="88">
        <f t="shared" si="5"/>
        <v>0</v>
      </c>
      <c r="AL90" s="85"/>
      <c r="AM90" s="88">
        <f t="shared" si="34"/>
        <v>0</v>
      </c>
      <c r="AN90" s="85"/>
      <c r="AO90" s="89">
        <f t="shared" si="20"/>
        <v>0</v>
      </c>
      <c r="AP90" s="90">
        <f t="shared" si="6"/>
        <v>0</v>
      </c>
      <c r="AQ90" s="91">
        <f t="shared" si="7"/>
        <v>2</v>
      </c>
      <c r="AR90" s="5">
        <f t="shared" si="21"/>
        <v>0</v>
      </c>
      <c r="AS90" s="182">
        <f t="shared" si="31"/>
        <v>0</v>
      </c>
      <c r="AT90" s="182">
        <f t="shared" si="29"/>
        <v>0</v>
      </c>
      <c r="AU90" s="183"/>
      <c r="AV90" s="102">
        <f t="shared" si="8"/>
        <v>0</v>
      </c>
      <c r="AW90" s="5">
        <f t="shared" si="22"/>
        <v>0</v>
      </c>
      <c r="AX90" s="104">
        <f t="shared" si="9"/>
        <v>0</v>
      </c>
      <c r="AY90" s="5">
        <f t="shared" si="23"/>
        <v>0</v>
      </c>
      <c r="AZ90" s="104">
        <f t="shared" si="10"/>
        <v>0</v>
      </c>
      <c r="BA90" s="5">
        <f t="shared" si="24"/>
        <v>0</v>
      </c>
      <c r="BB90" s="105">
        <f t="shared" si="11"/>
        <v>0</v>
      </c>
      <c r="BC90" s="99">
        <f t="shared" si="25"/>
        <v>0</v>
      </c>
      <c r="BD90" s="54"/>
      <c r="BE90" s="54"/>
      <c r="BF90" s="54"/>
      <c r="BG90" s="54"/>
      <c r="BH90" s="13"/>
    </row>
    <row r="91" spans="1:63" ht="12.75" customHeight="1" x14ac:dyDescent="0.2">
      <c r="A91" s="3"/>
      <c r="B91" s="5">
        <f t="shared" si="30"/>
        <v>45</v>
      </c>
      <c r="C91" s="291"/>
      <c r="D91" s="292"/>
      <c r="E91" s="14"/>
      <c r="F91" s="85"/>
      <c r="G91" s="88">
        <f t="shared" si="26"/>
        <v>0</v>
      </c>
      <c r="H91" s="85"/>
      <c r="I91" s="88">
        <f t="shared" si="12"/>
        <v>0</v>
      </c>
      <c r="J91" s="85"/>
      <c r="K91" s="88">
        <f t="shared" si="13"/>
        <v>0</v>
      </c>
      <c r="L91" s="85"/>
      <c r="M91" s="88">
        <f t="shared" si="14"/>
        <v>0</v>
      </c>
      <c r="N91" s="85"/>
      <c r="O91" s="88">
        <f t="shared" si="15"/>
        <v>0</v>
      </c>
      <c r="P91" s="85"/>
      <c r="Q91" s="88">
        <f t="shared" si="16"/>
        <v>0</v>
      </c>
      <c r="R91" s="85"/>
      <c r="S91" s="88">
        <f t="shared" si="27"/>
        <v>0</v>
      </c>
      <c r="T91" s="85"/>
      <c r="U91" s="88">
        <f t="shared" si="17"/>
        <v>0</v>
      </c>
      <c r="V91" s="85"/>
      <c r="W91" s="88">
        <f t="shared" si="18"/>
        <v>0</v>
      </c>
      <c r="X91" s="85"/>
      <c r="Y91" s="88">
        <f t="shared" si="19"/>
        <v>0</v>
      </c>
      <c r="Z91" s="85"/>
      <c r="AA91" s="88">
        <f t="shared" si="1"/>
        <v>0</v>
      </c>
      <c r="AB91" s="85"/>
      <c r="AC91" s="88">
        <f t="shared" si="2"/>
        <v>0</v>
      </c>
      <c r="AD91" s="85"/>
      <c r="AE91" s="88">
        <f t="shared" si="3"/>
        <v>0</v>
      </c>
      <c r="AF91" s="85"/>
      <c r="AG91" s="88">
        <f t="shared" si="28"/>
        <v>0</v>
      </c>
      <c r="AH91" s="85"/>
      <c r="AI91" s="88">
        <f t="shared" si="33"/>
        <v>0</v>
      </c>
      <c r="AJ91" s="85"/>
      <c r="AK91" s="88">
        <f t="shared" si="5"/>
        <v>0</v>
      </c>
      <c r="AL91" s="85"/>
      <c r="AM91" s="88">
        <f t="shared" si="34"/>
        <v>0</v>
      </c>
      <c r="AN91" s="85"/>
      <c r="AO91" s="89">
        <f t="shared" si="20"/>
        <v>0</v>
      </c>
      <c r="AP91" s="90">
        <f t="shared" si="6"/>
        <v>0</v>
      </c>
      <c r="AQ91" s="91">
        <f t="shared" si="7"/>
        <v>2</v>
      </c>
      <c r="AR91" s="5">
        <f t="shared" si="21"/>
        <v>0</v>
      </c>
      <c r="AS91" s="182">
        <f t="shared" si="31"/>
        <v>0</v>
      </c>
      <c r="AT91" s="182">
        <f t="shared" si="29"/>
        <v>0</v>
      </c>
      <c r="AU91" s="183"/>
      <c r="AV91" s="102">
        <f t="shared" si="8"/>
        <v>0</v>
      </c>
      <c r="AW91" s="5">
        <f t="shared" si="22"/>
        <v>0</v>
      </c>
      <c r="AX91" s="104">
        <f t="shared" si="9"/>
        <v>0</v>
      </c>
      <c r="AY91" s="5">
        <f t="shared" si="23"/>
        <v>0</v>
      </c>
      <c r="AZ91" s="104">
        <f t="shared" si="10"/>
        <v>0</v>
      </c>
      <c r="BA91" s="5">
        <f t="shared" si="24"/>
        <v>0</v>
      </c>
      <c r="BB91" s="105">
        <f t="shared" si="11"/>
        <v>0</v>
      </c>
      <c r="BC91" s="99">
        <f t="shared" si="25"/>
        <v>0</v>
      </c>
      <c r="BD91" s="54"/>
      <c r="BE91" s="54"/>
      <c r="BF91" s="54"/>
      <c r="BG91" s="54"/>
      <c r="BH91" s="13"/>
    </row>
    <row r="92" spans="1:63" ht="12.75" customHeight="1" x14ac:dyDescent="0.2">
      <c r="A92" s="3"/>
      <c r="B92" s="5">
        <f t="shared" si="30"/>
        <v>46</v>
      </c>
      <c r="C92" s="291"/>
      <c r="D92" s="292"/>
      <c r="E92" s="14"/>
      <c r="F92" s="85"/>
      <c r="G92" s="88">
        <f t="shared" si="26"/>
        <v>0</v>
      </c>
      <c r="H92" s="85"/>
      <c r="I92" s="88">
        <f t="shared" si="12"/>
        <v>0</v>
      </c>
      <c r="J92" s="85"/>
      <c r="K92" s="88">
        <f t="shared" si="13"/>
        <v>0</v>
      </c>
      <c r="L92" s="85"/>
      <c r="M92" s="88">
        <f t="shared" si="14"/>
        <v>0</v>
      </c>
      <c r="N92" s="85"/>
      <c r="O92" s="88">
        <f t="shared" si="15"/>
        <v>0</v>
      </c>
      <c r="P92" s="85"/>
      <c r="Q92" s="88">
        <f t="shared" si="16"/>
        <v>0</v>
      </c>
      <c r="R92" s="85"/>
      <c r="S92" s="88">
        <f t="shared" si="27"/>
        <v>0</v>
      </c>
      <c r="T92" s="85"/>
      <c r="U92" s="88">
        <f t="shared" si="17"/>
        <v>0</v>
      </c>
      <c r="V92" s="85"/>
      <c r="W92" s="88">
        <f t="shared" si="18"/>
        <v>0</v>
      </c>
      <c r="X92" s="85"/>
      <c r="Y92" s="88">
        <f t="shared" si="19"/>
        <v>0</v>
      </c>
      <c r="Z92" s="85"/>
      <c r="AA92" s="88">
        <f t="shared" si="1"/>
        <v>0</v>
      </c>
      <c r="AB92" s="85"/>
      <c r="AC92" s="88">
        <f t="shared" si="2"/>
        <v>0</v>
      </c>
      <c r="AD92" s="85"/>
      <c r="AE92" s="88">
        <f t="shared" si="3"/>
        <v>0</v>
      </c>
      <c r="AF92" s="85"/>
      <c r="AG92" s="88">
        <f t="shared" si="28"/>
        <v>0</v>
      </c>
      <c r="AH92" s="85"/>
      <c r="AI92" s="88">
        <f t="shared" si="33"/>
        <v>0</v>
      </c>
      <c r="AJ92" s="85"/>
      <c r="AK92" s="88">
        <f t="shared" si="5"/>
        <v>0</v>
      </c>
      <c r="AL92" s="85"/>
      <c r="AM92" s="88">
        <f t="shared" si="34"/>
        <v>0</v>
      </c>
      <c r="AN92" s="85"/>
      <c r="AO92" s="89">
        <f t="shared" si="20"/>
        <v>0</v>
      </c>
      <c r="AP92" s="90">
        <f t="shared" si="6"/>
        <v>0</v>
      </c>
      <c r="AQ92" s="91">
        <f t="shared" si="7"/>
        <v>2</v>
      </c>
      <c r="AR92" s="5">
        <f t="shared" si="21"/>
        <v>0</v>
      </c>
      <c r="AS92" s="182">
        <f t="shared" si="31"/>
        <v>0</v>
      </c>
      <c r="AT92" s="182">
        <f t="shared" si="29"/>
        <v>0</v>
      </c>
      <c r="AU92" s="183"/>
      <c r="AV92" s="102">
        <f t="shared" si="8"/>
        <v>0</v>
      </c>
      <c r="AW92" s="5">
        <f t="shared" si="22"/>
        <v>0</v>
      </c>
      <c r="AX92" s="104">
        <f t="shared" si="9"/>
        <v>0</v>
      </c>
      <c r="AY92" s="5">
        <f t="shared" si="23"/>
        <v>0</v>
      </c>
      <c r="AZ92" s="104">
        <f t="shared" si="10"/>
        <v>0</v>
      </c>
      <c r="BA92" s="5">
        <f t="shared" si="24"/>
        <v>0</v>
      </c>
      <c r="BB92" s="105">
        <f t="shared" si="11"/>
        <v>0</v>
      </c>
      <c r="BC92" s="99">
        <f t="shared" si="25"/>
        <v>0</v>
      </c>
      <c r="BD92" s="54"/>
      <c r="BE92" s="54"/>
      <c r="BF92" s="54"/>
      <c r="BG92" s="54"/>
      <c r="BH92" s="13"/>
    </row>
    <row r="93" spans="1:63" ht="12.75" customHeight="1" thickBot="1" x14ac:dyDescent="0.25">
      <c r="A93" s="3"/>
      <c r="B93" s="5">
        <v>47</v>
      </c>
      <c r="C93" s="291"/>
      <c r="D93" s="292"/>
      <c r="E93" s="14"/>
      <c r="F93" s="85"/>
      <c r="G93" s="88">
        <f t="shared" si="26"/>
        <v>0</v>
      </c>
      <c r="H93" s="85"/>
      <c r="I93" s="88">
        <f t="shared" si="12"/>
        <v>0</v>
      </c>
      <c r="J93" s="85"/>
      <c r="K93" s="88">
        <f t="shared" si="13"/>
        <v>0</v>
      </c>
      <c r="L93" s="85"/>
      <c r="M93" s="88">
        <f t="shared" si="14"/>
        <v>0</v>
      </c>
      <c r="N93" s="85"/>
      <c r="O93" s="88">
        <f t="shared" si="15"/>
        <v>0</v>
      </c>
      <c r="P93" s="85"/>
      <c r="Q93" s="88">
        <f t="shared" si="16"/>
        <v>0</v>
      </c>
      <c r="R93" s="85"/>
      <c r="S93" s="88">
        <f t="shared" si="27"/>
        <v>0</v>
      </c>
      <c r="T93" s="85"/>
      <c r="U93" s="88">
        <f t="shared" si="17"/>
        <v>0</v>
      </c>
      <c r="V93" s="85"/>
      <c r="W93" s="88">
        <f t="shared" si="18"/>
        <v>0</v>
      </c>
      <c r="X93" s="85"/>
      <c r="Y93" s="88">
        <f t="shared" si="19"/>
        <v>0</v>
      </c>
      <c r="Z93" s="85"/>
      <c r="AA93" s="88">
        <f t="shared" si="1"/>
        <v>0</v>
      </c>
      <c r="AB93" s="85"/>
      <c r="AC93" s="88">
        <f t="shared" si="2"/>
        <v>0</v>
      </c>
      <c r="AD93" s="85"/>
      <c r="AE93" s="88">
        <f t="shared" si="3"/>
        <v>0</v>
      </c>
      <c r="AF93" s="85"/>
      <c r="AG93" s="88">
        <f t="shared" si="28"/>
        <v>0</v>
      </c>
      <c r="AH93" s="85"/>
      <c r="AI93" s="88">
        <f t="shared" si="33"/>
        <v>0</v>
      </c>
      <c r="AJ93" s="85"/>
      <c r="AK93" s="88">
        <f t="shared" si="5"/>
        <v>0</v>
      </c>
      <c r="AL93" s="85"/>
      <c r="AM93" s="88">
        <f t="shared" si="34"/>
        <v>0</v>
      </c>
      <c r="AN93" s="85"/>
      <c r="AO93" s="89">
        <f t="shared" si="20"/>
        <v>0</v>
      </c>
      <c r="AP93" s="90">
        <f t="shared" si="6"/>
        <v>0</v>
      </c>
      <c r="AQ93" s="91">
        <f t="shared" si="7"/>
        <v>2</v>
      </c>
      <c r="AR93" s="5">
        <f t="shared" si="21"/>
        <v>0</v>
      </c>
      <c r="AS93" s="182">
        <f t="shared" si="31"/>
        <v>0</v>
      </c>
      <c r="AT93" s="182">
        <f t="shared" si="29"/>
        <v>0</v>
      </c>
      <c r="AU93" s="183"/>
      <c r="AV93" s="154">
        <f t="shared" si="8"/>
        <v>0</v>
      </c>
      <c r="AW93" s="100">
        <f>IF($E$47:$E$93="P",IF(AV93&lt;=0.25,"B",IF(AV93&lt;=0.5,"MB",IF(AV93&lt;=0.75,"MA",IF(AV93&lt;=1,"A")))),0)</f>
        <v>0</v>
      </c>
      <c r="AX93" s="113">
        <f t="shared" si="9"/>
        <v>0</v>
      </c>
      <c r="AY93" s="100">
        <f t="shared" si="23"/>
        <v>0</v>
      </c>
      <c r="AZ93" s="113">
        <f t="shared" si="10"/>
        <v>0</v>
      </c>
      <c r="BA93" s="100">
        <f t="shared" si="24"/>
        <v>0</v>
      </c>
      <c r="BB93" s="114">
        <f t="shared" si="11"/>
        <v>0</v>
      </c>
      <c r="BC93" s="101">
        <f t="shared" si="25"/>
        <v>0</v>
      </c>
      <c r="BD93" s="54"/>
      <c r="BE93" s="54"/>
      <c r="BF93" s="54"/>
      <c r="BG93" s="54"/>
      <c r="BH93" s="13"/>
    </row>
    <row r="94" spans="1:63" ht="12.75" customHeight="1" x14ac:dyDescent="0.2">
      <c r="B94" s="7"/>
      <c r="C94" s="347"/>
      <c r="D94" s="347"/>
      <c r="E94" s="18"/>
      <c r="F94" s="288">
        <v>1</v>
      </c>
      <c r="G94" s="289"/>
      <c r="H94" s="288">
        <v>2</v>
      </c>
      <c r="I94" s="288"/>
      <c r="J94" s="288">
        <v>3</v>
      </c>
      <c r="K94" s="288"/>
      <c r="L94" s="288">
        <v>4</v>
      </c>
      <c r="M94" s="288"/>
      <c r="N94" s="288">
        <v>5</v>
      </c>
      <c r="O94" s="288"/>
      <c r="P94" s="288">
        <v>6</v>
      </c>
      <c r="Q94" s="288"/>
      <c r="R94" s="288">
        <v>7</v>
      </c>
      <c r="S94" s="288"/>
      <c r="T94" s="288">
        <v>8</v>
      </c>
      <c r="U94" s="288"/>
      <c r="V94" s="288">
        <v>9</v>
      </c>
      <c r="W94" s="288"/>
      <c r="X94" s="288">
        <v>10</v>
      </c>
      <c r="Y94" s="288"/>
      <c r="Z94" s="288">
        <v>11</v>
      </c>
      <c r="AA94" s="288"/>
      <c r="AB94" s="288">
        <v>12</v>
      </c>
      <c r="AC94" s="288"/>
      <c r="AD94" s="288">
        <v>13</v>
      </c>
      <c r="AE94" s="288"/>
      <c r="AF94" s="288">
        <v>14</v>
      </c>
      <c r="AG94" s="288"/>
      <c r="AH94" s="288">
        <v>15</v>
      </c>
      <c r="AI94" s="288"/>
      <c r="AJ94" s="288">
        <v>16</v>
      </c>
      <c r="AK94" s="288"/>
      <c r="AL94" s="288">
        <v>17</v>
      </c>
      <c r="AM94" s="288"/>
      <c r="AN94" s="288">
        <v>18</v>
      </c>
      <c r="AO94" s="7"/>
      <c r="AP94" s="8"/>
      <c r="AQ94" s="8"/>
      <c r="AR94" s="7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63" ht="12.75" customHeight="1" x14ac:dyDescent="0.2">
      <c r="B95" s="3"/>
      <c r="C95" s="305" t="s">
        <v>3</v>
      </c>
      <c r="D95" s="348"/>
      <c r="E95" s="306"/>
      <c r="F95" s="137">
        <f>SUMIF($E$47:$E$93,"=P",G47:G93)</f>
        <v>0</v>
      </c>
      <c r="G95" s="135"/>
      <c r="H95" s="137">
        <f>SUMIF($E$47:$E$93,"=P",I47:I93)</f>
        <v>0</v>
      </c>
      <c r="I95" s="135"/>
      <c r="J95" s="136">
        <f>SUMIF($E$47:$E$93,"=P",K47:K93)</f>
        <v>0</v>
      </c>
      <c r="K95" s="136"/>
      <c r="L95" s="137">
        <f>SUMIF($E$47:$E$93,"=P",M47:M93)</f>
        <v>0</v>
      </c>
      <c r="M95" s="137"/>
      <c r="N95" s="138">
        <f>SUMIF($E$47:$E$93,"=P",O47:O93)</f>
        <v>0</v>
      </c>
      <c r="O95" s="138"/>
      <c r="P95" s="138">
        <f>SUMIF($E$47:$E$93,"=P",Q47:Q93)</f>
        <v>0</v>
      </c>
      <c r="Q95" s="138"/>
      <c r="R95" s="138">
        <f>SUMIF($E$47:$E$93,"=P",S47:S93)</f>
        <v>0</v>
      </c>
      <c r="S95" s="138"/>
      <c r="T95" s="138">
        <f>SUMIF($E$47:$E$93,"=P",U47:U93)</f>
        <v>0</v>
      </c>
      <c r="U95" s="138"/>
      <c r="V95" s="138">
        <f>SUMIF($E$47:$E$93,"=P",W47:W93)</f>
        <v>0</v>
      </c>
      <c r="W95" s="138"/>
      <c r="X95" s="138">
        <f>SUMIF($E$47:$E$93,"=P",Y47:Y93)</f>
        <v>0</v>
      </c>
      <c r="Y95" s="135"/>
      <c r="Z95" s="137">
        <f>SUMIF($E$47:$E$93,"=P",AA47:AA93)</f>
        <v>0</v>
      </c>
      <c r="AA95" s="137"/>
      <c r="AB95" s="137">
        <f>SUMIF($E$47:$E$93,"=P",AC47:AC93)</f>
        <v>0</v>
      </c>
      <c r="AC95" s="136"/>
      <c r="AD95" s="136">
        <f>SUMIF($E$47:$E$93,"=P",AE47:AE93)</f>
        <v>0</v>
      </c>
      <c r="AE95" s="136"/>
      <c r="AF95" s="136">
        <f>SUMIF($E$47:$E$93,"=P",AG47:AG93)</f>
        <v>0</v>
      </c>
      <c r="AG95" s="136"/>
      <c r="AH95" s="136">
        <f>SUMIF($E$47:$E$93,"=P",AI47:AI93)</f>
        <v>0</v>
      </c>
      <c r="AI95" s="136"/>
      <c r="AJ95" s="136">
        <f>SUMIF($E$47:$E$93,"=P",AK47:AK93)</f>
        <v>0</v>
      </c>
      <c r="AK95" s="138"/>
      <c r="AL95" s="138">
        <f>SUMIF($E$47:$E$93,"=P",AM47:AM93)</f>
        <v>0</v>
      </c>
      <c r="AM95" s="161"/>
      <c r="AN95" s="137">
        <f>SUMIF($E$47:$E$93,"=P",AN47:AN93)</f>
        <v>0</v>
      </c>
      <c r="AO95" s="159"/>
      <c r="AP95" s="9" t="s">
        <v>28</v>
      </c>
      <c r="AQ95" s="9" t="s">
        <v>66</v>
      </c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63" ht="12.75" customHeight="1" x14ac:dyDescent="0.2">
      <c r="B96" s="3"/>
      <c r="C96" s="299" t="s">
        <v>32</v>
      </c>
      <c r="D96" s="299"/>
      <c r="E96" s="299"/>
      <c r="F96" s="139" t="e">
        <f>(F95*100)/(C18*F11)</f>
        <v>#DIV/0!</v>
      </c>
      <c r="G96" s="140"/>
      <c r="H96" s="139" t="e">
        <f>(H95*100)/(C19*F11)</f>
        <v>#DIV/0!</v>
      </c>
      <c r="I96" s="139"/>
      <c r="J96" s="139" t="e">
        <f>(J95*100)/(C20*F11)</f>
        <v>#DIV/0!</v>
      </c>
      <c r="K96" s="139"/>
      <c r="L96" s="139" t="e">
        <f>(L95*100)/(C21*F11)</f>
        <v>#DIV/0!</v>
      </c>
      <c r="M96" s="139"/>
      <c r="N96" s="139" t="e">
        <f>(N95*100)/(C22*F11)</f>
        <v>#DIV/0!</v>
      </c>
      <c r="O96" s="139"/>
      <c r="P96" s="139" t="e">
        <f>(P95*100)/(C23*F11)</f>
        <v>#DIV/0!</v>
      </c>
      <c r="Q96" s="139"/>
      <c r="R96" s="139" t="e">
        <f>(R95*100)/(C24*F11)</f>
        <v>#DIV/0!</v>
      </c>
      <c r="S96" s="139"/>
      <c r="T96" s="139" t="e">
        <f>(T95*100)/(C25*F11)</f>
        <v>#DIV/0!</v>
      </c>
      <c r="U96" s="139"/>
      <c r="V96" s="139" t="e">
        <f>(V95*100)/(C26*F11)</f>
        <v>#DIV/0!</v>
      </c>
      <c r="W96" s="139"/>
      <c r="X96" s="139" t="e">
        <f>(X95*100)/(C27*F11)</f>
        <v>#DIV/0!</v>
      </c>
      <c r="Y96" s="139"/>
      <c r="Z96" s="139" t="e">
        <f>(Z95*100)/(C28*F11)</f>
        <v>#DIV/0!</v>
      </c>
      <c r="AA96" s="139"/>
      <c r="AB96" s="139" t="e">
        <f>(AB95*100)/(C29*F11)</f>
        <v>#DIV/0!</v>
      </c>
      <c r="AC96" s="139"/>
      <c r="AD96" s="139" t="e">
        <f>(AD95*100)/(C30*F11)</f>
        <v>#DIV/0!</v>
      </c>
      <c r="AE96" s="139"/>
      <c r="AF96" s="139" t="e">
        <f>(AF95*100)/(C31*F11)</f>
        <v>#DIV/0!</v>
      </c>
      <c r="AG96" s="139"/>
      <c r="AH96" s="139" t="e">
        <f>(AH95*100)/(C32*F11)</f>
        <v>#DIV/0!</v>
      </c>
      <c r="AI96" s="139"/>
      <c r="AJ96" s="139" t="e">
        <f>(AJ95*100)/(C33*F11)</f>
        <v>#DIV/0!</v>
      </c>
      <c r="AK96" s="139"/>
      <c r="AL96" s="139" t="e">
        <f>(AL95*100)/(C34*F11)</f>
        <v>#DIV/0!</v>
      </c>
      <c r="AM96" s="158"/>
      <c r="AN96" s="139" t="e">
        <f>(AN95*100)/(C35*F11)</f>
        <v>#DIV/0!</v>
      </c>
      <c r="AO96" s="160"/>
      <c r="AP96" s="10" t="e">
        <f>SUM(AP47:AP93)/COUNTIF(AP47:AP93,"&gt;0")</f>
        <v>#DIV/0!</v>
      </c>
      <c r="AQ96" s="11" t="e">
        <f>SUMIF($E$47:$E$93,"=P",$AQ$47:$AQ$93)/COUNTIF($E$47:$E$93,"=P")</f>
        <v>#DIV/0!</v>
      </c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pans="3:60" s="38" customFormat="1" ht="12.75" customHeight="1" x14ac:dyDescent="0.2">
      <c r="C97" s="293"/>
      <c r="D97" s="294"/>
      <c r="E97" s="294"/>
      <c r="F97" s="141"/>
      <c r="G97" s="142"/>
      <c r="H97" s="142"/>
      <c r="I97" s="142"/>
      <c r="J97" s="142"/>
      <c r="K97" s="142"/>
      <c r="L97" s="142"/>
      <c r="M97" s="166"/>
      <c r="N97" s="295"/>
      <c r="O97" s="296"/>
      <c r="P97" s="296"/>
      <c r="Q97" s="296"/>
      <c r="R97" s="296"/>
      <c r="S97" s="296"/>
      <c r="T97" s="296"/>
      <c r="U97" s="296"/>
      <c r="V97" s="296"/>
      <c r="W97" s="296"/>
      <c r="X97" s="166"/>
      <c r="Y97" s="165"/>
      <c r="Z97" s="166"/>
      <c r="AA97" s="295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166"/>
      <c r="AM97" s="166"/>
      <c r="AN97" s="165"/>
      <c r="AP97" s="13"/>
      <c r="AQ97" s="1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</row>
    <row r="98" spans="3:60" ht="12.75" customHeight="1" x14ac:dyDescent="0.25">
      <c r="C98" s="344" t="s">
        <v>34</v>
      </c>
      <c r="D98" s="345"/>
      <c r="E98" s="346"/>
      <c r="F98" s="144" t="e">
        <f>AVERAGE(F96,V96)</f>
        <v>#DIV/0!</v>
      </c>
      <c r="G98" s="144"/>
      <c r="H98" s="144" t="e">
        <f>AVERAGE(H96)</f>
        <v>#DIV/0!</v>
      </c>
      <c r="I98" s="144"/>
      <c r="J98" s="144" t="e">
        <f>AVERAGE(J96)</f>
        <v>#DIV/0!</v>
      </c>
      <c r="K98" s="144"/>
      <c r="L98" s="144" t="e">
        <f>AVERAGE(L96)</f>
        <v>#DIV/0!</v>
      </c>
      <c r="M98" s="144"/>
      <c r="N98" s="144" t="e">
        <f>AVERAGE(N96,P96)</f>
        <v>#DIV/0!</v>
      </c>
      <c r="O98" s="144"/>
      <c r="P98" s="144" t="e">
        <f>AVERAGE(R96)</f>
        <v>#DIV/0!</v>
      </c>
      <c r="Q98" s="144"/>
      <c r="R98" s="144" t="e">
        <f>AVERAGE(T96)</f>
        <v>#DIV/0!</v>
      </c>
      <c r="S98" s="144"/>
      <c r="T98" s="144" t="e">
        <f>AVERAGE(X96)</f>
        <v>#DIV/0!</v>
      </c>
      <c r="U98" s="144"/>
      <c r="V98" s="144" t="e">
        <f>AVERAGE(Z96,AB96)</f>
        <v>#DIV/0!</v>
      </c>
      <c r="W98" s="144"/>
      <c r="X98" s="144" t="e">
        <f>AVERAGE(AD96,AJ96)</f>
        <v>#DIV/0!</v>
      </c>
      <c r="Y98" s="144"/>
      <c r="Z98" s="144" t="e">
        <f>AVERAGE(AF96,AH96,AL96)</f>
        <v>#DIV/0!</v>
      </c>
      <c r="AA98" s="144"/>
      <c r="AB98" s="144" t="e">
        <f>AVERAGE(AN96)</f>
        <v>#DIV/0!</v>
      </c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R98" s="66"/>
      <c r="AS98" s="66"/>
      <c r="AT98" s="66"/>
      <c r="AU98" s="66"/>
      <c r="AV98" s="392"/>
      <c r="AW98" s="393"/>
      <c r="AX98" s="393"/>
      <c r="AY98" s="393"/>
      <c r="AZ98" s="393"/>
      <c r="BA98" s="393"/>
      <c r="BB98" s="393"/>
      <c r="BC98" s="393"/>
    </row>
    <row r="99" spans="3:60" ht="12.75" customHeight="1" x14ac:dyDescent="0.25">
      <c r="C99" s="47"/>
      <c r="D99" s="47"/>
      <c r="E99" s="48"/>
      <c r="F99" s="290"/>
      <c r="G99" s="290"/>
      <c r="H99" s="290"/>
      <c r="I99" s="170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7"/>
      <c r="V99" s="147"/>
      <c r="W99" s="147"/>
      <c r="X99" s="147"/>
      <c r="Y99" s="147"/>
      <c r="Z99" s="147"/>
      <c r="AA99" s="147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R99" s="66"/>
      <c r="AS99" s="66"/>
      <c r="AT99" s="66"/>
      <c r="AU99" s="66"/>
      <c r="AV99" s="394"/>
      <c r="AW99" s="394"/>
      <c r="AX99" s="394"/>
      <c r="AY99" s="394"/>
      <c r="AZ99" s="394"/>
      <c r="BA99" s="394"/>
      <c r="BB99" s="177"/>
      <c r="BC99" s="177"/>
    </row>
    <row r="100" spans="3:60" ht="12.75" customHeight="1" x14ac:dyDescent="0.25">
      <c r="C100" s="344" t="s">
        <v>48</v>
      </c>
      <c r="D100" s="345"/>
      <c r="E100" s="346"/>
      <c r="F100" s="144" t="e">
        <f>AVERAGE(F96,V96,X96)</f>
        <v>#DIV/0!</v>
      </c>
      <c r="G100" s="149"/>
      <c r="H100" s="144" t="e">
        <f>AVERAGE(H96,N96,P96,R96,Z96,AB96,AF96,AH96,AL96)</f>
        <v>#DIV/0!</v>
      </c>
      <c r="I100" s="144"/>
      <c r="J100" s="144" t="e">
        <f>AVERAGE(J96,L96,T96,AD96,AJ96)</f>
        <v>#DIV/0!</v>
      </c>
      <c r="K100" s="144"/>
      <c r="L100" s="144" t="e">
        <f>AVERAGE(AN96)</f>
        <v>#DIV/0!</v>
      </c>
      <c r="M100" s="150"/>
      <c r="N100" s="150"/>
      <c r="O100" s="147"/>
      <c r="P100" s="147"/>
      <c r="Q100" s="147"/>
      <c r="R100" s="147"/>
      <c r="S100" s="147"/>
      <c r="T100" s="147"/>
      <c r="U100" s="150"/>
      <c r="V100" s="147"/>
      <c r="W100" s="150"/>
      <c r="X100" s="146"/>
      <c r="Y100" s="146"/>
      <c r="Z100" s="146"/>
      <c r="AA100" s="146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R100" s="66"/>
      <c r="AS100" s="66"/>
      <c r="AT100" s="66"/>
      <c r="AU100" s="66"/>
      <c r="AV100" s="394"/>
      <c r="AW100" s="394"/>
      <c r="AX100" s="394"/>
      <c r="AY100" s="394"/>
      <c r="AZ100" s="394"/>
      <c r="BA100" s="394"/>
      <c r="BB100" s="177"/>
      <c r="BC100" s="177"/>
    </row>
    <row r="101" spans="3:60" ht="12.75" customHeight="1" x14ac:dyDescent="0.25">
      <c r="AR101" s="66"/>
      <c r="AS101" s="66"/>
      <c r="AT101" s="66"/>
      <c r="AU101" s="66"/>
      <c r="AV101" s="394"/>
      <c r="AW101" s="394"/>
      <c r="AX101" s="394"/>
      <c r="AY101" s="394"/>
      <c r="AZ101" s="394"/>
      <c r="BA101" s="394"/>
      <c r="BB101" s="177"/>
      <c r="BC101" s="177"/>
    </row>
    <row r="102" spans="3:60" ht="12.75" customHeight="1" x14ac:dyDescent="0.2">
      <c r="AR102" s="67"/>
      <c r="AS102" s="67"/>
      <c r="AT102" s="67"/>
      <c r="AU102" s="67"/>
      <c r="AV102" s="68"/>
      <c r="AW102" s="68"/>
      <c r="AX102" s="68"/>
      <c r="AY102" s="68"/>
      <c r="AZ102" s="68"/>
      <c r="BA102" s="68"/>
      <c r="BB102" s="68"/>
      <c r="BC102" s="68"/>
    </row>
    <row r="103" spans="3:60" ht="12.75" customHeight="1" x14ac:dyDescent="0.25">
      <c r="AR103" s="391"/>
      <c r="AS103" s="391"/>
      <c r="AT103" s="391"/>
      <c r="AU103" s="391"/>
      <c r="AV103" s="69"/>
      <c r="AW103" s="70"/>
      <c r="AX103" s="69"/>
      <c r="AY103" s="70"/>
      <c r="AZ103" s="69"/>
      <c r="BA103" s="70"/>
      <c r="BB103" s="70"/>
      <c r="BC103" s="70"/>
    </row>
    <row r="104" spans="3:60" ht="12.75" customHeight="1" x14ac:dyDescent="0.25">
      <c r="AR104" s="391"/>
      <c r="AS104" s="391"/>
      <c r="AT104" s="391"/>
      <c r="AU104" s="391"/>
      <c r="AV104" s="69"/>
      <c r="AW104" s="70"/>
      <c r="AX104" s="69"/>
      <c r="AY104" s="70"/>
      <c r="AZ104" s="69"/>
      <c r="BA104" s="70"/>
      <c r="BB104" s="70"/>
      <c r="BC104" s="70"/>
    </row>
    <row r="105" spans="3:60" ht="12.75" customHeight="1" x14ac:dyDescent="0.25">
      <c r="AR105" s="391"/>
      <c r="AS105" s="391"/>
      <c r="AT105" s="391"/>
      <c r="AU105" s="391"/>
      <c r="AV105" s="69"/>
      <c r="AW105" s="70"/>
      <c r="AX105" s="69"/>
      <c r="AY105" s="70"/>
      <c r="AZ105" s="69"/>
      <c r="BA105" s="70"/>
      <c r="BB105" s="70"/>
      <c r="BC105" s="70"/>
    </row>
    <row r="106" spans="3:60" ht="12.75" customHeight="1" x14ac:dyDescent="0.25">
      <c r="AR106" s="391"/>
      <c r="AS106" s="391"/>
      <c r="AT106" s="391"/>
      <c r="AU106" s="391"/>
      <c r="AV106" s="69"/>
      <c r="AW106" s="70"/>
      <c r="AX106" s="69"/>
      <c r="AY106" s="70"/>
      <c r="AZ106" s="69"/>
      <c r="BA106" s="70"/>
      <c r="BB106" s="70"/>
      <c r="BC106" s="70"/>
    </row>
  </sheetData>
  <sheetProtection password="88B8" sheet="1" scenarios="1" selectLockedCells="1"/>
  <dataConsolidate/>
  <mergeCells count="139"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P5"/>
    <mergeCell ref="D7:H7"/>
    <mergeCell ref="N7:U7"/>
    <mergeCell ref="D8:H8"/>
    <mergeCell ref="D20:N20"/>
    <mergeCell ref="P20:AN21"/>
    <mergeCell ref="D21:N21"/>
    <mergeCell ref="D22:N23"/>
    <mergeCell ref="P22:AN24"/>
    <mergeCell ref="D24:N24"/>
    <mergeCell ref="B16:AN16"/>
    <mergeCell ref="D17:N17"/>
    <mergeCell ref="P17:AN17"/>
    <mergeCell ref="D18:N18"/>
    <mergeCell ref="P18:AN18"/>
    <mergeCell ref="D19:N19"/>
    <mergeCell ref="P19:AN19"/>
    <mergeCell ref="D25:N25"/>
    <mergeCell ref="P25:AN25"/>
    <mergeCell ref="D26:N26"/>
    <mergeCell ref="P26:AN27"/>
    <mergeCell ref="D27:N27"/>
    <mergeCell ref="D28:N29"/>
    <mergeCell ref="P28:AN29"/>
    <mergeCell ref="P33:AN33"/>
    <mergeCell ref="D34:N34"/>
    <mergeCell ref="P34:AN34"/>
    <mergeCell ref="D35:N35"/>
    <mergeCell ref="P35:AN35"/>
    <mergeCell ref="F36:AQ36"/>
    <mergeCell ref="D30:N30"/>
    <mergeCell ref="P30:AN30"/>
    <mergeCell ref="D31:N32"/>
    <mergeCell ref="P31:AN32"/>
    <mergeCell ref="AZ43:BA45"/>
    <mergeCell ref="BB43:BC45"/>
    <mergeCell ref="AV31:BC31"/>
    <mergeCell ref="AV32:AW34"/>
    <mergeCell ref="AX32:AY34"/>
    <mergeCell ref="AZ32:BA34"/>
    <mergeCell ref="BB32:BC34"/>
    <mergeCell ref="D33:N33"/>
    <mergeCell ref="C46:D46"/>
    <mergeCell ref="C47:D47"/>
    <mergeCell ref="C48:D48"/>
    <mergeCell ref="C49:D49"/>
    <mergeCell ref="D39:E39"/>
    <mergeCell ref="D40:E40"/>
    <mergeCell ref="AV42:BC42"/>
    <mergeCell ref="F43:AN43"/>
    <mergeCell ref="AO43:AO46"/>
    <mergeCell ref="AP43:AP46"/>
    <mergeCell ref="AQ43:AQ46"/>
    <mergeCell ref="AR43:AR46"/>
    <mergeCell ref="AV43:AW45"/>
    <mergeCell ref="AX43:AY45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5:D65"/>
    <mergeCell ref="BY65:CA65"/>
    <mergeCell ref="C66:D66"/>
    <mergeCell ref="BY66:CA66"/>
    <mergeCell ref="C67:D67"/>
    <mergeCell ref="BY67:CA67"/>
    <mergeCell ref="BY61:CA61"/>
    <mergeCell ref="C62:D62"/>
    <mergeCell ref="BE62:BE65"/>
    <mergeCell ref="BF62:BF65"/>
    <mergeCell ref="BG62:BG65"/>
    <mergeCell ref="BY62:CA62"/>
    <mergeCell ref="C63:D63"/>
    <mergeCell ref="BY63:CA63"/>
    <mergeCell ref="C64:D64"/>
    <mergeCell ref="BY64:CA64"/>
    <mergeCell ref="C74:D74"/>
    <mergeCell ref="BE74:BE77"/>
    <mergeCell ref="BF74:BF77"/>
    <mergeCell ref="BG74:BG77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E96"/>
    <mergeCell ref="C97:E97"/>
    <mergeCell ref="N97:W97"/>
    <mergeCell ref="AA97:AK97"/>
    <mergeCell ref="C98:E98"/>
    <mergeCell ref="AV98:BC98"/>
    <mergeCell ref="C90:D90"/>
    <mergeCell ref="C91:D91"/>
    <mergeCell ref="C92:D92"/>
    <mergeCell ref="C93:D93"/>
    <mergeCell ref="C94:D94"/>
    <mergeCell ref="C95:E95"/>
    <mergeCell ref="AR104:AU104"/>
    <mergeCell ref="AR105:AU105"/>
    <mergeCell ref="AR106:AU106"/>
    <mergeCell ref="F99:H99"/>
    <mergeCell ref="AV99:AW101"/>
    <mergeCell ref="AX99:AY101"/>
    <mergeCell ref="AZ99:BA101"/>
    <mergeCell ref="C100:E100"/>
    <mergeCell ref="AR103:AU103"/>
  </mergeCells>
  <conditionalFormatting sqref="AQ47:AQ93">
    <cfRule type="cellIs" dxfId="46" priority="38" stopIfTrue="1" operator="greaterThanOrEqual">
      <formula>3.95</formula>
    </cfRule>
    <cfRule type="cellIs" dxfId="45" priority="39" stopIfTrue="1" operator="between">
      <formula>2.05</formula>
      <formula>3.94</formula>
    </cfRule>
    <cfRule type="cellIs" dxfId="44" priority="40" stopIfTrue="1" operator="lessThanOrEqual">
      <formula>2</formula>
    </cfRule>
  </conditionalFormatting>
  <conditionalFormatting sqref="H47:H93">
    <cfRule type="cellIs" dxfId="43" priority="41" stopIfTrue="1" operator="equal">
      <formula>$H$44</formula>
    </cfRule>
    <cfRule type="cellIs" dxfId="42" priority="42" stopIfTrue="1" operator="notEqual">
      <formula>$H$44</formula>
    </cfRule>
  </conditionalFormatting>
  <conditionalFormatting sqref="J47:J93">
    <cfRule type="cellIs" dxfId="41" priority="36" stopIfTrue="1" operator="equal">
      <formula>$J$44</formula>
    </cfRule>
    <cfRule type="cellIs" dxfId="40" priority="37" stopIfTrue="1" operator="notEqual">
      <formula>$J$44</formula>
    </cfRule>
  </conditionalFormatting>
  <conditionalFormatting sqref="N47:N93">
    <cfRule type="cellIs" dxfId="39" priority="34" stopIfTrue="1" operator="equal">
      <formula>$N$44</formula>
    </cfRule>
    <cfRule type="cellIs" dxfId="38" priority="35" stopIfTrue="1" operator="notEqual">
      <formula>$N$44</formula>
    </cfRule>
  </conditionalFormatting>
  <conditionalFormatting sqref="L47:L93">
    <cfRule type="cellIs" dxfId="37" priority="32" stopIfTrue="1" operator="equal">
      <formula>$L$44</formula>
    </cfRule>
    <cfRule type="cellIs" dxfId="36" priority="33" stopIfTrue="1" operator="notEqual">
      <formula>$L$44</formula>
    </cfRule>
  </conditionalFormatting>
  <conditionalFormatting sqref="F47:F93">
    <cfRule type="cellIs" dxfId="35" priority="30" stopIfTrue="1" operator="equal">
      <formula>$F$44</formula>
    </cfRule>
    <cfRule type="cellIs" dxfId="34" priority="31" stopIfTrue="1" operator="notEqual">
      <formula>$F$44</formula>
    </cfRule>
  </conditionalFormatting>
  <conditionalFormatting sqref="AN47:AN93">
    <cfRule type="cellIs" dxfId="33" priority="28" stopIfTrue="1" operator="equal">
      <formula>$K$11</formula>
    </cfRule>
    <cfRule type="cellIs" dxfId="32" priority="29" stopIfTrue="1" operator="notEqual">
      <formula>$K$11</formula>
    </cfRule>
  </conditionalFormatting>
  <conditionalFormatting sqref="P47:P93">
    <cfRule type="cellIs" dxfId="31" priority="26" stopIfTrue="1" operator="notEqual">
      <formula>$P$44</formula>
    </cfRule>
    <cfRule type="cellIs" dxfId="30" priority="27" stopIfTrue="1" operator="equal">
      <formula>$P$44</formula>
    </cfRule>
  </conditionalFormatting>
  <conditionalFormatting sqref="R47:R93">
    <cfRule type="cellIs" dxfId="29" priority="24" stopIfTrue="1" operator="notEqual">
      <formula>$R$44</formula>
    </cfRule>
    <cfRule type="cellIs" dxfId="28" priority="25" stopIfTrue="1" operator="equal">
      <formula>$R$44</formula>
    </cfRule>
  </conditionalFormatting>
  <conditionalFormatting sqref="T47:T93">
    <cfRule type="cellIs" dxfId="27" priority="22" stopIfTrue="1" operator="notEqual">
      <formula>$T$44</formula>
    </cfRule>
    <cfRule type="cellIs" dxfId="26" priority="23" stopIfTrue="1" operator="equal">
      <formula>$T$44</formula>
    </cfRule>
  </conditionalFormatting>
  <conditionalFormatting sqref="V47:V93">
    <cfRule type="cellIs" dxfId="25" priority="20" stopIfTrue="1" operator="notEqual">
      <formula>$V$44</formula>
    </cfRule>
    <cfRule type="cellIs" dxfId="24" priority="21" stopIfTrue="1" operator="equal">
      <formula>$V$44</formula>
    </cfRule>
  </conditionalFormatting>
  <conditionalFormatting sqref="X47:X93">
    <cfRule type="cellIs" dxfId="23" priority="18" stopIfTrue="1" operator="notEqual">
      <formula>$X$44</formula>
    </cfRule>
    <cfRule type="cellIs" dxfId="22" priority="19" stopIfTrue="1" operator="equal">
      <formula>$X$44</formula>
    </cfRule>
  </conditionalFormatting>
  <conditionalFormatting sqref="Z47:Z93">
    <cfRule type="cellIs" dxfId="21" priority="16" stopIfTrue="1" operator="notEqual">
      <formula>$Z$44</formula>
    </cfRule>
    <cfRule type="cellIs" dxfId="20" priority="17" stopIfTrue="1" operator="equal">
      <formula>$Z$44</formula>
    </cfRule>
  </conditionalFormatting>
  <conditionalFormatting sqref="AB47:AB93">
    <cfRule type="cellIs" dxfId="19" priority="14" stopIfTrue="1" operator="notEqual">
      <formula>$AB$44</formula>
    </cfRule>
    <cfRule type="cellIs" dxfId="18" priority="15" stopIfTrue="1" operator="equal">
      <formula>$AB$44</formula>
    </cfRule>
  </conditionalFormatting>
  <conditionalFormatting sqref="AD47:AD93">
    <cfRule type="cellIs" dxfId="17" priority="12" stopIfTrue="1" operator="notEqual">
      <formula>$AD$44</formula>
    </cfRule>
    <cfRule type="cellIs" dxfId="16" priority="13" stopIfTrue="1" operator="equal">
      <formula>$AD$44</formula>
    </cfRule>
  </conditionalFormatting>
  <conditionalFormatting sqref="AF47:AF93">
    <cfRule type="cellIs" dxfId="15" priority="10" stopIfTrue="1" operator="notEqual">
      <formula>$AF$44</formula>
    </cfRule>
    <cfRule type="cellIs" dxfId="14" priority="11" stopIfTrue="1" operator="equal">
      <formula>$AF$44</formula>
    </cfRule>
  </conditionalFormatting>
  <conditionalFormatting sqref="AH47:AH93">
    <cfRule type="cellIs" dxfId="13" priority="8" stopIfTrue="1" operator="notEqual">
      <formula>$AH$44</formula>
    </cfRule>
    <cfRule type="cellIs" dxfId="12" priority="9" stopIfTrue="1" operator="equal">
      <formula>$AH$44</formula>
    </cfRule>
  </conditionalFormatting>
  <conditionalFormatting sqref="AJ47:AJ93">
    <cfRule type="cellIs" dxfId="11" priority="6" stopIfTrue="1" operator="notEqual">
      <formula>$AJ$44</formula>
    </cfRule>
    <cfRule type="cellIs" dxfId="10" priority="7" stopIfTrue="1" operator="equal">
      <formula>$AJ$44</formula>
    </cfRule>
  </conditionalFormatting>
  <conditionalFormatting sqref="AL47:AL93">
    <cfRule type="cellIs" dxfId="9" priority="4" stopIfTrue="1" operator="notEqual">
      <formula>$AL$44</formula>
    </cfRule>
    <cfRule type="cellIs" dxfId="8" priority="5" stopIfTrue="1" operator="equal">
      <formula>$AL$44</formula>
    </cfRule>
  </conditionalFormatting>
  <conditionalFormatting sqref="AQ96">
    <cfRule type="cellIs" dxfId="7" priority="1" stopIfTrue="1" operator="greaterThanOrEqual">
      <formula>3.95</formula>
    </cfRule>
    <cfRule type="cellIs" dxfId="6" priority="2" stopIfTrue="1" operator="between">
      <formula>2.05</formula>
      <formula>3.94</formula>
    </cfRule>
    <cfRule type="cellIs" dxfId="5" priority="3" stopIfTrue="1" operator="lessThanOrEqual">
      <formula>2</formula>
    </cfRule>
  </conditionalFormatting>
  <dataValidations count="4">
    <dataValidation type="decimal" allowBlank="1" showInputMessage="1" showErrorMessage="1" errorTitle="ERROR" error="Sólo se admiten valores decimales entre 0 y 3. Ingresar valores con coma decimal y no con punto, por ejemplo: 2,5 y no 2.5" sqref="K47:K93">
      <formula1>0</formula1>
      <formula2>3</formula2>
    </dataValidation>
    <dataValidation type="list" allowBlank="1" showInputMessage="1" showErrorMessage="1" errorTitle="Error" error="DIGITAR &quot;p o P&quot; SI ALUMNO SE ENCUENTRA PRESENTE O BIEN &quot;a o A&quot;  SI ESTÁ AUSENTE." sqref="E47:E93">
      <formula1>$BL$14:$BL$15</formula1>
    </dataValidation>
    <dataValidation type="list" allowBlank="1" showInputMessage="1" showErrorMessage="1" errorTitle="ERROR" error="SOLO SE ADMITEN LAS ALTERNATIVAS: A, B, C y D." sqref="F47:F93 H47:H93 J47:J93 L47:L93 N47:N93 P47:P93 R47:R93 AL47:AL93 AB47:AB93 AD47:AD93 AF47:AF93 AH47:AH93 AJ47:AJ93 T47:T93 V47:V93 X47:X93 Z47:Z93">
      <formula1>$J$8:$J$11</formula1>
    </dataValidation>
    <dataValidation type="list" allowBlank="1" showInputMessage="1" showErrorMessage="1" errorTitle="ERROR" error="SOLO SE ADMITEN LAS RESPUESTAS NUMÉRICAS: 0, 1, 2 y 3." sqref="AN47:AN93">
      <formula1>$K$8:$K$11</formula1>
    </dataValidation>
  </dataValidations>
  <printOptions horizontalCentered="1"/>
  <pageMargins left="0.15748031496062992" right="0.27559055118110237" top="0.19685039370078741" bottom="0.19685039370078741" header="0.15748031496062992" footer="0.27559055118110237"/>
  <pageSetup paperSize="258" scale="69" orientation="landscape" horizontalDpi="300" verticalDpi="300" r:id="rId1"/>
  <headerFooter alignWithMargins="0"/>
  <rowBreaks count="1" manualBreakCount="1">
    <brk id="40" max="16383" man="1"/>
  </rowBreaks>
  <colBreaks count="2" manualBreakCount="2">
    <brk id="46" max="1048575" man="1"/>
    <brk id="6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BH98"/>
  <sheetViews>
    <sheetView showGridLines="0" topLeftCell="A4" zoomScale="64" zoomScaleNormal="64" zoomScaleSheetLayoutView="65" workbookViewId="0">
      <selection activeCell="D7" sqref="D7:G7"/>
    </sheetView>
  </sheetViews>
  <sheetFormatPr baseColWidth="10" defaultColWidth="9.140625" defaultRowHeight="12.75" x14ac:dyDescent="0.2"/>
  <cols>
    <col min="2" max="2" width="24" customWidth="1"/>
    <col min="3" max="4" width="22.28515625" customWidth="1"/>
    <col min="5" max="5" width="22.28515625" style="17" customWidth="1"/>
    <col min="6" max="6" width="7.28515625" customWidth="1"/>
    <col min="7" max="7" width="10.5703125" customWidth="1"/>
    <col min="8" max="8" width="7.5703125" customWidth="1"/>
    <col min="9" max="9" width="13.28515625" customWidth="1"/>
    <col min="10" max="10" width="13.140625" style="17" customWidth="1"/>
    <col min="11" max="11" width="13.5703125" style="17" customWidth="1"/>
    <col min="12" max="12" width="8.5703125" style="17" customWidth="1"/>
    <col min="13" max="13" width="8.140625" customWidth="1"/>
    <col min="14" max="17" width="5.42578125" customWidth="1"/>
    <col min="18" max="18" width="5.7109375" customWidth="1"/>
    <col min="19" max="19" width="7.85546875" customWidth="1"/>
    <col min="20" max="20" width="8" customWidth="1"/>
    <col min="21" max="21" width="10.85546875" customWidth="1"/>
    <col min="22" max="22" width="12" customWidth="1"/>
    <col min="23" max="23" width="12.5703125" style="49" customWidth="1"/>
    <col min="24" max="27" width="8.140625" style="49" customWidth="1"/>
    <col min="28" max="28" width="29.85546875" style="49" customWidth="1"/>
    <col min="29" max="30" width="8.140625" style="49" customWidth="1"/>
    <col min="31" max="31" width="16.5703125" style="49" customWidth="1"/>
    <col min="32" max="32" width="16.5703125" style="184" customWidth="1"/>
    <col min="33" max="35" width="14.28515625" style="49" customWidth="1"/>
    <col min="36" max="39" width="8.140625" style="49" customWidth="1"/>
    <col min="40" max="40" width="8.28515625" style="49" customWidth="1"/>
    <col min="41" max="41" width="11.7109375" style="49" bestFit="1" customWidth="1"/>
    <col min="42" max="43" width="12.42578125" style="49" bestFit="1" customWidth="1"/>
    <col min="44" max="46" width="17.42578125" customWidth="1"/>
    <col min="47" max="47" width="13.42578125" customWidth="1"/>
    <col min="48" max="48" width="5.5703125" customWidth="1"/>
    <col min="52" max="52" width="30.28515625" customWidth="1"/>
    <col min="53" max="60" width="10.85546875" customWidth="1"/>
  </cols>
  <sheetData>
    <row r="2" spans="2:60" ht="12.75" customHeight="1" x14ac:dyDescent="0.2">
      <c r="C2" s="318"/>
      <c r="D2" s="318"/>
      <c r="E2" s="318"/>
      <c r="F2" s="318"/>
      <c r="G2" s="318"/>
      <c r="H2" s="318"/>
      <c r="I2" s="318"/>
      <c r="J2" s="318"/>
    </row>
    <row r="3" spans="2:60" ht="12.75" customHeight="1" x14ac:dyDescent="0.2">
      <c r="C3" s="331"/>
      <c r="D3" s="332"/>
      <c r="E3" s="332"/>
      <c r="F3" s="332"/>
      <c r="G3" s="332"/>
      <c r="H3" s="332"/>
      <c r="I3" s="332"/>
      <c r="J3" s="332"/>
    </row>
    <row r="4" spans="2:60" ht="12.75" customHeight="1" x14ac:dyDescent="0.2">
      <c r="C4" s="1"/>
      <c r="D4" s="1"/>
      <c r="E4" s="1"/>
      <c r="F4" s="1"/>
      <c r="G4" s="1"/>
      <c r="H4" s="1"/>
      <c r="I4" s="1"/>
      <c r="J4" s="1"/>
    </row>
    <row r="5" spans="2:60" ht="23.25" customHeight="1" thickBot="1" x14ac:dyDescent="0.25">
      <c r="C5" s="482" t="s">
        <v>90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AY5" s="185"/>
      <c r="AZ5" s="185"/>
      <c r="BA5" s="186"/>
      <c r="BB5" s="186"/>
      <c r="BC5" s="186"/>
      <c r="BD5" s="186"/>
      <c r="BE5" s="186"/>
      <c r="BF5" s="186"/>
      <c r="BG5" s="186"/>
      <c r="BH5" s="186"/>
    </row>
    <row r="6" spans="2:60" ht="58.5" customHeight="1" x14ac:dyDescent="0.2">
      <c r="C6" s="2"/>
      <c r="D6" s="2"/>
      <c r="E6" s="15"/>
      <c r="F6" s="2"/>
      <c r="G6" s="2"/>
      <c r="I6" s="13"/>
      <c r="J6" s="37"/>
      <c r="K6" s="37"/>
      <c r="AE6" s="483" t="s">
        <v>104</v>
      </c>
      <c r="AF6" s="484"/>
      <c r="AY6" s="265"/>
      <c r="AZ6" s="265"/>
      <c r="BA6" s="485" t="s">
        <v>74</v>
      </c>
      <c r="BB6" s="486"/>
      <c r="BC6" s="486"/>
      <c r="BD6" s="486"/>
      <c r="BE6" s="486"/>
      <c r="BF6" s="486"/>
      <c r="BG6" s="486"/>
      <c r="BH6" s="487"/>
    </row>
    <row r="7" spans="2:60" ht="25.5" customHeight="1" thickBot="1" x14ac:dyDescent="0.25">
      <c r="B7" s="3"/>
      <c r="C7" s="187" t="s">
        <v>75</v>
      </c>
      <c r="D7" s="491" t="s">
        <v>110</v>
      </c>
      <c r="E7" s="491"/>
      <c r="F7" s="491"/>
      <c r="G7" s="491"/>
      <c r="H7" s="60"/>
      <c r="I7" s="34"/>
      <c r="J7" s="34"/>
      <c r="K7" s="188"/>
      <c r="L7" s="34"/>
      <c r="AE7" s="255" t="s">
        <v>76</v>
      </c>
      <c r="AF7" s="255" t="s">
        <v>77</v>
      </c>
      <c r="AY7" s="265"/>
      <c r="AZ7" s="266"/>
      <c r="BA7" s="488"/>
      <c r="BB7" s="489"/>
      <c r="BC7" s="489"/>
      <c r="BD7" s="489"/>
      <c r="BE7" s="489"/>
      <c r="BF7" s="489"/>
      <c r="BG7" s="489"/>
      <c r="BH7" s="490"/>
    </row>
    <row r="8" spans="2:60" ht="36" customHeight="1" x14ac:dyDescent="0.2">
      <c r="B8" s="3"/>
      <c r="C8" s="187" t="s">
        <v>1</v>
      </c>
      <c r="D8" s="464" t="s">
        <v>112</v>
      </c>
      <c r="E8" s="465"/>
      <c r="F8" s="465"/>
      <c r="G8" s="466"/>
      <c r="H8" s="133"/>
      <c r="I8" s="34"/>
      <c r="J8" s="34"/>
      <c r="K8" s="188"/>
      <c r="L8" s="34"/>
      <c r="M8" s="33"/>
      <c r="N8" s="33"/>
      <c r="O8" s="33"/>
      <c r="P8" s="33"/>
      <c r="Q8" s="33"/>
      <c r="R8" s="33"/>
      <c r="AE8" s="255">
        <v>1</v>
      </c>
      <c r="AF8" s="256" t="e">
        <f>AVERAGE('2º básico A'!F96,'2º básico B'!F96,'2º básico C'!F96)</f>
        <v>#DIV/0!</v>
      </c>
      <c r="AY8" s="265"/>
      <c r="AZ8" s="266"/>
      <c r="BA8" s="467" t="str">
        <f>C43</f>
        <v>1) Reflexión sobre el texto.</v>
      </c>
      <c r="BB8" s="468"/>
      <c r="BC8" s="471" t="str">
        <f>C44</f>
        <v>2) Extracción de información explícita.</v>
      </c>
      <c r="BD8" s="471"/>
      <c r="BE8" s="473" t="str">
        <f>C45</f>
        <v>3) Extracción de información implícita.</v>
      </c>
      <c r="BF8" s="473"/>
      <c r="BG8" s="475" t="str">
        <f>C46</f>
        <v>4) Reconocimiento de funciones gramaticales y usos ortográficos.</v>
      </c>
      <c r="BH8" s="476"/>
    </row>
    <row r="9" spans="2:60" ht="36" customHeight="1" x14ac:dyDescent="0.2">
      <c r="B9" s="3"/>
      <c r="C9" s="187" t="s">
        <v>5</v>
      </c>
      <c r="D9" s="479" t="s">
        <v>111</v>
      </c>
      <c r="E9" s="480"/>
      <c r="F9" s="480"/>
      <c r="G9" s="481"/>
      <c r="H9" s="133"/>
      <c r="I9" s="34"/>
      <c r="J9" s="34"/>
      <c r="K9" s="188"/>
      <c r="L9" s="34"/>
      <c r="M9" s="33"/>
      <c r="N9" s="33"/>
      <c r="O9" s="33"/>
      <c r="P9" s="33"/>
      <c r="Q9" s="33"/>
      <c r="R9" s="33"/>
      <c r="AE9" s="255">
        <v>2</v>
      </c>
      <c r="AF9" s="256" t="e">
        <f>AVERAGE('2º básico A'!H96,'2º básico B'!H96,'2º básico C'!H96)</f>
        <v>#DIV/0!</v>
      </c>
      <c r="AY9" s="265"/>
      <c r="AZ9" s="266"/>
      <c r="BA9" s="469"/>
      <c r="BB9" s="470"/>
      <c r="BC9" s="472"/>
      <c r="BD9" s="472"/>
      <c r="BE9" s="474"/>
      <c r="BF9" s="474"/>
      <c r="BG9" s="477"/>
      <c r="BH9" s="478"/>
    </row>
    <row r="10" spans="2:60" ht="36" customHeight="1" x14ac:dyDescent="0.2">
      <c r="B10" s="3"/>
      <c r="C10" s="457" t="s">
        <v>78</v>
      </c>
      <c r="D10" s="458"/>
      <c r="E10" s="459"/>
      <c r="F10" s="460">
        <f>SUM('2º básico A'!F10:H10,'2º básico B'!F10:H10,'2º básico C'!F10:H10)</f>
        <v>0</v>
      </c>
      <c r="G10" s="461"/>
      <c r="H10" s="178"/>
      <c r="I10" s="34"/>
      <c r="J10" s="34"/>
      <c r="K10" s="188"/>
      <c r="L10" s="34"/>
      <c r="M10" s="33"/>
      <c r="N10" s="33"/>
      <c r="O10" s="33"/>
      <c r="P10" s="33"/>
      <c r="Q10" s="33"/>
      <c r="R10" s="33"/>
      <c r="AE10" s="255">
        <v>3</v>
      </c>
      <c r="AF10" s="256" t="e">
        <f>AVERAGE('2º básico A'!J96,'2º básico B'!J96,'2º básico C'!J96)</f>
        <v>#DIV/0!</v>
      </c>
      <c r="AY10" s="265"/>
      <c r="AZ10" s="266"/>
      <c r="BA10" s="469"/>
      <c r="BB10" s="470"/>
      <c r="BC10" s="472"/>
      <c r="BD10" s="472"/>
      <c r="BE10" s="474"/>
      <c r="BF10" s="474"/>
      <c r="BG10" s="477"/>
      <c r="BH10" s="478"/>
    </row>
    <row r="11" spans="2:60" ht="53.25" customHeight="1" thickBot="1" x14ac:dyDescent="0.25">
      <c r="B11" s="3"/>
      <c r="C11" s="457" t="s">
        <v>79</v>
      </c>
      <c r="D11" s="458"/>
      <c r="E11" s="459"/>
      <c r="F11" s="460">
        <f>SUM('2º básico A'!F11:H11,'2º básico B'!F11:H11,'2º básico C'!F11:H11)</f>
        <v>0</v>
      </c>
      <c r="G11" s="461"/>
      <c r="H11" s="133"/>
      <c r="I11" s="34" t="s">
        <v>39</v>
      </c>
      <c r="J11" s="34"/>
      <c r="K11" s="34"/>
      <c r="L11" s="34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50"/>
      <c r="X11" s="50"/>
      <c r="Y11" s="50"/>
      <c r="Z11" s="50"/>
      <c r="AA11" s="50"/>
      <c r="AB11" s="50"/>
      <c r="AC11" s="50"/>
      <c r="AD11" s="50"/>
      <c r="AE11" s="255">
        <v>4</v>
      </c>
      <c r="AF11" s="256" t="e">
        <f>AVERAGE('2º básico A'!L96,'2º básico B'!L96,'2º básico C'!L96)</f>
        <v>#DIV/0!</v>
      </c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Y11" s="265"/>
      <c r="AZ11" s="266"/>
      <c r="BA11" s="282" t="s">
        <v>30</v>
      </c>
      <c r="BB11" s="283" t="s">
        <v>31</v>
      </c>
      <c r="BC11" s="284" t="s">
        <v>30</v>
      </c>
      <c r="BD11" s="284" t="s">
        <v>31</v>
      </c>
      <c r="BE11" s="285" t="s">
        <v>30</v>
      </c>
      <c r="BF11" s="285" t="s">
        <v>31</v>
      </c>
      <c r="BG11" s="286" t="s">
        <v>30</v>
      </c>
      <c r="BH11" s="287" t="s">
        <v>31</v>
      </c>
    </row>
    <row r="12" spans="2:60" ht="24" customHeight="1" x14ac:dyDescent="0.2">
      <c r="B12" s="3"/>
      <c r="C12" s="457" t="s">
        <v>13</v>
      </c>
      <c r="D12" s="458"/>
      <c r="E12" s="459"/>
      <c r="F12" s="460">
        <f>SUM('2º básico A'!F12:H12,'2º básico B'!F12:H12,'2º básico C'!F12:H12)</f>
        <v>0</v>
      </c>
      <c r="G12" s="461"/>
      <c r="H12" s="46"/>
      <c r="I12" s="34"/>
      <c r="J12" s="34"/>
      <c r="K12" s="34"/>
      <c r="L12" s="3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50"/>
      <c r="X12" s="50"/>
      <c r="Y12" s="50"/>
      <c r="Z12" s="50"/>
      <c r="AA12" s="50"/>
      <c r="AB12" s="50"/>
      <c r="AC12" s="50"/>
      <c r="AD12" s="50"/>
      <c r="AE12" s="255">
        <v>5</v>
      </c>
      <c r="AF12" s="256" t="e">
        <f>AVERAGE('2º básico A'!N96,'2º básico B'!N96,'2º básico C'!N96)</f>
        <v>#DIV/0!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Y12" s="462" t="s">
        <v>105</v>
      </c>
      <c r="AZ12" s="463"/>
      <c r="BA12" s="267">
        <f>SUM('2º básico A'!AV36,'2º básico B'!AV36,'2º básico C'!AV36)</f>
        <v>0</v>
      </c>
      <c r="BB12" s="268" t="e">
        <f>BA12/$F$11</f>
        <v>#DIV/0!</v>
      </c>
      <c r="BC12" s="267">
        <f>SUM('2º básico A'!AX36,'2º básico B'!AX36,'2º básico C'!AX36)</f>
        <v>0</v>
      </c>
      <c r="BD12" s="269" t="e">
        <f>BC12/$F$11</f>
        <v>#DIV/0!</v>
      </c>
      <c r="BE12" s="270">
        <f>SUM('2º básico A'!AZ36,'2º básico B'!AZ36,'2º básico C'!AZ36)</f>
        <v>0</v>
      </c>
      <c r="BF12" s="268" t="e">
        <f>BE12/$F$11</f>
        <v>#DIV/0!</v>
      </c>
      <c r="BG12" s="271">
        <f>SUM('2º básico A'!BB36,'2º básico B'!BB36,'2º básico C'!BB36)</f>
        <v>0</v>
      </c>
      <c r="BH12" s="269" t="e">
        <f>BG12/$F$11</f>
        <v>#DIV/0!</v>
      </c>
    </row>
    <row r="13" spans="2:60" ht="24" customHeight="1" x14ac:dyDescent="0.2">
      <c r="C13" s="7"/>
      <c r="D13" s="7"/>
      <c r="E13" s="16"/>
      <c r="F13" s="7"/>
      <c r="G13" s="7"/>
      <c r="I13" s="34"/>
      <c r="J13" s="34"/>
      <c r="K13" s="34"/>
      <c r="L13" s="3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50"/>
      <c r="X13" s="50"/>
      <c r="Y13" s="50"/>
      <c r="Z13" s="50"/>
      <c r="AA13" s="50"/>
      <c r="AB13" s="50"/>
      <c r="AC13" s="50"/>
      <c r="AD13" s="50"/>
      <c r="AE13" s="255">
        <v>6</v>
      </c>
      <c r="AF13" s="256" t="e">
        <f>AVERAGE('2º básico A'!P96,'2º básico B'!P96,'2º básico C'!P96)</f>
        <v>#DIV/0!</v>
      </c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U13" s="21"/>
      <c r="AY13" s="448" t="s">
        <v>106</v>
      </c>
      <c r="AZ13" s="449"/>
      <c r="BA13" s="272">
        <f>SUM('2º básico A'!AV37,'2º básico B'!AV37,'2º básico C'!AV37)</f>
        <v>0</v>
      </c>
      <c r="BB13" s="273" t="e">
        <f>BA13/$F$11</f>
        <v>#DIV/0!</v>
      </c>
      <c r="BC13" s="272">
        <f>SUM('2º básico A'!AX37,'2º básico B'!AX37,'2º básico C'!AX37)</f>
        <v>0</v>
      </c>
      <c r="BD13" s="274" t="e">
        <f>BC13/$F$11</f>
        <v>#DIV/0!</v>
      </c>
      <c r="BE13" s="275">
        <f>SUM('2º básico A'!AZ37,'2º básico B'!AZ37,'2º básico C'!AZ37)</f>
        <v>0</v>
      </c>
      <c r="BF13" s="273" t="e">
        <f>BE13/$F$11</f>
        <v>#DIV/0!</v>
      </c>
      <c r="BG13" s="276">
        <f>SUM('2º básico A'!BB37,'2º básico B'!BB37,'2º básico C'!BB37)</f>
        <v>0</v>
      </c>
      <c r="BH13" s="274" t="e">
        <f>BG13/$F$11</f>
        <v>#DIV/0!</v>
      </c>
    </row>
    <row r="14" spans="2:60" ht="24" customHeight="1" x14ac:dyDescent="0.2">
      <c r="AE14" s="255">
        <v>7</v>
      </c>
      <c r="AF14" s="256" t="e">
        <f>AVERAGE('2º básico A'!R96,'2º básico B'!R96,'2º básico C'!R96)</f>
        <v>#DIV/0!</v>
      </c>
      <c r="AU14" s="43" t="s">
        <v>0</v>
      </c>
      <c r="AY14" s="448" t="s">
        <v>107</v>
      </c>
      <c r="AZ14" s="449"/>
      <c r="BA14" s="272">
        <f>SUM('2º básico A'!AV38,'2º básico B'!AV38,'2º básico C'!AV38)</f>
        <v>0</v>
      </c>
      <c r="BB14" s="273" t="e">
        <f>BA14/$F$11</f>
        <v>#DIV/0!</v>
      </c>
      <c r="BC14" s="272">
        <f>SUM('2º básico A'!AX38,'2º básico B'!AX38,'2º básico C'!AX38)</f>
        <v>0</v>
      </c>
      <c r="BD14" s="274" t="e">
        <f>BC14/$F$11</f>
        <v>#DIV/0!</v>
      </c>
      <c r="BE14" s="275">
        <f>SUM('2º básico A'!AZ38,'2º básico B'!AZ38,'2º básico C'!AZ38)</f>
        <v>0</v>
      </c>
      <c r="BF14" s="273" t="e">
        <f>BE14/$F$11</f>
        <v>#DIV/0!</v>
      </c>
      <c r="BG14" s="276">
        <f>SUM('2º básico A'!BB38,'2º básico B'!BB38,'2º básico C'!BB38)</f>
        <v>0</v>
      </c>
      <c r="BH14" s="274" t="e">
        <f>BG14/$F$11</f>
        <v>#DIV/0!</v>
      </c>
    </row>
    <row r="15" spans="2:60" ht="24" customHeight="1" thickBot="1" x14ac:dyDescent="0.25">
      <c r="B15" s="13"/>
      <c r="C15" s="13"/>
      <c r="D15" s="13" t="s">
        <v>39</v>
      </c>
      <c r="AE15" s="255">
        <v>8</v>
      </c>
      <c r="AF15" s="256" t="e">
        <f>AVERAGE('2º básico A'!T96,'2º básico B'!T96,'2º básico C'!T96)</f>
        <v>#DIV/0!</v>
      </c>
      <c r="AU15" s="43" t="s">
        <v>4</v>
      </c>
      <c r="AY15" s="450" t="s">
        <v>108</v>
      </c>
      <c r="AZ15" s="451"/>
      <c r="BA15" s="277">
        <f>SUM('2º básico A'!AV39,'2º básico B'!AV39,'2º básico C'!AV39)</f>
        <v>0</v>
      </c>
      <c r="BB15" s="278" t="e">
        <f>BA15/$F$11</f>
        <v>#DIV/0!</v>
      </c>
      <c r="BC15" s="277">
        <f>SUM('2º básico A'!AX39,'2º básico B'!AX39,'2º básico C'!AX39)</f>
        <v>0</v>
      </c>
      <c r="BD15" s="279" t="e">
        <f>BC15/$F$11</f>
        <v>#DIV/0!</v>
      </c>
      <c r="BE15" s="280">
        <f>SUM('2º básico A'!AZ39,'2º básico B'!AZ39,'2º básico C'!AZ39)</f>
        <v>0</v>
      </c>
      <c r="BF15" s="278" t="e">
        <f>BE15/$F$11</f>
        <v>#DIV/0!</v>
      </c>
      <c r="BG15" s="281">
        <f>SUM('2º básico A'!BB39,'2º básico B'!BB39,'2º básico C'!BB39)</f>
        <v>0</v>
      </c>
      <c r="BH15" s="279" t="e">
        <f>BG15/$F$11</f>
        <v>#DIV/0!</v>
      </c>
    </row>
    <row r="16" spans="2:60" ht="18" customHeight="1" thickBot="1" x14ac:dyDescent="0.25">
      <c r="B16" s="433" t="s">
        <v>89</v>
      </c>
      <c r="C16" s="434"/>
      <c r="D16" s="434"/>
      <c r="E16" s="434"/>
      <c r="F16" s="434"/>
      <c r="G16" s="434"/>
      <c r="H16" s="434"/>
      <c r="I16" s="434"/>
      <c r="J16" s="434"/>
      <c r="K16" s="435"/>
      <c r="L16" s="190"/>
      <c r="M16" s="191"/>
      <c r="N16" s="191"/>
      <c r="O16" s="191"/>
      <c r="P16" s="191"/>
      <c r="Q16" s="191"/>
      <c r="R16" s="191"/>
      <c r="S16" s="38"/>
      <c r="T16" s="38"/>
      <c r="U16" s="38"/>
      <c r="AE16" s="255">
        <v>9</v>
      </c>
      <c r="AF16" s="256" t="e">
        <f>AVERAGE('2º básico A'!V96,'2º básico B'!V96,'2º básico C'!V96)</f>
        <v>#DIV/0!</v>
      </c>
      <c r="AU16" s="33"/>
    </row>
    <row r="17" spans="2:43" ht="18" customHeight="1" thickBot="1" x14ac:dyDescent="0.3">
      <c r="B17" s="226" t="s">
        <v>2</v>
      </c>
      <c r="C17" s="452" t="s">
        <v>12</v>
      </c>
      <c r="D17" s="453"/>
      <c r="E17" s="453"/>
      <c r="F17" s="453"/>
      <c r="G17" s="453"/>
      <c r="H17" s="453"/>
      <c r="I17" s="453"/>
      <c r="J17" s="453"/>
      <c r="K17" s="251" t="s">
        <v>77</v>
      </c>
      <c r="U17" s="38"/>
      <c r="AE17" s="255">
        <v>10</v>
      </c>
      <c r="AF17" s="256" t="e">
        <f>AVERAGE('2º básico A'!X96,'2º básico B'!X96,'2º básico C'!X96)</f>
        <v>#DIV/0!</v>
      </c>
      <c r="AN17" s="51"/>
      <c r="AO17" s="51"/>
      <c r="AP17" s="51"/>
      <c r="AQ17" s="51"/>
    </row>
    <row r="18" spans="2:43" ht="26.25" customHeight="1" x14ac:dyDescent="0.2">
      <c r="B18" s="192" t="s">
        <v>91</v>
      </c>
      <c r="C18" s="454" t="s">
        <v>51</v>
      </c>
      <c r="D18" s="455"/>
      <c r="E18" s="455"/>
      <c r="F18" s="455"/>
      <c r="G18" s="455"/>
      <c r="H18" s="455"/>
      <c r="I18" s="455"/>
      <c r="J18" s="456"/>
      <c r="K18" s="252" t="e">
        <f>AVERAGE('2º básico A'!F96,'2º básico A'!V96,'2º básico B'!F96,'2º básico B'!V96,'2º básico C'!F96,'2º básico C'!V96)</f>
        <v>#DIV/0!</v>
      </c>
      <c r="L18" s="248"/>
      <c r="U18" s="38"/>
      <c r="AE18" s="255">
        <v>11</v>
      </c>
      <c r="AF18" s="256" t="e">
        <f>AVERAGE('2º básico A'!Z96,'2º básico B'!Z96,'2º básico C'!Z96)</f>
        <v>#DIV/0!</v>
      </c>
      <c r="AN18" s="51"/>
      <c r="AO18" s="51"/>
      <c r="AP18" s="51"/>
      <c r="AQ18" s="51"/>
    </row>
    <row r="19" spans="2:43" ht="26.25" customHeight="1" x14ac:dyDescent="0.2">
      <c r="B19" s="193">
        <v>2</v>
      </c>
      <c r="C19" s="403" t="s">
        <v>52</v>
      </c>
      <c r="D19" s="404"/>
      <c r="E19" s="404"/>
      <c r="F19" s="404"/>
      <c r="G19" s="404"/>
      <c r="H19" s="404"/>
      <c r="I19" s="404"/>
      <c r="J19" s="405"/>
      <c r="K19" s="194" t="e">
        <f>AVERAGE('2º básico A'!H96,'2º básico B'!H96,'2º básico C'!H96)</f>
        <v>#DIV/0!</v>
      </c>
      <c r="L19" s="248"/>
      <c r="U19" s="38"/>
      <c r="AE19" s="255">
        <v>12</v>
      </c>
      <c r="AF19" s="256" t="e">
        <f>AVERAGE('2º básico A'!AB96,'2º básico B'!AB96,'2º básico C'!AB96)</f>
        <v>#DIV/0!</v>
      </c>
      <c r="AN19" s="51"/>
      <c r="AO19" s="51"/>
      <c r="AP19" s="51"/>
      <c r="AQ19" s="51"/>
    </row>
    <row r="20" spans="2:43" ht="26.25" customHeight="1" x14ac:dyDescent="0.2">
      <c r="B20" s="193">
        <v>3</v>
      </c>
      <c r="C20" s="403" t="s">
        <v>53</v>
      </c>
      <c r="D20" s="404"/>
      <c r="E20" s="404"/>
      <c r="F20" s="404"/>
      <c r="G20" s="404"/>
      <c r="H20" s="404"/>
      <c r="I20" s="404"/>
      <c r="J20" s="405"/>
      <c r="K20" s="194" t="e">
        <f>AVERAGE('2º básico A'!J96,'2º básico B'!J96,'2º básico C'!J96)</f>
        <v>#DIV/0!</v>
      </c>
      <c r="L20" s="248"/>
      <c r="U20" s="38"/>
      <c r="AE20" s="255">
        <v>13</v>
      </c>
      <c r="AF20" s="256" t="e">
        <f>AVERAGE('2º básico A'!AD96,'2º básico B'!AD96,'2º básico C'!AD96)</f>
        <v>#DIV/0!</v>
      </c>
      <c r="AN20" s="51"/>
      <c r="AO20" s="51"/>
      <c r="AP20" s="51"/>
      <c r="AQ20" s="51"/>
    </row>
    <row r="21" spans="2:43" ht="26.25" customHeight="1" x14ac:dyDescent="0.2">
      <c r="B21" s="193">
        <v>4</v>
      </c>
      <c r="C21" s="403" t="s">
        <v>54</v>
      </c>
      <c r="D21" s="404"/>
      <c r="E21" s="404"/>
      <c r="F21" s="404"/>
      <c r="G21" s="404"/>
      <c r="H21" s="404"/>
      <c r="I21" s="404"/>
      <c r="J21" s="405"/>
      <c r="K21" s="194" t="e">
        <f>AVERAGE('2º básico A'!L96,'2º básico B'!L96,'2º básico C'!L96)</f>
        <v>#DIV/0!</v>
      </c>
      <c r="L21" s="248"/>
      <c r="U21" s="38"/>
      <c r="AE21" s="255">
        <v>14</v>
      </c>
      <c r="AF21" s="257" t="e">
        <f>AVERAGE('2º básico A'!AF96,'2º básico B'!AF96,'2º básico C'!AF96)</f>
        <v>#DIV/0!</v>
      </c>
      <c r="AN21" s="51"/>
      <c r="AO21" s="51"/>
      <c r="AP21" s="51"/>
      <c r="AQ21" s="51"/>
    </row>
    <row r="22" spans="2:43" ht="26.25" customHeight="1" x14ac:dyDescent="0.2">
      <c r="B22" s="193" t="s">
        <v>92</v>
      </c>
      <c r="C22" s="403" t="s">
        <v>55</v>
      </c>
      <c r="D22" s="404"/>
      <c r="E22" s="404"/>
      <c r="F22" s="404"/>
      <c r="G22" s="404"/>
      <c r="H22" s="404"/>
      <c r="I22" s="404"/>
      <c r="J22" s="405"/>
      <c r="K22" s="194" t="e">
        <f>AVERAGE('2º básico A'!N96,'2º básico A'!P96,'2º básico B'!N96,'2º básico B'!P96,'2º básico C'!N96,'2º básico C'!P96)</f>
        <v>#DIV/0!</v>
      </c>
      <c r="L22" s="248"/>
      <c r="U22" s="38"/>
      <c r="AE22" s="255">
        <v>15</v>
      </c>
      <c r="AF22" s="257" t="e">
        <f>AVERAGE('2º básico A'!AH96,'2º básico B'!AH96,'2º básico C'!AH96)</f>
        <v>#DIV/0!</v>
      </c>
      <c r="AN22" s="51"/>
      <c r="AO22" s="51"/>
      <c r="AP22" s="51"/>
      <c r="AQ22" s="51"/>
    </row>
    <row r="23" spans="2:43" ht="26.25" customHeight="1" x14ac:dyDescent="0.2">
      <c r="B23" s="193">
        <v>7</v>
      </c>
      <c r="C23" s="403" t="s">
        <v>56</v>
      </c>
      <c r="D23" s="404"/>
      <c r="E23" s="404"/>
      <c r="F23" s="404"/>
      <c r="G23" s="404"/>
      <c r="H23" s="404"/>
      <c r="I23" s="404"/>
      <c r="J23" s="405"/>
      <c r="K23" s="194" t="e">
        <f>AVERAGE('2º básico A'!R96,'2º básico B'!R96,'2º básico C'!R96)</f>
        <v>#DIV/0!</v>
      </c>
      <c r="L23" s="248"/>
      <c r="U23" s="38"/>
      <c r="AE23" s="255">
        <v>16</v>
      </c>
      <c r="AF23" s="257" t="e">
        <f>AVERAGE('2º básico A'!AJ96,'2º básico B'!AJ96,'2º básico C'!AJ96)</f>
        <v>#DIV/0!</v>
      </c>
      <c r="AN23" s="52"/>
      <c r="AO23" s="52"/>
      <c r="AP23" s="52"/>
      <c r="AQ23" s="52"/>
    </row>
    <row r="24" spans="2:43" ht="26.25" customHeight="1" x14ac:dyDescent="0.2">
      <c r="B24" s="193">
        <v>8</v>
      </c>
      <c r="C24" s="403" t="s">
        <v>57</v>
      </c>
      <c r="D24" s="404"/>
      <c r="E24" s="404"/>
      <c r="F24" s="404"/>
      <c r="G24" s="404"/>
      <c r="H24" s="404"/>
      <c r="I24" s="404"/>
      <c r="J24" s="405"/>
      <c r="K24" s="194" t="e">
        <f>AVERAGE('2º básico A'!T96,'2º básico B'!T96,'2º básico C'!T96)</f>
        <v>#DIV/0!</v>
      </c>
      <c r="L24" s="248"/>
      <c r="U24" s="38"/>
      <c r="AE24" s="255">
        <v>17</v>
      </c>
      <c r="AF24" s="257" t="e">
        <f>AVERAGE('2º básico A'!AL96,'2º básico B'!AL96,'2º básico C'!AL96)</f>
        <v>#DIV/0!</v>
      </c>
      <c r="AN24" s="52"/>
      <c r="AO24" s="52"/>
      <c r="AP24" s="52"/>
      <c r="AQ24" s="52"/>
    </row>
    <row r="25" spans="2:43" ht="26.25" customHeight="1" x14ac:dyDescent="0.2">
      <c r="B25" s="193">
        <v>10</v>
      </c>
      <c r="C25" s="403" t="s">
        <v>58</v>
      </c>
      <c r="D25" s="404"/>
      <c r="E25" s="404"/>
      <c r="F25" s="404"/>
      <c r="G25" s="404"/>
      <c r="H25" s="404"/>
      <c r="I25" s="404"/>
      <c r="J25" s="405"/>
      <c r="K25" s="194" t="e">
        <f>AVERAGE('2º básico A'!X96,'2º básico B'!X96,'2º básico C'!X96)</f>
        <v>#DIV/0!</v>
      </c>
      <c r="L25" s="248"/>
      <c r="U25" s="38"/>
      <c r="AE25" s="255">
        <v>18</v>
      </c>
      <c r="AF25" s="257" t="e">
        <f>AVERAGE('2º básico A'!AN96,'2º básico B'!AN96,'2º básico C'!AN96)</f>
        <v>#DIV/0!</v>
      </c>
      <c r="AN25" s="52"/>
      <c r="AO25" s="52"/>
      <c r="AP25" s="52"/>
      <c r="AQ25" s="52"/>
    </row>
    <row r="26" spans="2:43" ht="33" customHeight="1" x14ac:dyDescent="0.2">
      <c r="B26" s="193" t="s">
        <v>93</v>
      </c>
      <c r="C26" s="403" t="s">
        <v>59</v>
      </c>
      <c r="D26" s="404"/>
      <c r="E26" s="404"/>
      <c r="F26" s="404"/>
      <c r="G26" s="404"/>
      <c r="H26" s="404"/>
      <c r="I26" s="404"/>
      <c r="J26" s="405"/>
      <c r="K26" s="194" t="e">
        <f>AVERAGE('2º básico A'!Z96,'2º básico A'!AB96,'2º básico B'!Z96,'2º básico B'!AB96,'2º básico C'!Z96,'2º básico C'!AB96)</f>
        <v>#DIV/0!</v>
      </c>
      <c r="L26" s="248"/>
      <c r="U26" s="38"/>
      <c r="AE26" s="195"/>
      <c r="AN26" s="52"/>
      <c r="AO26" s="52"/>
      <c r="AP26" s="52"/>
      <c r="AQ26" s="52"/>
    </row>
    <row r="27" spans="2:43" ht="26.25" customHeight="1" x14ac:dyDescent="0.2">
      <c r="B27" s="193" t="s">
        <v>94</v>
      </c>
      <c r="C27" s="403" t="s">
        <v>60</v>
      </c>
      <c r="D27" s="404"/>
      <c r="E27" s="404"/>
      <c r="F27" s="404"/>
      <c r="G27" s="404"/>
      <c r="H27" s="404"/>
      <c r="I27" s="404"/>
      <c r="J27" s="405"/>
      <c r="K27" s="194" t="e">
        <f>AVERAGE('2º básico A'!AD96,'2º básico A'!AJ96,'2º básico B'!AD96,'2º básico B'!AJ96,'2º básico C'!AD96,'2º básico C'!AJ96)</f>
        <v>#DIV/0!</v>
      </c>
      <c r="L27" s="248"/>
      <c r="U27" s="38"/>
      <c r="AE27" s="195"/>
      <c r="AN27" s="52"/>
      <c r="AO27" s="52"/>
      <c r="AP27" s="52"/>
      <c r="AQ27" s="52"/>
    </row>
    <row r="28" spans="2:43" ht="26.25" customHeight="1" x14ac:dyDescent="0.2">
      <c r="B28" s="193" t="s">
        <v>95</v>
      </c>
      <c r="C28" s="403" t="s">
        <v>62</v>
      </c>
      <c r="D28" s="404"/>
      <c r="E28" s="404"/>
      <c r="F28" s="404"/>
      <c r="G28" s="404"/>
      <c r="H28" s="404"/>
      <c r="I28" s="404"/>
      <c r="J28" s="405"/>
      <c r="K28" s="194" t="e">
        <f>AVERAGE('2º básico A'!AF96,'2º básico A'!AL96,'2º básico B'!AF96,'2º básico B'!AL96,'2º básico C'!AF96,'2º básico C'!AL96)</f>
        <v>#DIV/0!</v>
      </c>
      <c r="L28" s="248"/>
      <c r="U28" s="38"/>
      <c r="AE28" s="195"/>
      <c r="AN28" s="52"/>
      <c r="AO28" s="52"/>
      <c r="AP28" s="52"/>
      <c r="AQ28" s="52"/>
    </row>
    <row r="29" spans="2:43" ht="26.25" customHeight="1" thickBot="1" x14ac:dyDescent="0.25">
      <c r="B29" s="196">
        <v>18</v>
      </c>
      <c r="C29" s="406" t="s">
        <v>80</v>
      </c>
      <c r="D29" s="407"/>
      <c r="E29" s="407"/>
      <c r="F29" s="407"/>
      <c r="G29" s="407"/>
      <c r="H29" s="407"/>
      <c r="I29" s="407"/>
      <c r="J29" s="408"/>
      <c r="K29" s="197" t="e">
        <f>AVERAGE('2º básico A'!AN96,'2º básico B'!AN96,'2º básico C'!AN96)</f>
        <v>#DIV/0!</v>
      </c>
      <c r="L29" s="248"/>
      <c r="U29" s="38"/>
      <c r="AN29" s="37"/>
      <c r="AO29" s="37"/>
      <c r="AP29" s="37"/>
      <c r="AQ29" s="37"/>
    </row>
    <row r="30" spans="2:43" ht="46.5" customHeight="1" x14ac:dyDescent="0.2">
      <c r="B30" s="198"/>
      <c r="C30" s="249"/>
      <c r="D30" s="249"/>
      <c r="E30" s="249"/>
      <c r="F30" s="249"/>
      <c r="G30" s="249"/>
      <c r="H30" s="249"/>
      <c r="I30" s="249"/>
      <c r="J30" s="249"/>
      <c r="K30" s="250"/>
      <c r="L30" s="248"/>
      <c r="U30" s="38"/>
      <c r="AN30" s="37"/>
      <c r="AO30" s="37"/>
      <c r="AP30" s="37"/>
      <c r="AQ30" s="37"/>
    </row>
    <row r="31" spans="2:43" ht="102" customHeight="1" x14ac:dyDescent="0.2">
      <c r="B31" s="199"/>
      <c r="C31" s="13"/>
      <c r="H31" s="62"/>
      <c r="I31" s="62"/>
      <c r="J31" s="62"/>
      <c r="K31" s="200"/>
      <c r="U31" s="38"/>
      <c r="AN31" s="37"/>
      <c r="AO31" s="37"/>
      <c r="AP31" s="37"/>
      <c r="AQ31" s="37"/>
    </row>
    <row r="32" spans="2:43" ht="30" customHeight="1" thickBot="1" x14ac:dyDescent="0.25">
      <c r="B32" s="199"/>
      <c r="C32" s="13"/>
      <c r="H32" s="62"/>
      <c r="I32" s="62"/>
      <c r="J32" s="62"/>
      <c r="K32" s="200"/>
      <c r="U32" s="38"/>
      <c r="AG32" s="201" t="s">
        <v>81</v>
      </c>
      <c r="AH32" s="201" t="s">
        <v>82</v>
      </c>
      <c r="AI32" s="201" t="s">
        <v>83</v>
      </c>
      <c r="AN32" s="37"/>
      <c r="AO32" s="37"/>
      <c r="AP32" s="37"/>
      <c r="AQ32" s="37"/>
    </row>
    <row r="33" spans="2:44" s="185" customFormat="1" ht="30" customHeight="1" thickBot="1" x14ac:dyDescent="0.25">
      <c r="C33" s="442" t="s">
        <v>84</v>
      </c>
      <c r="D33" s="443"/>
      <c r="E33" s="444"/>
      <c r="H33" s="202"/>
      <c r="I33" s="202"/>
      <c r="J33" s="202"/>
      <c r="K33" s="203"/>
      <c r="L33" s="204"/>
      <c r="U33" s="205"/>
      <c r="W33" s="189"/>
      <c r="X33" s="189"/>
      <c r="Y33" s="189"/>
      <c r="Z33" s="189"/>
      <c r="AA33" s="189"/>
      <c r="AB33" s="189"/>
      <c r="AC33" s="189"/>
      <c r="AD33" s="189"/>
      <c r="AE33" s="189"/>
      <c r="AF33" s="206"/>
      <c r="AG33" s="445" t="s">
        <v>37</v>
      </c>
      <c r="AH33" s="427" t="s">
        <v>35</v>
      </c>
      <c r="AI33" s="430" t="s">
        <v>36</v>
      </c>
      <c r="AJ33" s="189"/>
      <c r="AK33" s="189"/>
      <c r="AL33" s="189"/>
      <c r="AM33" s="189"/>
      <c r="AN33" s="207"/>
      <c r="AO33" s="207"/>
      <c r="AP33" s="207"/>
      <c r="AQ33" s="207"/>
    </row>
    <row r="34" spans="2:44" s="185" customFormat="1" ht="63" customHeight="1" thickBot="1" x14ac:dyDescent="0.25">
      <c r="B34" s="208" t="s">
        <v>85</v>
      </c>
      <c r="C34" s="209" t="s">
        <v>86</v>
      </c>
      <c r="D34" s="210" t="s">
        <v>87</v>
      </c>
      <c r="E34" s="210" t="s">
        <v>88</v>
      </c>
      <c r="H34" s="202"/>
      <c r="I34" s="202"/>
      <c r="J34" s="202"/>
      <c r="K34" s="203"/>
      <c r="L34" s="204"/>
      <c r="U34" s="205"/>
      <c r="W34" s="189"/>
      <c r="X34" s="189"/>
      <c r="Y34" s="189"/>
      <c r="Z34" s="189"/>
      <c r="AA34" s="189"/>
      <c r="AB34" s="189"/>
      <c r="AC34" s="189"/>
      <c r="AD34" s="189"/>
      <c r="AE34" s="189"/>
      <c r="AF34" s="206"/>
      <c r="AG34" s="446"/>
      <c r="AH34" s="428"/>
      <c r="AI34" s="431"/>
      <c r="AJ34" s="189"/>
      <c r="AK34" s="189"/>
      <c r="AL34" s="189"/>
      <c r="AM34" s="189"/>
      <c r="AN34" s="207"/>
      <c r="AO34" s="207"/>
      <c r="AP34" s="207"/>
      <c r="AQ34" s="207"/>
    </row>
    <row r="35" spans="2:44" s="185" customFormat="1" ht="30" customHeight="1" thickBot="1" x14ac:dyDescent="0.25">
      <c r="B35" s="211" t="s">
        <v>97</v>
      </c>
      <c r="C35" s="253" t="e">
        <f>AVERAGE('2º básico A'!$AP$96)*0.01</f>
        <v>#DIV/0!</v>
      </c>
      <c r="D35" s="212" t="e">
        <f>'2º básico A'!$AQ$96</f>
        <v>#DIV/0!</v>
      </c>
      <c r="E35" s="254" t="e">
        <f>SQRT('2º básico A'!$AU$47/'2º básico A'!$AU$48)</f>
        <v>#DIV/0!</v>
      </c>
      <c r="H35" s="202"/>
      <c r="I35" s="202"/>
      <c r="J35" s="202"/>
      <c r="K35" s="203"/>
      <c r="L35" s="204"/>
      <c r="U35" s="205"/>
      <c r="W35" s="189"/>
      <c r="X35" s="189"/>
      <c r="Y35" s="189"/>
      <c r="Z35" s="189"/>
      <c r="AA35" s="189"/>
      <c r="AB35" s="189"/>
      <c r="AC35" s="189"/>
      <c r="AD35" s="189"/>
      <c r="AE35" s="189"/>
      <c r="AF35" s="206"/>
      <c r="AG35" s="446"/>
      <c r="AH35" s="428"/>
      <c r="AI35" s="431"/>
      <c r="AJ35" s="189"/>
      <c r="AK35" s="189"/>
      <c r="AL35" s="189"/>
      <c r="AM35" s="189"/>
      <c r="AN35" s="207"/>
      <c r="AO35" s="207"/>
      <c r="AP35" s="207"/>
      <c r="AQ35" s="207"/>
    </row>
    <row r="36" spans="2:44" s="185" customFormat="1" ht="30" customHeight="1" thickBot="1" x14ac:dyDescent="0.25">
      <c r="B36" s="213" t="s">
        <v>98</v>
      </c>
      <c r="C36" s="253" t="e">
        <f>AVERAGE('2º básico B'!$AP$96)*0.01</f>
        <v>#DIV/0!</v>
      </c>
      <c r="D36" s="212" t="e">
        <f>'2º básico B'!$AQ$96</f>
        <v>#DIV/0!</v>
      </c>
      <c r="E36" s="254" t="e">
        <f>SQRT('2º básico B'!$AU$47/'2º básico B'!$AU$48)</f>
        <v>#DIV/0!</v>
      </c>
      <c r="H36" s="202"/>
      <c r="I36" s="202"/>
      <c r="J36" s="202"/>
      <c r="K36" s="203"/>
      <c r="L36" s="204"/>
      <c r="U36" s="205"/>
      <c r="W36" s="189"/>
      <c r="X36" s="189"/>
      <c r="Y36" s="189"/>
      <c r="Z36" s="189"/>
      <c r="AA36" s="189"/>
      <c r="AB36" s="189"/>
      <c r="AC36" s="189"/>
      <c r="AD36" s="189"/>
      <c r="AE36" s="189"/>
      <c r="AF36" s="206"/>
      <c r="AG36" s="447"/>
      <c r="AH36" s="429"/>
      <c r="AI36" s="432"/>
      <c r="AJ36" s="189"/>
      <c r="AK36" s="189"/>
      <c r="AL36" s="189"/>
      <c r="AM36" s="189"/>
      <c r="AN36" s="207"/>
      <c r="AO36" s="207"/>
      <c r="AP36" s="207"/>
      <c r="AQ36" s="207"/>
    </row>
    <row r="37" spans="2:44" ht="30" customHeight="1" thickBot="1" x14ac:dyDescent="0.25">
      <c r="B37" s="214" t="s">
        <v>99</v>
      </c>
      <c r="C37" s="253" t="e">
        <f>AVERAGE('2º básico C'!$AP$96)*0.01</f>
        <v>#DIV/0!</v>
      </c>
      <c r="D37" s="212" t="e">
        <f>'2º básico C'!$AQ$96</f>
        <v>#DIV/0!</v>
      </c>
      <c r="E37" s="254" t="e">
        <f>SQRT('2º básico C'!$AU$47/'2º básico C'!$AU$48)</f>
        <v>#DIV/0!</v>
      </c>
      <c r="F37" s="185"/>
      <c r="H37" s="62"/>
      <c r="I37" s="62"/>
      <c r="J37" s="62"/>
      <c r="K37" s="200"/>
      <c r="U37" s="38"/>
      <c r="AG37" s="215">
        <f>SUM('2º básico A'!BE66,'2º básico B'!BE66,'2º básico C'!BE66)</f>
        <v>0</v>
      </c>
      <c r="AH37" s="216">
        <f>SUM('2º básico A'!BF66,'2º básico B'!BF66,'2º básico C'!BF66)</f>
        <v>0</v>
      </c>
      <c r="AI37" s="217">
        <f>SUM('2º básico A'!BG66,'2º básico B'!BG66,'2º básico C'!BG66)</f>
        <v>0</v>
      </c>
      <c r="AJ37" s="218">
        <f>SUM(AG37,AH37,AI37)</f>
        <v>0</v>
      </c>
      <c r="AN37" s="37"/>
      <c r="AO37" s="37"/>
      <c r="AP37" s="37"/>
      <c r="AQ37" s="37"/>
    </row>
    <row r="38" spans="2:44" ht="36" customHeight="1" thickBot="1" x14ac:dyDescent="0.25">
      <c r="B38" s="219" t="s">
        <v>77</v>
      </c>
      <c r="C38" s="220" t="e">
        <f>AVERAGEIF(C35:C37,"&gt;0")</f>
        <v>#DIV/0!</v>
      </c>
      <c r="D38" s="221" t="e">
        <f>AVERAGEIF(D35:D37,"&gt;0")</f>
        <v>#DIV/0!</v>
      </c>
      <c r="H38" s="62"/>
      <c r="I38" s="62"/>
      <c r="J38" s="62"/>
      <c r="K38" s="200"/>
      <c r="L38" s="200"/>
      <c r="M38" s="62"/>
      <c r="N38" s="38"/>
      <c r="O38" s="38"/>
      <c r="P38" s="38"/>
      <c r="Q38" s="38"/>
      <c r="R38" s="38"/>
      <c r="S38" s="38"/>
      <c r="T38" s="38"/>
      <c r="U38" s="38"/>
      <c r="V38" s="38"/>
      <c r="W38" s="53"/>
      <c r="X38" s="53"/>
      <c r="Y38" s="53"/>
      <c r="AG38" s="222" t="e">
        <f>AG37*1/$AJ$37</f>
        <v>#DIV/0!</v>
      </c>
      <c r="AH38" s="223" t="e">
        <f>AH37*1/$AJ$37</f>
        <v>#DIV/0!</v>
      </c>
      <c r="AI38" s="224" t="e">
        <f>AI37*1/$AJ$37</f>
        <v>#DIV/0!</v>
      </c>
    </row>
    <row r="39" spans="2:44" ht="21" customHeight="1" x14ac:dyDescent="0.2">
      <c r="B39" s="198"/>
      <c r="L39" s="200"/>
      <c r="M39" s="62"/>
      <c r="N39" s="38"/>
      <c r="O39" s="38"/>
      <c r="P39" s="38"/>
      <c r="Q39" s="38"/>
      <c r="R39" s="38"/>
      <c r="S39" s="38"/>
      <c r="T39" s="38"/>
      <c r="U39" s="38"/>
      <c r="V39" s="38"/>
      <c r="W39" s="53"/>
      <c r="X39" s="53"/>
      <c r="Y39" s="53"/>
      <c r="AG39" s="164"/>
      <c r="AH39" s="164"/>
      <c r="AI39" s="164"/>
    </row>
    <row r="40" spans="2:44" ht="37.5" customHeight="1" thickBot="1" x14ac:dyDescent="0.25">
      <c r="L40" s="200"/>
      <c r="M40" s="62"/>
      <c r="S40" s="38"/>
      <c r="AG40" s="164"/>
      <c r="AH40" s="164"/>
      <c r="AI40" s="164"/>
    </row>
    <row r="41" spans="2:44" ht="18.75" customHeight="1" thickBot="1" x14ac:dyDescent="0.25">
      <c r="B41" s="433" t="s">
        <v>96</v>
      </c>
      <c r="C41" s="434"/>
      <c r="D41" s="434"/>
      <c r="E41" s="434"/>
      <c r="F41" s="434"/>
      <c r="G41" s="434"/>
      <c r="H41" s="434"/>
      <c r="I41" s="434"/>
      <c r="J41" s="434"/>
      <c r="K41" s="435"/>
      <c r="L41" s="225"/>
      <c r="M41" s="62"/>
      <c r="S41" s="38"/>
      <c r="AG41" s="164"/>
      <c r="AH41" s="164"/>
      <c r="AI41" s="164"/>
    </row>
    <row r="42" spans="2:44" ht="18.75" customHeight="1" thickBot="1" x14ac:dyDescent="0.3">
      <c r="B42" s="226" t="s">
        <v>2</v>
      </c>
      <c r="C42" s="436" t="s">
        <v>40</v>
      </c>
      <c r="D42" s="437"/>
      <c r="E42" s="437"/>
      <c r="F42" s="437"/>
      <c r="G42" s="437"/>
      <c r="H42" s="437"/>
      <c r="I42" s="437"/>
      <c r="J42" s="438"/>
      <c r="K42" s="227" t="s">
        <v>77</v>
      </c>
      <c r="L42" s="225"/>
      <c r="M42" s="62"/>
      <c r="S42" s="38"/>
      <c r="AG42" s="164"/>
      <c r="AH42" s="164"/>
      <c r="AI42" s="164"/>
    </row>
    <row r="43" spans="2:44" ht="24.75" customHeight="1" x14ac:dyDescent="0.2">
      <c r="B43" s="192" t="s">
        <v>101</v>
      </c>
      <c r="C43" s="439" t="s">
        <v>41</v>
      </c>
      <c r="D43" s="440"/>
      <c r="E43" s="440"/>
      <c r="F43" s="440"/>
      <c r="G43" s="440"/>
      <c r="H43" s="440"/>
      <c r="I43" s="440"/>
      <c r="J43" s="441"/>
      <c r="K43" s="228" t="e">
        <f>AVERAGE('2º básico A'!F96,'2º básico A'!V96:X96,'2º básico B'!F96,'2º básico B'!V96:X96,'2º básico C'!F96,'2º básico C'!V96:X96)</f>
        <v>#DIV/0!</v>
      </c>
      <c r="L43" s="200"/>
      <c r="M43" s="62"/>
      <c r="S43" s="13"/>
      <c r="T43" s="13"/>
      <c r="U43" s="13"/>
      <c r="V43" s="13"/>
      <c r="W43" s="13"/>
      <c r="AG43" s="164"/>
      <c r="AH43" s="164"/>
      <c r="AI43" s="164"/>
      <c r="AN43" s="13"/>
      <c r="AO43" s="13"/>
      <c r="AP43" s="13"/>
      <c r="AQ43" s="13"/>
    </row>
    <row r="44" spans="2:44" ht="39" customHeight="1" x14ac:dyDescent="0.2">
      <c r="B44" s="193" t="s">
        <v>103</v>
      </c>
      <c r="C44" s="415" t="s">
        <v>42</v>
      </c>
      <c r="D44" s="416"/>
      <c r="E44" s="416"/>
      <c r="F44" s="416"/>
      <c r="G44" s="416"/>
      <c r="H44" s="416"/>
      <c r="I44" s="416"/>
      <c r="J44" s="417"/>
      <c r="K44" s="229" t="e">
        <f>AVERAGE('2º básico A'!H96,'2º básico A'!N96:R96,'2º básico A'!Z96:AB96,'2º básico A'!AF96:AH96,'2º básico A'!AL96,'2º básico B'!H96,'2º básico B'!N96:R96,'2º básico B'!Z96:AB96,'2º básico B'!AF96:AH96,'2º básico B'!AL96,'2º básico C'!H96,'2º básico C'!N96:R96,'2º básico C'!Z96:AB96,'2º básico C'!AF96:AH96,'2º básico C'!AL96)</f>
        <v>#DIV/0!</v>
      </c>
      <c r="L44" s="200"/>
      <c r="M44" s="62"/>
      <c r="S44" s="38"/>
      <c r="T44" s="38"/>
      <c r="U44" s="38"/>
      <c r="AG44" s="54"/>
      <c r="AH44" s="54"/>
      <c r="AI44" s="54"/>
      <c r="AN44" s="54"/>
      <c r="AQ44" s="53"/>
      <c r="AR44" s="38"/>
    </row>
    <row r="45" spans="2:44" ht="24.75" customHeight="1" x14ac:dyDescent="0.2">
      <c r="B45" s="193" t="s">
        <v>102</v>
      </c>
      <c r="C45" s="409" t="s">
        <v>43</v>
      </c>
      <c r="D45" s="410"/>
      <c r="E45" s="410"/>
      <c r="F45" s="410"/>
      <c r="G45" s="410"/>
      <c r="H45" s="410"/>
      <c r="I45" s="410"/>
      <c r="J45" s="411"/>
      <c r="K45" s="229" t="e">
        <f>AVERAGE('2º básico A'!J96:L96,'2º básico A'!T96,'2º básico A'!AD96,'2º básico A'!AJ96,'2º básico B'!J96:L96,'2º básico B'!T96,'2º básico B'!AD96,'2º básico B'!AJ96,'2º básico C'!J96:L96,'2º básico C'!T96,'2º básico C'!AD96,'2º básico C'!AJ96)</f>
        <v>#DIV/0!</v>
      </c>
      <c r="L45" s="200"/>
      <c r="M45" s="62"/>
      <c r="S45" s="38"/>
      <c r="T45" s="38"/>
      <c r="U45" s="38"/>
      <c r="V45" s="38"/>
      <c r="W45" s="54"/>
      <c r="X45" s="230"/>
      <c r="Y45" s="54"/>
      <c r="Z45" s="230"/>
      <c r="AA45" s="54"/>
      <c r="AB45" s="230"/>
      <c r="AC45" s="230"/>
      <c r="AD45" s="230"/>
      <c r="AE45" s="54"/>
      <c r="AF45" s="231"/>
      <c r="AG45" s="134"/>
      <c r="AH45" s="134"/>
      <c r="AI45" s="134"/>
      <c r="AJ45" s="230"/>
      <c r="AK45" s="54"/>
      <c r="AL45" s="230"/>
      <c r="AM45" s="54"/>
      <c r="AN45" s="54"/>
      <c r="AO45" s="54"/>
      <c r="AP45" s="54"/>
      <c r="AQ45" s="54"/>
    </row>
    <row r="46" spans="2:44" ht="24.75" customHeight="1" thickBot="1" x14ac:dyDescent="0.25">
      <c r="B46" s="196">
        <v>18</v>
      </c>
      <c r="C46" s="412" t="s">
        <v>67</v>
      </c>
      <c r="D46" s="413"/>
      <c r="E46" s="413"/>
      <c r="F46" s="413"/>
      <c r="G46" s="413"/>
      <c r="H46" s="413"/>
      <c r="I46" s="413"/>
      <c r="J46" s="414"/>
      <c r="K46" s="232" t="e">
        <f>AVERAGE('2º básico A'!AN96,'2º básico B'!AN96,'2º básico C'!AN96)</f>
        <v>#DIV/0!</v>
      </c>
      <c r="L46" s="200"/>
      <c r="M46" s="62"/>
      <c r="S46" s="38"/>
      <c r="T46" s="38"/>
      <c r="U46" s="38"/>
      <c r="V46" s="38"/>
      <c r="W46" s="54"/>
      <c r="X46" s="230"/>
      <c r="Y46" s="54"/>
      <c r="Z46" s="230"/>
      <c r="AA46" s="54"/>
      <c r="AB46" s="230"/>
      <c r="AC46" s="230"/>
      <c r="AD46" s="230"/>
      <c r="AE46" s="54"/>
      <c r="AF46" s="231"/>
      <c r="AJ46" s="230"/>
      <c r="AK46" s="54"/>
      <c r="AL46" s="230"/>
      <c r="AM46" s="54"/>
      <c r="AN46" s="54"/>
      <c r="AO46" s="54"/>
      <c r="AP46" s="54"/>
      <c r="AQ46" s="54"/>
    </row>
    <row r="47" spans="2:44" ht="12.75" customHeight="1" x14ac:dyDescent="0.2">
      <c r="B47" s="13"/>
      <c r="C47" s="13"/>
      <c r="H47" s="62"/>
      <c r="I47" s="62"/>
      <c r="J47" s="62"/>
      <c r="K47" s="200"/>
      <c r="L47" s="200"/>
      <c r="M47" s="62"/>
      <c r="S47" s="38"/>
      <c r="T47" s="38"/>
      <c r="U47" s="38"/>
      <c r="V47" s="38"/>
      <c r="W47" s="54"/>
      <c r="X47" s="230"/>
      <c r="Y47" s="54"/>
      <c r="Z47" s="230"/>
      <c r="AA47" s="54"/>
      <c r="AB47" s="230"/>
      <c r="AC47" s="230"/>
      <c r="AD47" s="230"/>
      <c r="AE47" s="54"/>
      <c r="AF47" s="231"/>
      <c r="AJ47" s="230"/>
      <c r="AK47" s="54"/>
      <c r="AL47" s="230"/>
      <c r="AM47" s="54"/>
      <c r="AN47" s="54"/>
      <c r="AO47" s="54"/>
      <c r="AP47" s="54"/>
      <c r="AQ47" s="54"/>
    </row>
    <row r="48" spans="2:44" ht="12.75" customHeight="1" x14ac:dyDescent="0.2">
      <c r="B48" s="13"/>
      <c r="C48" s="13"/>
      <c r="H48" s="62"/>
      <c r="I48" s="62"/>
      <c r="J48" s="62"/>
      <c r="K48" s="200"/>
      <c r="L48" s="200"/>
      <c r="M48" s="62"/>
      <c r="S48" s="38"/>
      <c r="T48" s="38"/>
      <c r="U48" s="38"/>
      <c r="V48" s="38"/>
      <c r="W48" s="54"/>
      <c r="X48" s="230"/>
      <c r="Y48" s="54"/>
      <c r="Z48" s="230"/>
      <c r="AA48" s="54"/>
      <c r="AB48" s="230"/>
      <c r="AC48" s="230"/>
      <c r="AD48" s="230"/>
      <c r="AE48" s="54"/>
      <c r="AF48" s="231"/>
      <c r="AJ48" s="230"/>
      <c r="AK48" s="54"/>
      <c r="AL48" s="230"/>
      <c r="AM48" s="54"/>
      <c r="AN48" s="54"/>
      <c r="AO48" s="54"/>
      <c r="AP48" s="54"/>
      <c r="AQ48" s="54"/>
    </row>
    <row r="49" spans="2:60" ht="12.75" customHeight="1" x14ac:dyDescent="0.2">
      <c r="B49" s="13"/>
      <c r="C49" s="13"/>
      <c r="H49" s="62"/>
      <c r="I49" s="62"/>
      <c r="J49" s="62"/>
      <c r="K49" s="200"/>
      <c r="L49" s="200"/>
      <c r="M49" s="62"/>
      <c r="S49" s="38"/>
      <c r="T49" s="38"/>
      <c r="U49" s="38"/>
      <c r="V49" s="38"/>
      <c r="W49" s="54"/>
      <c r="X49" s="230"/>
      <c r="Y49" s="54"/>
      <c r="Z49" s="230"/>
      <c r="AA49" s="54"/>
      <c r="AB49" s="230"/>
      <c r="AC49" s="230"/>
      <c r="AD49" s="230"/>
      <c r="AE49" s="54"/>
      <c r="AF49" s="231"/>
      <c r="AJ49" s="230"/>
      <c r="AK49" s="54"/>
      <c r="AL49" s="230"/>
      <c r="AM49" s="54"/>
      <c r="AN49" s="54"/>
      <c r="AO49" s="54"/>
      <c r="AP49" s="54"/>
      <c r="AQ49" s="54"/>
    </row>
    <row r="50" spans="2:60" ht="12.75" customHeight="1" x14ac:dyDescent="0.2">
      <c r="L50" s="200"/>
      <c r="M50" s="62"/>
      <c r="S50" s="38"/>
      <c r="T50" s="38"/>
      <c r="U50" s="38"/>
      <c r="V50" s="38"/>
      <c r="W50" s="54"/>
      <c r="X50" s="230"/>
      <c r="Y50" s="54"/>
      <c r="Z50" s="230"/>
      <c r="AA50" s="54"/>
      <c r="AB50" s="230"/>
      <c r="AC50" s="230"/>
      <c r="AD50" s="230"/>
      <c r="AE50" s="54"/>
      <c r="AF50" s="231"/>
      <c r="AJ50" s="230"/>
      <c r="AK50" s="54"/>
      <c r="AL50" s="230"/>
      <c r="AM50" s="54"/>
      <c r="AN50" s="54"/>
      <c r="AO50" s="54"/>
      <c r="AP50" s="54"/>
      <c r="AQ50" s="54"/>
    </row>
    <row r="51" spans="2:60" ht="12.75" customHeight="1" x14ac:dyDescent="0.2">
      <c r="L51" s="200"/>
      <c r="M51" s="62"/>
      <c r="S51" s="38"/>
      <c r="T51" s="38"/>
      <c r="U51" s="38"/>
      <c r="V51" s="38"/>
      <c r="W51" s="54"/>
      <c r="X51" s="230"/>
      <c r="Y51" s="54"/>
      <c r="Z51" s="230"/>
      <c r="AA51" s="54"/>
      <c r="AB51" s="230"/>
      <c r="AC51" s="230"/>
      <c r="AD51" s="230"/>
      <c r="AE51" s="54"/>
      <c r="AF51" s="231"/>
      <c r="AJ51" s="230"/>
      <c r="AK51" s="54"/>
      <c r="AL51" s="230"/>
      <c r="AM51" s="54"/>
      <c r="AN51" s="54"/>
      <c r="AO51" s="54"/>
      <c r="AP51" s="54"/>
      <c r="AQ51" s="54"/>
    </row>
    <row r="52" spans="2:60" ht="12.75" customHeight="1" x14ac:dyDescent="0.2">
      <c r="L52" s="200"/>
      <c r="M52" s="62"/>
      <c r="S52" s="38"/>
      <c r="T52" s="38"/>
      <c r="U52" s="38"/>
      <c r="V52" s="38"/>
      <c r="W52" s="54"/>
      <c r="X52" s="230"/>
      <c r="Y52" s="54"/>
      <c r="Z52" s="230"/>
      <c r="AA52" s="54"/>
      <c r="AB52" s="230"/>
      <c r="AC52" s="230"/>
      <c r="AD52" s="230"/>
      <c r="AE52" s="54"/>
      <c r="AF52" s="231"/>
      <c r="AJ52" s="230"/>
      <c r="AK52" s="54"/>
      <c r="AL52" s="230"/>
      <c r="AM52" s="54"/>
      <c r="AN52" s="54"/>
      <c r="AO52" s="54"/>
      <c r="AP52" s="54"/>
      <c r="AQ52" s="54"/>
    </row>
    <row r="53" spans="2:60" ht="12.75" customHeight="1" x14ac:dyDescent="0.2">
      <c r="L53" s="200"/>
      <c r="M53" s="62"/>
      <c r="S53" s="38"/>
      <c r="T53" s="38"/>
      <c r="U53" s="38"/>
      <c r="V53" s="38"/>
      <c r="W53" s="54"/>
      <c r="X53" s="230"/>
      <c r="Y53" s="54"/>
      <c r="Z53" s="230"/>
      <c r="AA53" s="54"/>
      <c r="AB53" s="230"/>
      <c r="AC53" s="230"/>
      <c r="AD53" s="230"/>
      <c r="AE53" s="54"/>
      <c r="AF53" s="231"/>
      <c r="AJ53" s="230"/>
      <c r="AK53" s="54"/>
      <c r="AL53" s="230"/>
      <c r="AM53" s="54"/>
      <c r="AN53" s="54"/>
      <c r="AO53" s="54"/>
      <c r="AP53" s="54"/>
      <c r="AQ53" s="54"/>
      <c r="BG53" s="55"/>
      <c r="BH53" s="55"/>
    </row>
    <row r="54" spans="2:60" ht="12.75" customHeight="1" x14ac:dyDescent="0.2">
      <c r="L54" s="200"/>
      <c r="M54" s="62"/>
      <c r="S54" s="54"/>
      <c r="T54" s="233"/>
      <c r="U54" s="134"/>
      <c r="V54" s="54"/>
      <c r="W54" s="54"/>
      <c r="X54" s="230"/>
      <c r="Y54" s="54"/>
      <c r="BG54" s="55"/>
      <c r="BH54" s="55"/>
    </row>
    <row r="55" spans="2:60" ht="12.75" customHeight="1" x14ac:dyDescent="0.2">
      <c r="L55" s="200"/>
      <c r="M55" s="62"/>
      <c r="S55" s="54"/>
      <c r="T55" s="233"/>
      <c r="U55" s="134"/>
      <c r="V55" s="54"/>
      <c r="W55" s="54"/>
      <c r="X55" s="230"/>
      <c r="Y55" s="54"/>
      <c r="BG55" s="55"/>
      <c r="BH55" s="55"/>
    </row>
    <row r="56" spans="2:60" ht="12.75" customHeight="1" x14ac:dyDescent="0.2">
      <c r="B56" s="13"/>
      <c r="C56" s="13"/>
      <c r="H56" s="62"/>
      <c r="I56" s="62"/>
      <c r="J56" s="62"/>
      <c r="K56" s="200"/>
      <c r="L56" s="200"/>
      <c r="M56" s="62"/>
      <c r="S56" s="54"/>
      <c r="T56" s="233"/>
      <c r="U56" s="134"/>
      <c r="V56" s="54"/>
      <c r="W56" s="54"/>
      <c r="X56" s="230"/>
      <c r="Y56" s="54"/>
      <c r="BG56" s="55"/>
      <c r="BH56" s="55"/>
    </row>
    <row r="57" spans="2:60" ht="12.75" customHeight="1" x14ac:dyDescent="0.2">
      <c r="B57" s="13"/>
      <c r="C57" s="13"/>
      <c r="H57" s="62"/>
      <c r="I57" s="62"/>
      <c r="J57" s="62"/>
      <c r="K57" s="200"/>
      <c r="L57" s="200"/>
      <c r="M57" s="62"/>
      <c r="S57" s="38"/>
      <c r="V57" s="54"/>
      <c r="W57" s="54"/>
      <c r="X57" s="230"/>
      <c r="Y57" s="54"/>
      <c r="BG57" s="55"/>
      <c r="BH57" s="55"/>
    </row>
    <row r="58" spans="2:60" ht="12.75" customHeight="1" x14ac:dyDescent="0.2">
      <c r="B58" s="13"/>
      <c r="C58" s="13"/>
      <c r="H58" s="62"/>
      <c r="I58" s="62"/>
      <c r="J58" s="62"/>
      <c r="K58" s="200"/>
      <c r="L58" s="200"/>
      <c r="M58" s="62"/>
      <c r="S58" s="38"/>
      <c r="V58" s="54"/>
      <c r="W58" s="54"/>
      <c r="X58" s="230"/>
      <c r="Y58" s="54"/>
      <c r="BG58" s="55"/>
      <c r="BH58" s="55"/>
    </row>
    <row r="59" spans="2:60" ht="12.75" customHeight="1" x14ac:dyDescent="0.2">
      <c r="B59" s="13"/>
      <c r="C59" s="13"/>
      <c r="H59" s="62"/>
      <c r="I59" s="62"/>
      <c r="J59" s="62"/>
      <c r="K59" s="200"/>
      <c r="L59" s="200"/>
      <c r="M59" s="62"/>
      <c r="S59" s="38"/>
      <c r="T59" s="13"/>
      <c r="U59" s="13"/>
      <c r="V59" s="54"/>
      <c r="W59" s="54"/>
      <c r="X59" s="230"/>
      <c r="Y59" s="54"/>
      <c r="BG59" s="51"/>
      <c r="BH59" s="55"/>
    </row>
    <row r="60" spans="2:60" ht="12.75" customHeight="1" x14ac:dyDescent="0.2">
      <c r="B60" s="13"/>
      <c r="C60" s="13"/>
      <c r="H60" s="62"/>
      <c r="I60" s="62"/>
      <c r="J60" s="62"/>
      <c r="K60" s="200"/>
      <c r="L60" s="200"/>
      <c r="M60" s="62"/>
      <c r="S60" s="38"/>
      <c r="V60" s="54"/>
      <c r="W60" s="54"/>
      <c r="X60" s="230"/>
      <c r="Y60" s="54"/>
    </row>
    <row r="61" spans="2:60" ht="12.75" customHeight="1" x14ac:dyDescent="0.2">
      <c r="B61" s="13"/>
      <c r="C61" s="13"/>
      <c r="H61" s="62"/>
      <c r="I61" s="62"/>
      <c r="J61" s="62"/>
      <c r="K61" s="200"/>
      <c r="L61" s="200"/>
      <c r="M61" s="62"/>
      <c r="S61" s="38"/>
      <c r="V61" s="54"/>
      <c r="W61" s="54"/>
      <c r="X61" s="230"/>
      <c r="Y61" s="54"/>
    </row>
    <row r="62" spans="2:60" ht="12.75" customHeight="1" x14ac:dyDescent="0.2">
      <c r="B62" s="13"/>
      <c r="C62" s="13"/>
      <c r="H62" s="62"/>
      <c r="I62" s="62"/>
      <c r="J62" s="62"/>
      <c r="K62" s="200"/>
      <c r="L62" s="200"/>
      <c r="M62" s="62"/>
      <c r="S62" s="38"/>
      <c r="V62" s="54"/>
      <c r="W62" s="54"/>
      <c r="X62" s="230"/>
      <c r="Y62" s="54"/>
    </row>
    <row r="63" spans="2:60" ht="12.75" customHeight="1" x14ac:dyDescent="0.2">
      <c r="B63" s="13"/>
      <c r="C63" s="13"/>
      <c r="H63" s="62"/>
      <c r="I63" s="62"/>
      <c r="J63" s="62"/>
      <c r="K63" s="200"/>
      <c r="L63" s="200"/>
      <c r="M63" s="62"/>
      <c r="S63" s="38"/>
      <c r="V63" s="54"/>
      <c r="W63" s="54"/>
      <c r="X63" s="230"/>
      <c r="Y63" s="54"/>
      <c r="Z63" s="230"/>
      <c r="AA63" s="54"/>
      <c r="AB63" s="230"/>
      <c r="AC63" s="230"/>
      <c r="AD63" s="230"/>
      <c r="AE63" s="54"/>
      <c r="AF63" s="231"/>
      <c r="AG63" s="54"/>
      <c r="AH63" s="231"/>
      <c r="AI63" s="54"/>
      <c r="AJ63" s="230"/>
      <c r="AK63" s="54"/>
      <c r="AL63" s="230"/>
      <c r="AM63" s="54"/>
      <c r="AN63" s="54"/>
      <c r="AO63" s="54"/>
      <c r="AP63" s="54"/>
      <c r="AQ63" s="54"/>
    </row>
    <row r="64" spans="2:60" ht="12.75" customHeight="1" x14ac:dyDescent="0.2">
      <c r="B64" s="13"/>
      <c r="C64" s="13"/>
      <c r="H64" s="62"/>
      <c r="I64" s="62"/>
      <c r="J64" s="62"/>
      <c r="K64" s="200"/>
      <c r="L64" s="200"/>
      <c r="M64" s="62"/>
      <c r="S64" s="54"/>
      <c r="T64" s="233"/>
      <c r="U64" s="134"/>
      <c r="V64" s="54"/>
      <c r="W64" s="54"/>
      <c r="X64" s="230"/>
      <c r="Y64" s="54"/>
      <c r="Z64" s="230"/>
      <c r="AA64" s="54"/>
      <c r="AB64" s="230"/>
      <c r="AC64" s="230"/>
      <c r="AD64" s="230"/>
      <c r="AE64" s="54"/>
      <c r="AF64" s="234"/>
      <c r="AG64" s="159"/>
      <c r="AH64" s="234"/>
      <c r="AI64" s="159"/>
      <c r="AJ64" s="235"/>
      <c r="AK64" s="159"/>
      <c r="AL64" s="235"/>
      <c r="AM64" s="159"/>
      <c r="AN64" s="159"/>
      <c r="AO64" s="159"/>
      <c r="AP64" s="159"/>
      <c r="AQ64" s="159"/>
      <c r="AR64" s="236"/>
      <c r="AS64" s="236"/>
      <c r="AT64" s="236"/>
      <c r="AU64" s="236"/>
    </row>
    <row r="65" spans="2:47" ht="12.75" customHeight="1" x14ac:dyDescent="0.2">
      <c r="B65" s="13"/>
      <c r="C65" s="13"/>
      <c r="H65" s="62"/>
      <c r="I65" s="62"/>
      <c r="J65" s="62"/>
      <c r="K65" s="200"/>
      <c r="L65" s="200"/>
      <c r="M65" s="62"/>
      <c r="S65" s="54"/>
      <c r="T65" s="233"/>
      <c r="U65" s="134"/>
      <c r="V65" s="54"/>
      <c r="Z65" s="230"/>
      <c r="AA65" s="54"/>
      <c r="AB65" s="230"/>
      <c r="AC65" s="230"/>
      <c r="AD65" s="230"/>
      <c r="AE65" s="54"/>
      <c r="AF65" s="237"/>
      <c r="AG65" s="237"/>
      <c r="AH65" s="423"/>
      <c r="AI65" s="423"/>
      <c r="AJ65" s="423"/>
      <c r="AK65" s="423"/>
      <c r="AL65" s="423"/>
      <c r="AM65" s="423"/>
      <c r="AN65" s="423"/>
      <c r="AO65" s="423"/>
      <c r="AP65" s="423"/>
      <c r="AQ65" s="423"/>
      <c r="AR65" s="423"/>
      <c r="AS65" s="423"/>
      <c r="AT65" s="423"/>
      <c r="AU65" s="423"/>
    </row>
    <row r="66" spans="2:47" ht="12.75" customHeight="1" x14ac:dyDescent="0.2">
      <c r="B66" s="13"/>
      <c r="C66" s="13"/>
      <c r="H66" s="62"/>
      <c r="I66" s="62"/>
      <c r="J66" s="62"/>
      <c r="K66" s="200"/>
      <c r="L66" s="200"/>
      <c r="M66" s="62"/>
      <c r="S66" s="54"/>
      <c r="T66" s="233"/>
      <c r="U66" s="134"/>
      <c r="V66" s="54"/>
      <c r="Z66" s="230"/>
      <c r="AA66" s="54"/>
      <c r="AB66" s="230"/>
      <c r="AC66" s="230"/>
      <c r="AD66" s="230"/>
      <c r="AE66" s="54"/>
      <c r="AF66" s="237"/>
      <c r="AG66" s="237"/>
      <c r="AH66" s="424"/>
      <c r="AI66" s="424"/>
      <c r="AJ66" s="424"/>
      <c r="AK66" s="424"/>
      <c r="AL66" s="424"/>
      <c r="AM66" s="424"/>
      <c r="AN66" s="424"/>
      <c r="AO66" s="424"/>
      <c r="AP66" s="425"/>
      <c r="AQ66" s="425"/>
      <c r="AR66" s="426"/>
      <c r="AS66" s="426"/>
      <c r="AT66" s="425"/>
      <c r="AU66" s="425"/>
    </row>
    <row r="67" spans="2:47" ht="12.75" customHeight="1" x14ac:dyDescent="0.2">
      <c r="B67" s="13"/>
      <c r="C67" s="13"/>
      <c r="H67" s="62"/>
      <c r="I67" s="62"/>
      <c r="J67" s="62"/>
      <c r="K67" s="200"/>
      <c r="L67" s="200"/>
      <c r="M67" s="62"/>
      <c r="S67" s="54"/>
      <c r="T67" s="233"/>
      <c r="U67" s="134"/>
      <c r="V67" s="54"/>
      <c r="Z67" s="230"/>
      <c r="AA67" s="54"/>
      <c r="AB67" s="230"/>
      <c r="AC67" s="230"/>
      <c r="AD67" s="230"/>
      <c r="AE67" s="54"/>
      <c r="AF67" s="237"/>
      <c r="AG67" s="237"/>
      <c r="AH67" s="424"/>
      <c r="AI67" s="424"/>
      <c r="AJ67" s="424"/>
      <c r="AK67" s="424"/>
      <c r="AL67" s="424"/>
      <c r="AM67" s="424"/>
      <c r="AN67" s="424"/>
      <c r="AO67" s="424"/>
      <c r="AP67" s="425"/>
      <c r="AQ67" s="425"/>
      <c r="AR67" s="426"/>
      <c r="AS67" s="426"/>
      <c r="AT67" s="425"/>
      <c r="AU67" s="425"/>
    </row>
    <row r="68" spans="2:47" ht="12.75" customHeight="1" x14ac:dyDescent="0.2">
      <c r="B68" s="13"/>
      <c r="C68" s="13"/>
      <c r="H68" s="62"/>
      <c r="I68" s="62"/>
      <c r="J68" s="62"/>
      <c r="K68" s="200"/>
      <c r="L68" s="200"/>
      <c r="M68" s="62"/>
      <c r="S68" s="54"/>
      <c r="T68" s="233"/>
      <c r="U68" s="134"/>
      <c r="V68" s="54"/>
      <c r="Z68" s="230"/>
      <c r="AA68" s="54"/>
      <c r="AB68" s="230"/>
      <c r="AC68" s="230"/>
      <c r="AD68" s="230"/>
      <c r="AE68" s="54"/>
      <c r="AF68" s="237"/>
      <c r="AG68" s="237"/>
      <c r="AH68" s="424"/>
      <c r="AI68" s="424"/>
      <c r="AJ68" s="424"/>
      <c r="AK68" s="424"/>
      <c r="AL68" s="424"/>
      <c r="AM68" s="424"/>
      <c r="AN68" s="424"/>
      <c r="AO68" s="424"/>
      <c r="AP68" s="425"/>
      <c r="AQ68" s="425"/>
      <c r="AR68" s="426"/>
      <c r="AS68" s="426"/>
      <c r="AT68" s="425"/>
      <c r="AU68" s="425"/>
    </row>
    <row r="69" spans="2:47" ht="12.75" customHeight="1" x14ac:dyDescent="0.2">
      <c r="B69" s="13"/>
      <c r="C69" s="13"/>
      <c r="H69" s="62"/>
      <c r="I69" s="62"/>
      <c r="J69" s="62"/>
      <c r="K69" s="200"/>
      <c r="L69" s="200"/>
      <c r="M69" s="62"/>
      <c r="S69" s="54"/>
      <c r="T69" s="233"/>
      <c r="U69" s="134"/>
      <c r="V69" s="54"/>
      <c r="Z69" s="230"/>
      <c r="AA69" s="54"/>
      <c r="AB69" s="230"/>
      <c r="AC69" s="230"/>
      <c r="AD69" s="230"/>
      <c r="AE69" s="54"/>
      <c r="AF69" s="237"/>
      <c r="AG69" s="237"/>
      <c r="AH69" s="238"/>
      <c r="AI69" s="238"/>
      <c r="AJ69" s="239"/>
      <c r="AK69" s="239"/>
      <c r="AL69" s="238"/>
      <c r="AM69" s="238"/>
      <c r="AN69" s="238"/>
      <c r="AO69" s="238"/>
      <c r="AP69" s="240"/>
      <c r="AQ69" s="240"/>
      <c r="AR69" s="241"/>
      <c r="AS69" s="241"/>
      <c r="AT69" s="241"/>
      <c r="AU69" s="241"/>
    </row>
    <row r="70" spans="2:47" ht="12.75" customHeight="1" x14ac:dyDescent="0.25">
      <c r="B70" s="13"/>
      <c r="C70" s="13"/>
      <c r="H70" s="62"/>
      <c r="I70" s="62"/>
      <c r="J70" s="62"/>
      <c r="K70" s="200"/>
      <c r="L70" s="200"/>
      <c r="M70" s="62"/>
      <c r="S70" s="54"/>
      <c r="T70" s="233"/>
      <c r="U70" s="134"/>
      <c r="V70" s="54"/>
      <c r="Z70" s="230"/>
      <c r="AA70" s="54"/>
      <c r="AB70" s="230"/>
      <c r="AC70" s="230"/>
      <c r="AD70" s="230"/>
      <c r="AE70" s="54"/>
      <c r="AF70" s="418"/>
      <c r="AG70" s="419"/>
      <c r="AH70" s="242"/>
      <c r="AI70" s="243"/>
      <c r="AJ70" s="242"/>
      <c r="AK70" s="243"/>
      <c r="AL70" s="242"/>
      <c r="AM70" s="243"/>
      <c r="AN70" s="244"/>
      <c r="AO70" s="243"/>
      <c r="AP70" s="244"/>
      <c r="AQ70" s="243"/>
      <c r="AR70" s="242"/>
      <c r="AS70" s="243"/>
      <c r="AT70" s="242"/>
      <c r="AU70" s="243"/>
    </row>
    <row r="71" spans="2:47" ht="12.75" customHeight="1" x14ac:dyDescent="0.25">
      <c r="B71" s="13"/>
      <c r="C71" s="13"/>
      <c r="H71" s="62"/>
      <c r="I71" s="62"/>
      <c r="J71" s="62"/>
      <c r="K71" s="200"/>
      <c r="L71" s="200"/>
      <c r="M71" s="62"/>
      <c r="S71" s="54"/>
      <c r="T71" s="233"/>
      <c r="U71" s="134"/>
      <c r="V71" s="54"/>
      <c r="W71" s="54"/>
      <c r="X71" s="230"/>
      <c r="Y71" s="54"/>
      <c r="Z71" s="230"/>
      <c r="AA71" s="54"/>
      <c r="AB71" s="230"/>
      <c r="AC71" s="230"/>
      <c r="AD71" s="230"/>
      <c r="AE71" s="54"/>
      <c r="AF71" s="418"/>
      <c r="AG71" s="419"/>
      <c r="AH71" s="242"/>
      <c r="AI71" s="243"/>
      <c r="AJ71" s="242"/>
      <c r="AK71" s="243"/>
      <c r="AL71" s="242"/>
      <c r="AM71" s="243"/>
      <c r="AN71" s="244"/>
      <c r="AO71" s="243"/>
      <c r="AP71" s="244"/>
      <c r="AQ71" s="243"/>
      <c r="AR71" s="242"/>
      <c r="AS71" s="243"/>
      <c r="AT71" s="242"/>
      <c r="AU71" s="243"/>
    </row>
    <row r="72" spans="2:47" ht="12.75" customHeight="1" x14ac:dyDescent="0.25">
      <c r="B72" s="13"/>
      <c r="C72" s="13"/>
      <c r="H72" s="62"/>
      <c r="I72" s="62"/>
      <c r="J72" s="62"/>
      <c r="K72" s="200"/>
      <c r="L72" s="200"/>
      <c r="M72" s="62"/>
      <c r="S72" s="54"/>
      <c r="T72" s="233"/>
      <c r="U72" s="134"/>
      <c r="V72" s="54"/>
      <c r="W72" s="54"/>
      <c r="X72" s="230"/>
      <c r="Y72" s="54"/>
      <c r="Z72" s="230"/>
      <c r="AA72" s="54"/>
      <c r="AB72" s="230"/>
      <c r="AC72" s="230"/>
      <c r="AD72" s="230"/>
      <c r="AE72" s="54"/>
      <c r="AF72" s="420"/>
      <c r="AG72" s="421"/>
      <c r="AH72" s="245"/>
      <c r="AI72" s="246"/>
      <c r="AJ72" s="245"/>
      <c r="AK72" s="246"/>
      <c r="AL72" s="245"/>
      <c r="AM72" s="246"/>
      <c r="AN72" s="247"/>
      <c r="AO72" s="246"/>
      <c r="AP72" s="247"/>
      <c r="AQ72" s="246"/>
      <c r="AR72" s="245"/>
      <c r="AS72" s="246"/>
      <c r="AT72" s="245"/>
      <c r="AU72" s="246"/>
    </row>
    <row r="73" spans="2:47" ht="12.75" customHeight="1" x14ac:dyDescent="0.25">
      <c r="B73" s="13"/>
      <c r="C73" s="13"/>
      <c r="H73" s="62"/>
      <c r="I73" s="62"/>
      <c r="J73" s="62"/>
      <c r="K73" s="200"/>
      <c r="L73" s="200"/>
      <c r="M73" s="62"/>
      <c r="S73" s="54"/>
      <c r="T73" s="233"/>
      <c r="U73" s="134"/>
      <c r="V73" s="54"/>
      <c r="W73" s="54"/>
      <c r="X73" s="230"/>
      <c r="Y73" s="54"/>
      <c r="Z73" s="230"/>
      <c r="AA73" s="54"/>
      <c r="AB73" s="230"/>
      <c r="AC73" s="230"/>
      <c r="AD73" s="230"/>
      <c r="AE73" s="54"/>
      <c r="AF73" s="420"/>
      <c r="AG73" s="421"/>
      <c r="AH73" s="245"/>
      <c r="AI73" s="246"/>
      <c r="AJ73" s="245"/>
      <c r="AK73" s="246"/>
      <c r="AL73" s="245"/>
      <c r="AM73" s="246"/>
      <c r="AN73" s="247"/>
      <c r="AO73" s="246"/>
      <c r="AP73" s="247"/>
      <c r="AQ73" s="246"/>
      <c r="AR73" s="245"/>
      <c r="AS73" s="246"/>
      <c r="AT73" s="245"/>
      <c r="AU73" s="246"/>
    </row>
    <row r="74" spans="2:47" ht="12.75" customHeight="1" x14ac:dyDescent="0.2">
      <c r="B74" s="13"/>
      <c r="C74" s="13"/>
      <c r="H74" s="62"/>
      <c r="I74" s="62"/>
      <c r="J74" s="62"/>
      <c r="K74" s="200"/>
      <c r="L74" s="200"/>
      <c r="M74" s="62"/>
      <c r="S74" s="54"/>
      <c r="T74" s="233"/>
      <c r="U74" s="134"/>
      <c r="V74" s="54"/>
      <c r="W74" s="54"/>
      <c r="X74" s="230"/>
      <c r="Y74" s="54"/>
      <c r="Z74" s="230"/>
      <c r="AA74" s="54"/>
      <c r="AB74" s="230"/>
      <c r="AC74" s="230"/>
      <c r="AD74" s="230"/>
      <c r="AE74" s="54"/>
      <c r="AF74" s="231"/>
      <c r="AG74" s="54"/>
      <c r="AH74" s="231"/>
      <c r="AI74" s="54"/>
      <c r="AJ74" s="230"/>
      <c r="AK74" s="54"/>
      <c r="AL74" s="230"/>
      <c r="AM74" s="54"/>
      <c r="AN74" s="54"/>
      <c r="AO74" s="54"/>
      <c r="AP74" s="54"/>
      <c r="AQ74" s="54"/>
    </row>
    <row r="75" spans="2:47" ht="12.75" customHeight="1" x14ac:dyDescent="0.2">
      <c r="B75" s="13"/>
      <c r="C75" s="13"/>
      <c r="H75" s="62"/>
      <c r="I75" s="62"/>
      <c r="J75" s="62"/>
      <c r="K75" s="200"/>
      <c r="L75" s="200"/>
      <c r="M75" s="62"/>
      <c r="S75" s="54"/>
      <c r="T75" s="233"/>
      <c r="U75" s="134"/>
      <c r="V75" s="54"/>
      <c r="W75" s="54"/>
      <c r="X75" s="230"/>
      <c r="Y75" s="54"/>
      <c r="Z75" s="230"/>
      <c r="AA75" s="54"/>
      <c r="AB75" s="230"/>
      <c r="AC75" s="230"/>
      <c r="AD75" s="230"/>
      <c r="AE75" s="54"/>
      <c r="AF75" s="231"/>
      <c r="AG75" s="54"/>
      <c r="AH75" s="231"/>
      <c r="AI75" s="54"/>
      <c r="AJ75" s="230"/>
      <c r="AK75" s="54"/>
      <c r="AL75" s="230"/>
      <c r="AM75" s="54"/>
      <c r="AN75" s="54"/>
      <c r="AO75" s="54"/>
      <c r="AP75" s="54"/>
      <c r="AQ75" s="54"/>
    </row>
    <row r="76" spans="2:47" ht="12.75" customHeight="1" x14ac:dyDescent="0.2">
      <c r="B76" s="13"/>
      <c r="C76" s="13"/>
      <c r="H76" s="62"/>
      <c r="I76" s="62"/>
      <c r="J76" s="62"/>
      <c r="K76" s="200"/>
      <c r="L76" s="200"/>
      <c r="M76" s="62"/>
      <c r="S76" s="54"/>
      <c r="T76" s="233"/>
      <c r="U76" s="134"/>
      <c r="V76" s="54"/>
      <c r="W76" s="54"/>
      <c r="X76" s="230"/>
      <c r="Y76" s="54"/>
      <c r="Z76" s="230"/>
      <c r="AA76" s="54"/>
      <c r="AB76" s="230"/>
      <c r="AC76" s="230"/>
      <c r="AD76" s="230"/>
      <c r="AE76" s="54"/>
      <c r="AF76" s="231"/>
      <c r="AG76" s="54"/>
      <c r="AH76" s="231"/>
      <c r="AI76" s="54"/>
      <c r="AJ76" s="230"/>
      <c r="AK76" s="54"/>
      <c r="AL76" s="230"/>
      <c r="AM76" s="54"/>
      <c r="AN76" s="54"/>
      <c r="AO76" s="54"/>
      <c r="AP76" s="54"/>
      <c r="AQ76" s="54"/>
    </row>
    <row r="77" spans="2:47" ht="12.75" customHeight="1" x14ac:dyDescent="0.2">
      <c r="B77" s="13"/>
      <c r="C77" s="13"/>
      <c r="H77" s="62"/>
      <c r="I77" s="62"/>
      <c r="J77" s="62"/>
      <c r="K77" s="200"/>
      <c r="L77" s="200"/>
      <c r="M77" s="62"/>
      <c r="S77" s="54"/>
      <c r="T77" s="233"/>
      <c r="U77" s="134"/>
      <c r="V77" s="54"/>
      <c r="W77" s="54"/>
      <c r="X77" s="230"/>
      <c r="Y77" s="54"/>
      <c r="Z77" s="230"/>
      <c r="AA77" s="54"/>
      <c r="AB77" s="230"/>
      <c r="AC77" s="230"/>
      <c r="AD77" s="230"/>
      <c r="AE77" s="54"/>
      <c r="AF77" s="231"/>
      <c r="AG77" s="54"/>
      <c r="AH77" s="231"/>
      <c r="AI77" s="54"/>
      <c r="AJ77" s="230"/>
      <c r="AK77" s="54"/>
      <c r="AL77" s="230"/>
      <c r="AM77" s="54"/>
      <c r="AN77" s="54"/>
      <c r="AO77" s="54"/>
      <c r="AP77" s="54"/>
      <c r="AQ77" s="54"/>
    </row>
    <row r="78" spans="2:47" ht="12.75" customHeight="1" x14ac:dyDescent="0.2">
      <c r="B78" s="13"/>
      <c r="C78" s="13"/>
      <c r="H78" s="62"/>
      <c r="I78" s="62"/>
      <c r="J78" s="62"/>
      <c r="K78" s="200"/>
      <c r="L78" s="200"/>
      <c r="M78" s="62"/>
      <c r="S78" s="54"/>
      <c r="T78" s="233"/>
      <c r="U78" s="134"/>
      <c r="V78" s="54"/>
      <c r="W78" s="54"/>
      <c r="X78" s="230"/>
      <c r="Y78" s="54"/>
      <c r="Z78" s="230"/>
      <c r="AA78" s="54"/>
      <c r="AB78" s="230"/>
      <c r="AC78" s="230"/>
      <c r="AD78" s="230"/>
      <c r="AE78" s="54"/>
      <c r="AF78" s="231"/>
      <c r="AG78" s="54"/>
      <c r="AH78" s="231"/>
      <c r="AI78" s="54"/>
      <c r="AJ78" s="230"/>
      <c r="AK78" s="54"/>
      <c r="AL78" s="230"/>
      <c r="AM78" s="54"/>
      <c r="AN78" s="54"/>
      <c r="AO78" s="54"/>
      <c r="AP78" s="54"/>
      <c r="AQ78" s="54"/>
    </row>
    <row r="79" spans="2:47" ht="12.75" customHeight="1" x14ac:dyDescent="0.2">
      <c r="B79" s="13"/>
      <c r="C79" s="13"/>
      <c r="H79" s="62"/>
      <c r="I79" s="62"/>
      <c r="J79" s="62"/>
      <c r="K79" s="200"/>
      <c r="L79" s="200"/>
      <c r="M79" s="62"/>
      <c r="S79" s="54"/>
      <c r="T79" s="233"/>
      <c r="U79" s="134"/>
      <c r="V79" s="54"/>
      <c r="W79" s="54"/>
      <c r="X79" s="230"/>
      <c r="Y79" s="54"/>
      <c r="Z79" s="230"/>
      <c r="AA79" s="54"/>
      <c r="AB79" s="230"/>
      <c r="AC79" s="230"/>
      <c r="AD79" s="230"/>
      <c r="AE79" s="54"/>
      <c r="AF79" s="231"/>
      <c r="AG79" s="54"/>
      <c r="AH79" s="231"/>
      <c r="AI79" s="54"/>
      <c r="AJ79" s="230"/>
      <c r="AK79" s="54"/>
      <c r="AL79" s="230"/>
      <c r="AM79" s="54"/>
      <c r="AN79" s="54"/>
      <c r="AO79" s="54"/>
      <c r="AP79" s="54"/>
      <c r="AQ79" s="54"/>
    </row>
    <row r="80" spans="2:47" ht="12.75" customHeight="1" x14ac:dyDescent="0.2">
      <c r="B80" s="13"/>
      <c r="C80" s="13"/>
      <c r="H80" s="62"/>
      <c r="I80" s="62"/>
      <c r="J80" s="62"/>
      <c r="K80" s="200"/>
      <c r="L80" s="200"/>
      <c r="M80" s="62"/>
      <c r="S80" s="54"/>
      <c r="T80" s="233"/>
      <c r="U80" s="134"/>
      <c r="V80" s="54"/>
      <c r="W80" s="54"/>
      <c r="X80" s="230"/>
      <c r="Y80" s="54"/>
      <c r="Z80" s="230"/>
      <c r="AA80" s="54"/>
      <c r="AB80" s="230"/>
      <c r="AC80" s="230"/>
      <c r="AD80" s="230"/>
      <c r="AE80" s="54"/>
      <c r="AF80" s="231"/>
      <c r="AG80" s="54"/>
      <c r="AH80" s="231"/>
      <c r="AI80" s="54"/>
      <c r="AJ80" s="230"/>
      <c r="AK80" s="54"/>
      <c r="AL80" s="230"/>
      <c r="AM80" s="54"/>
      <c r="AN80" s="54"/>
      <c r="AO80" s="54"/>
      <c r="AP80" s="54"/>
      <c r="AQ80" s="54"/>
    </row>
    <row r="81" spans="2:43" ht="12.75" customHeight="1" x14ac:dyDescent="0.2">
      <c r="B81" s="13"/>
      <c r="C81" s="13"/>
      <c r="H81" s="62"/>
      <c r="I81" s="62"/>
      <c r="J81" s="62"/>
      <c r="K81" s="200"/>
      <c r="L81" s="200"/>
      <c r="M81" s="62"/>
      <c r="S81" s="54"/>
      <c r="T81" s="233"/>
      <c r="U81" s="134"/>
      <c r="V81" s="54"/>
      <c r="W81" s="54"/>
      <c r="X81" s="230"/>
      <c r="Y81" s="54"/>
      <c r="Z81" s="230"/>
      <c r="AA81" s="54"/>
      <c r="AB81" s="230"/>
      <c r="AC81" s="230"/>
      <c r="AD81" s="230"/>
      <c r="AE81" s="54"/>
      <c r="AF81" s="231"/>
      <c r="AG81" s="54"/>
      <c r="AH81" s="231"/>
      <c r="AI81" s="54"/>
      <c r="AJ81" s="230"/>
      <c r="AK81" s="54"/>
      <c r="AL81" s="230"/>
      <c r="AM81" s="54"/>
      <c r="AN81" s="54"/>
      <c r="AO81" s="54"/>
      <c r="AP81" s="54"/>
      <c r="AQ81" s="54"/>
    </row>
    <row r="82" spans="2:43" ht="12.75" customHeight="1" x14ac:dyDescent="0.2">
      <c r="B82" s="13"/>
      <c r="C82" s="13"/>
      <c r="H82" s="62"/>
      <c r="I82" s="62"/>
      <c r="J82" s="62"/>
      <c r="K82" s="200"/>
      <c r="L82" s="200"/>
      <c r="M82" s="62"/>
      <c r="S82" s="54"/>
      <c r="T82" s="233"/>
      <c r="U82" s="134"/>
      <c r="V82" s="54"/>
      <c r="W82" s="54"/>
      <c r="X82" s="230"/>
      <c r="Y82" s="54"/>
      <c r="Z82" s="230"/>
      <c r="AA82" s="54"/>
      <c r="AB82" s="230"/>
      <c r="AC82" s="230"/>
      <c r="AD82" s="230"/>
      <c r="AE82" s="54"/>
      <c r="AF82" s="231"/>
      <c r="AG82" s="54"/>
      <c r="AH82" s="231"/>
      <c r="AI82" s="54"/>
      <c r="AJ82" s="230"/>
      <c r="AK82" s="54"/>
      <c r="AL82" s="230"/>
      <c r="AM82" s="54"/>
      <c r="AN82" s="54"/>
      <c r="AO82" s="54"/>
      <c r="AP82" s="54"/>
      <c r="AQ82" s="54"/>
    </row>
    <row r="83" spans="2:43" ht="12.75" customHeight="1" x14ac:dyDescent="0.2">
      <c r="B83" s="13"/>
      <c r="C83" s="13"/>
      <c r="H83" s="62"/>
      <c r="I83" s="62"/>
      <c r="J83" s="62"/>
      <c r="K83" s="200"/>
      <c r="L83" s="200"/>
      <c r="M83" s="62"/>
      <c r="S83" s="54"/>
      <c r="T83" s="233"/>
      <c r="U83" s="134"/>
      <c r="V83" s="54"/>
      <c r="W83" s="54"/>
      <c r="X83" s="230"/>
      <c r="Y83" s="54"/>
      <c r="Z83" s="230"/>
      <c r="AA83" s="54"/>
      <c r="AB83" s="230"/>
      <c r="AC83" s="230"/>
      <c r="AD83" s="230"/>
      <c r="AE83" s="54"/>
      <c r="AF83" s="231"/>
      <c r="AG83" s="54"/>
      <c r="AH83" s="231"/>
      <c r="AI83" s="54"/>
      <c r="AJ83" s="230"/>
      <c r="AK83" s="54"/>
      <c r="AL83" s="230"/>
      <c r="AM83" s="54"/>
      <c r="AN83" s="54"/>
      <c r="AO83" s="54"/>
      <c r="AP83" s="54"/>
      <c r="AQ83" s="54"/>
    </row>
    <row r="84" spans="2:43" ht="12.75" customHeight="1" x14ac:dyDescent="0.2">
      <c r="B84" s="13"/>
      <c r="C84" s="13"/>
      <c r="H84" s="62"/>
      <c r="I84" s="62"/>
      <c r="J84" s="62"/>
      <c r="K84" s="200"/>
      <c r="L84" s="200"/>
      <c r="M84" s="62"/>
      <c r="S84" s="54"/>
      <c r="T84" s="233"/>
      <c r="U84" s="134"/>
      <c r="V84" s="54"/>
      <c r="W84" s="54"/>
      <c r="X84" s="230"/>
      <c r="Y84" s="54"/>
      <c r="Z84" s="230"/>
      <c r="AA84" s="54"/>
      <c r="AB84" s="230"/>
      <c r="AC84" s="230"/>
      <c r="AD84" s="230"/>
      <c r="AE84" s="54"/>
      <c r="AF84" s="231"/>
      <c r="AG84" s="54"/>
      <c r="AH84" s="231"/>
      <c r="AI84" s="54"/>
      <c r="AJ84" s="230"/>
      <c r="AK84" s="54"/>
      <c r="AL84" s="230"/>
      <c r="AM84" s="54"/>
      <c r="AN84" s="54"/>
      <c r="AO84" s="54"/>
      <c r="AP84" s="54"/>
      <c r="AQ84" s="54"/>
    </row>
    <row r="85" spans="2:43" ht="12.75" customHeight="1" x14ac:dyDescent="0.2">
      <c r="B85" s="13"/>
      <c r="C85" s="13"/>
      <c r="H85" s="62"/>
      <c r="I85" s="62"/>
      <c r="J85" s="62"/>
      <c r="K85" s="200"/>
      <c r="L85" s="200"/>
      <c r="M85" s="62"/>
      <c r="S85" s="54"/>
      <c r="T85" s="233"/>
      <c r="U85" s="134"/>
      <c r="V85" s="54"/>
      <c r="W85" s="54"/>
      <c r="X85" s="230"/>
      <c r="Y85" s="54"/>
      <c r="Z85" s="230"/>
      <c r="AA85" s="54"/>
      <c r="AB85" s="230"/>
      <c r="AC85" s="230"/>
      <c r="AD85" s="230"/>
      <c r="AE85" s="54"/>
      <c r="AF85" s="231"/>
      <c r="AG85" s="54"/>
      <c r="AH85" s="231"/>
      <c r="AI85" s="54"/>
      <c r="AJ85" s="230"/>
      <c r="AK85" s="54"/>
      <c r="AL85" s="230"/>
      <c r="AM85" s="54"/>
      <c r="AN85" s="54"/>
      <c r="AO85" s="54"/>
      <c r="AP85" s="54"/>
      <c r="AQ85" s="54"/>
    </row>
    <row r="86" spans="2:43" ht="12.75" customHeight="1" x14ac:dyDescent="0.2">
      <c r="B86" s="13"/>
      <c r="C86" s="13"/>
      <c r="H86" s="62"/>
      <c r="I86" s="62"/>
      <c r="J86" s="62"/>
      <c r="K86" s="200"/>
      <c r="L86" s="200"/>
      <c r="M86" s="62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37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2:43" ht="12.75" customHeight="1" x14ac:dyDescent="0.2">
      <c r="B87" s="13"/>
      <c r="C87" s="13"/>
      <c r="H87" s="62"/>
      <c r="I87" s="62"/>
      <c r="J87" s="62"/>
      <c r="K87" s="200"/>
      <c r="L87" s="200"/>
      <c r="M87" s="62"/>
      <c r="S87" s="38"/>
      <c r="T87" s="38"/>
      <c r="U87" s="38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37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2:43" ht="12.75" customHeight="1" x14ac:dyDescent="0.2">
      <c r="B88" s="13"/>
      <c r="C88" s="13"/>
      <c r="H88" s="62"/>
      <c r="I88" s="62"/>
      <c r="J88" s="62"/>
      <c r="K88" s="200"/>
      <c r="L88" s="200"/>
      <c r="M88" s="62"/>
      <c r="S88" s="38"/>
      <c r="T88" s="38"/>
      <c r="U88" s="38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37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2:43" s="38" customFormat="1" ht="12.75" customHeight="1" x14ac:dyDescent="0.2">
      <c r="B89" s="13"/>
      <c r="C89" s="13"/>
      <c r="D89"/>
      <c r="E89" s="17"/>
      <c r="F89"/>
      <c r="G89"/>
      <c r="H89" s="62"/>
      <c r="I89" s="62"/>
      <c r="J89" s="62"/>
      <c r="K89" s="200"/>
      <c r="L89" s="200"/>
      <c r="M89" s="62"/>
      <c r="N89"/>
      <c r="O89"/>
      <c r="P89"/>
      <c r="Q89"/>
      <c r="R89"/>
      <c r="W89" s="53"/>
      <c r="X89" s="53"/>
      <c r="Y89" s="53"/>
      <c r="Z89" s="53"/>
      <c r="AA89" s="53"/>
      <c r="AB89" s="53"/>
      <c r="AC89" s="53"/>
      <c r="AD89" s="53"/>
      <c r="AE89" s="53"/>
      <c r="AF89" s="51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</row>
    <row r="90" spans="2:43" ht="12.75" customHeight="1" x14ac:dyDescent="0.25">
      <c r="B90" s="13"/>
      <c r="C90" s="13"/>
      <c r="H90" s="62"/>
      <c r="I90" s="62"/>
      <c r="J90" s="62"/>
      <c r="K90" s="200"/>
      <c r="L90" s="200"/>
      <c r="M90" s="62"/>
      <c r="V90" s="66"/>
      <c r="W90" s="66"/>
      <c r="X90" s="392"/>
      <c r="Y90" s="393"/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93"/>
      <c r="AL90" s="393"/>
      <c r="AM90" s="422"/>
    </row>
    <row r="91" spans="2:43" ht="12.75" customHeight="1" x14ac:dyDescent="0.25">
      <c r="B91" s="13"/>
      <c r="C91" s="13"/>
      <c r="H91" s="62"/>
      <c r="I91" s="62"/>
      <c r="J91" s="62"/>
      <c r="K91" s="200"/>
      <c r="L91" s="200"/>
      <c r="M91" s="62"/>
      <c r="V91" s="66"/>
      <c r="W91" s="66"/>
      <c r="X91" s="394"/>
      <c r="Y91" s="394"/>
      <c r="Z91" s="394"/>
      <c r="AA91" s="394"/>
      <c r="AB91" s="394"/>
      <c r="AC91" s="394"/>
      <c r="AD91" s="394"/>
      <c r="AE91" s="394"/>
      <c r="AF91" s="179"/>
      <c r="AG91" s="179"/>
      <c r="AH91" s="179"/>
      <c r="AI91" s="179"/>
      <c r="AJ91" s="394"/>
      <c r="AK91" s="394"/>
      <c r="AL91" s="394"/>
      <c r="AM91" s="394"/>
    </row>
    <row r="92" spans="2:43" ht="12.75" customHeight="1" x14ac:dyDescent="0.25">
      <c r="B92" s="13"/>
      <c r="C92" s="13"/>
      <c r="H92" s="62"/>
      <c r="I92" s="62"/>
      <c r="J92" s="62"/>
      <c r="K92" s="200"/>
      <c r="L92" s="200"/>
      <c r="M92" s="62"/>
      <c r="V92" s="66"/>
      <c r="W92" s="66"/>
      <c r="X92" s="394"/>
      <c r="Y92" s="394"/>
      <c r="Z92" s="394"/>
      <c r="AA92" s="394"/>
      <c r="AB92" s="394"/>
      <c r="AC92" s="394"/>
      <c r="AD92" s="394"/>
      <c r="AE92" s="394"/>
      <c r="AF92" s="179"/>
      <c r="AG92" s="179"/>
      <c r="AH92" s="179"/>
      <c r="AI92" s="179"/>
      <c r="AJ92" s="394"/>
      <c r="AK92" s="394"/>
      <c r="AL92" s="394"/>
      <c r="AM92" s="394"/>
    </row>
    <row r="93" spans="2:43" ht="12.75" customHeight="1" x14ac:dyDescent="0.25">
      <c r="B93" s="13"/>
      <c r="C93" s="13"/>
      <c r="H93" s="62"/>
      <c r="I93" s="62"/>
      <c r="J93" s="62"/>
      <c r="K93" s="200"/>
      <c r="L93" s="200"/>
      <c r="M93" s="62"/>
      <c r="V93" s="66"/>
      <c r="W93" s="66"/>
      <c r="X93" s="394"/>
      <c r="Y93" s="394"/>
      <c r="Z93" s="394"/>
      <c r="AA93" s="394"/>
      <c r="AB93" s="394"/>
      <c r="AC93" s="394"/>
      <c r="AD93" s="394"/>
      <c r="AE93" s="394"/>
      <c r="AF93" s="179"/>
      <c r="AG93" s="179"/>
      <c r="AH93" s="179"/>
      <c r="AI93" s="179"/>
      <c r="AJ93" s="394"/>
      <c r="AK93" s="394"/>
      <c r="AL93" s="394"/>
      <c r="AM93" s="394"/>
    </row>
    <row r="94" spans="2:43" ht="12.75" customHeight="1" x14ac:dyDescent="0.2">
      <c r="V94" s="67"/>
      <c r="W94" s="67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</row>
    <row r="95" spans="2:43" ht="12.75" customHeight="1" x14ac:dyDescent="0.25">
      <c r="V95" s="391"/>
      <c r="W95" s="391"/>
      <c r="X95" s="69"/>
      <c r="Y95" s="70"/>
      <c r="Z95" s="69"/>
      <c r="AA95" s="70"/>
      <c r="AB95" s="69"/>
      <c r="AC95" s="69"/>
      <c r="AD95" s="69"/>
      <c r="AE95" s="70"/>
      <c r="AF95" s="70"/>
      <c r="AG95" s="70"/>
      <c r="AH95" s="70"/>
      <c r="AI95" s="70"/>
      <c r="AJ95" s="69"/>
      <c r="AK95" s="70"/>
      <c r="AL95" s="69"/>
      <c r="AM95" s="70"/>
    </row>
    <row r="96" spans="2:43" ht="12.75" customHeight="1" x14ac:dyDescent="0.25">
      <c r="V96" s="391"/>
      <c r="W96" s="391"/>
      <c r="X96" s="69"/>
      <c r="Y96" s="70"/>
      <c r="Z96" s="69"/>
      <c r="AA96" s="70"/>
      <c r="AB96" s="69"/>
      <c r="AC96" s="69"/>
      <c r="AD96" s="69"/>
      <c r="AE96" s="70"/>
      <c r="AF96" s="70"/>
      <c r="AG96" s="70"/>
      <c r="AH96" s="70"/>
      <c r="AI96" s="70"/>
      <c r="AJ96" s="69"/>
      <c r="AK96" s="70"/>
      <c r="AL96" s="69"/>
      <c r="AM96" s="70"/>
    </row>
    <row r="97" spans="22:39" ht="12.75" customHeight="1" x14ac:dyDescent="0.25">
      <c r="V97" s="391"/>
      <c r="W97" s="391"/>
      <c r="X97" s="69"/>
      <c r="Y97" s="70"/>
      <c r="Z97" s="69"/>
      <c r="AA97" s="70"/>
      <c r="AB97" s="69"/>
      <c r="AC97" s="69"/>
      <c r="AD97" s="69"/>
      <c r="AE97" s="70"/>
      <c r="AF97" s="70"/>
      <c r="AG97" s="70"/>
      <c r="AH97" s="70"/>
      <c r="AI97" s="70"/>
      <c r="AJ97" s="69"/>
      <c r="AK97" s="70"/>
      <c r="AL97" s="69"/>
      <c r="AM97" s="70"/>
    </row>
    <row r="98" spans="22:39" ht="12.75" customHeight="1" x14ac:dyDescent="0.25">
      <c r="V98" s="391"/>
      <c r="W98" s="391"/>
      <c r="X98" s="69"/>
      <c r="Y98" s="70"/>
      <c r="Z98" s="69"/>
      <c r="AA98" s="70"/>
      <c r="AB98" s="69"/>
      <c r="AC98" s="69"/>
      <c r="AD98" s="69"/>
      <c r="AE98" s="70"/>
      <c r="AF98" s="70"/>
      <c r="AG98" s="70"/>
      <c r="AH98" s="70"/>
      <c r="AI98" s="70"/>
      <c r="AJ98" s="69"/>
      <c r="AK98" s="70"/>
      <c r="AL98" s="69"/>
      <c r="AM98" s="70"/>
    </row>
  </sheetData>
  <sheetProtection password="88B8" sheet="1" scenarios="1" selectLockedCells="1"/>
  <mergeCells count="68">
    <mergeCell ref="C2:J2"/>
    <mergeCell ref="C3:J3"/>
    <mergeCell ref="C5:X5"/>
    <mergeCell ref="AE6:AF6"/>
    <mergeCell ref="BA6:BH7"/>
    <mergeCell ref="D7:G7"/>
    <mergeCell ref="BE8:BF10"/>
    <mergeCell ref="BG8:BH10"/>
    <mergeCell ref="D9:G9"/>
    <mergeCell ref="C10:E10"/>
    <mergeCell ref="F10:G10"/>
    <mergeCell ref="AY12:AZ12"/>
    <mergeCell ref="AY13:AZ13"/>
    <mergeCell ref="D8:G8"/>
    <mergeCell ref="BA8:BB10"/>
    <mergeCell ref="BC8:BD10"/>
    <mergeCell ref="C19:J19"/>
    <mergeCell ref="C11:E11"/>
    <mergeCell ref="F11:G11"/>
    <mergeCell ref="C12:E12"/>
    <mergeCell ref="F12:G12"/>
    <mergeCell ref="AY14:AZ14"/>
    <mergeCell ref="AY15:AZ15"/>
    <mergeCell ref="B16:K16"/>
    <mergeCell ref="C17:J17"/>
    <mergeCell ref="C18:J18"/>
    <mergeCell ref="C20:J20"/>
    <mergeCell ref="C21:J21"/>
    <mergeCell ref="C22:J22"/>
    <mergeCell ref="C23:J23"/>
    <mergeCell ref="C24:J24"/>
    <mergeCell ref="AH33:AH36"/>
    <mergeCell ref="AI33:AI36"/>
    <mergeCell ref="B41:K41"/>
    <mergeCell ref="C42:J42"/>
    <mergeCell ref="C43:J43"/>
    <mergeCell ref="C33:E33"/>
    <mergeCell ref="AG33:AG36"/>
    <mergeCell ref="AH65:AU65"/>
    <mergeCell ref="AH66:AI68"/>
    <mergeCell ref="AJ66:AK68"/>
    <mergeCell ref="AL66:AM68"/>
    <mergeCell ref="AN66:AO68"/>
    <mergeCell ref="AP66:AQ68"/>
    <mergeCell ref="AR66:AS68"/>
    <mergeCell ref="AT66:AU68"/>
    <mergeCell ref="X91:Y93"/>
    <mergeCell ref="Z91:AA93"/>
    <mergeCell ref="AB91:AE93"/>
    <mergeCell ref="AJ91:AK93"/>
    <mergeCell ref="AL91:AM93"/>
    <mergeCell ref="AF70:AG70"/>
    <mergeCell ref="AF71:AG71"/>
    <mergeCell ref="AF72:AG72"/>
    <mergeCell ref="AF73:AG73"/>
    <mergeCell ref="X90:AM90"/>
    <mergeCell ref="V95:W95"/>
    <mergeCell ref="V96:W96"/>
    <mergeCell ref="V97:W97"/>
    <mergeCell ref="V98:W98"/>
    <mergeCell ref="C25:J25"/>
    <mergeCell ref="C29:J29"/>
    <mergeCell ref="C45:J45"/>
    <mergeCell ref="C46:J46"/>
    <mergeCell ref="C26:J26"/>
    <mergeCell ref="C27:J27"/>
    <mergeCell ref="C44:J44"/>
    <mergeCell ref="C28:J28"/>
  </mergeCells>
  <conditionalFormatting sqref="T64:T85">
    <cfRule type="cellIs" dxfId="4" priority="5" stopIfTrue="1" operator="equal">
      <formula>0</formula>
    </cfRule>
  </conditionalFormatting>
  <conditionalFormatting sqref="D35:D37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38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disablePrompts="1" count="4">
    <dataValidation type="list" allowBlank="1" showInputMessage="1" showErrorMessage="1" errorTitle="Error" error="DIGITAR &quot;p o P&quot; SI ALUMNO SE ENCUENTRA PRESENTE O BIEN &quot;a o A&quot;  SI ESTÁ AUSENTE." sqref="E64:E85 E47:E49">
      <formula1>$AU$14:$AU$15</formula1>
    </dataValidation>
    <dataValidation type="list" allowBlank="1" showInputMessage="1" showErrorMessage="1" errorTitle="ERROR" error="SOLO SE ADMITEN LAS ALTERNATIVAS: A, B, C y D." sqref="F64:I85">
      <formula1>$H$8:$H$11</formula1>
    </dataValidation>
    <dataValidation type="list" allowBlank="1" showInputMessage="1" showErrorMessage="1" errorTitle="ERROR" error="SOLO SE ADMITEN LAS RESPUESTAS NUMÉRICAS: 0, 1 y 2." sqref="N44:Q44">
      <formula1>#REF!</formula1>
    </dataValidation>
    <dataValidation type="list" allowBlank="1" showInputMessage="1" showErrorMessage="1" errorTitle="ERROR" error="SOLO SE ADMITEN LAS RESPUESTAS NUMÉRICAS: 0, 1, 2 y 3." sqref="R44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32" orientation="landscape" r:id="rId1"/>
  <headerFooter>
    <oddHeader>&amp;C&amp;G</oddHeader>
  </headerFooter>
  <rowBreaks count="1" manualBreakCount="1">
    <brk id="66" max="16383" man="1"/>
  </rowBreaks>
  <colBreaks count="2" manualBreakCount="2">
    <brk id="29" max="64" man="1"/>
    <brk id="46" max="64" man="1"/>
  </colBreaks>
  <ignoredErrors>
    <ignoredError sqref="BC12:BC1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2º básico A</vt:lpstr>
      <vt:lpstr>2º básico B</vt:lpstr>
      <vt:lpstr>2º básico C</vt:lpstr>
      <vt:lpstr>INFORME GLOBAL</vt:lpstr>
      <vt:lpstr>'2º básico A'!Área_de_impresión</vt:lpstr>
      <vt:lpstr>'2º básico B'!Área_de_impresión</vt:lpstr>
      <vt:lpstr>'2º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2015-03-25T09:23:00Z</cp:lastPrinted>
  <dcterms:created xsi:type="dcterms:W3CDTF">2012-03-12T00:55:10Z</dcterms:created>
  <dcterms:modified xsi:type="dcterms:W3CDTF">2016-03-15T13:28:01Z</dcterms:modified>
</cp:coreProperties>
</file>